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01 - VZT" sheetId="2" r:id="rId2"/>
    <sheet name="02 - 801201 - SO 03 - Sta..." sheetId="3" r:id="rId3"/>
    <sheet name="03 - NN" sheetId="4" r:id="rId4"/>
    <sheet name="04 - VRN" sheetId="5" r:id="rId5"/>
    <sheet name="Pokyny pro vyplnění" sheetId="6" r:id="rId6"/>
  </sheets>
  <definedNames>
    <definedName name="_xlnm._FilterDatabase" localSheetId="1" hidden="1">'01 - VZT'!$C$80:$K$225</definedName>
    <definedName name="_xlnm._FilterDatabase" localSheetId="2" hidden="1">'02 - 801201 - SO 03 - Sta...'!$C$87:$K$182</definedName>
    <definedName name="_xlnm._FilterDatabase" localSheetId="3" hidden="1">'03 - NN'!$C$87:$K$218</definedName>
    <definedName name="_xlnm._FilterDatabase" localSheetId="4" hidden="1">'04 - VRN'!$C$81:$K$106</definedName>
    <definedName name="_xlnm.Print_Titles" localSheetId="1">'01 - VZT'!$80:$80</definedName>
    <definedName name="_xlnm.Print_Titles" localSheetId="2">'02 - 801201 - SO 03 - Sta...'!$87:$87</definedName>
    <definedName name="_xlnm.Print_Titles" localSheetId="3">'03 - NN'!$87:$87</definedName>
    <definedName name="_xlnm.Print_Titles" localSheetId="4">'04 - VRN'!$81:$81</definedName>
    <definedName name="_xlnm.Print_Titles" localSheetId="0">'Rekapitulace stavby'!$49:$49</definedName>
    <definedName name="_xlnm.Print_Area" localSheetId="1">'01 - VZT'!$C$4:$J$36,'01 - VZT'!$C$42:$J$62,'01 - VZT'!$C$68:$K$225</definedName>
    <definedName name="_xlnm.Print_Area" localSheetId="2">'02 - 801201 - SO 03 - Sta...'!$C$4:$J$36,'02 - 801201 - SO 03 - Sta...'!$C$42:$J$69,'02 - 801201 - SO 03 - Sta...'!$C$75:$K$182</definedName>
    <definedName name="_xlnm.Print_Area" localSheetId="3">'03 - NN'!$C$4:$J$36,'03 - NN'!$C$42:$J$69,'03 - NN'!$C$75:$K$218</definedName>
    <definedName name="_xlnm.Print_Area" localSheetId="4">'04 - VRN'!$C$4:$J$36,'04 - VRN'!$C$42:$J$63,'04 - VRN'!$C$69:$K$106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45621"/>
</workbook>
</file>

<file path=xl/calcChain.xml><?xml version="1.0" encoding="utf-8"?>
<calcChain xmlns="http://schemas.openxmlformats.org/spreadsheetml/2006/main">
  <c r="AY55" i="1" l="1"/>
  <c r="AX55" i="1"/>
  <c r="BI105" i="5"/>
  <c r="BH105" i="5"/>
  <c r="BG105" i="5"/>
  <c r="BF105" i="5"/>
  <c r="T105" i="5"/>
  <c r="R105" i="5"/>
  <c r="P105" i="5"/>
  <c r="BK105" i="5"/>
  <c r="J105" i="5"/>
  <c r="BE105" i="5"/>
  <c r="BI103" i="5"/>
  <c r="BH103" i="5"/>
  <c r="BG103" i="5"/>
  <c r="BF103" i="5"/>
  <c r="T103" i="5"/>
  <c r="T102" i="5"/>
  <c r="R103" i="5"/>
  <c r="R102" i="5"/>
  <c r="P103" i="5"/>
  <c r="P102" i="5"/>
  <c r="BK103" i="5"/>
  <c r="BK102" i="5"/>
  <c r="J102" i="5" s="1"/>
  <c r="J62" i="5" s="1"/>
  <c r="J103" i="5"/>
  <c r="BE103" i="5" s="1"/>
  <c r="BI100" i="5"/>
  <c r="BH100" i="5"/>
  <c r="BG100" i="5"/>
  <c r="BF100" i="5"/>
  <c r="T100" i="5"/>
  <c r="T99" i="5" s="1"/>
  <c r="R100" i="5"/>
  <c r="R99" i="5"/>
  <c r="P100" i="5"/>
  <c r="P99" i="5"/>
  <c r="BK100" i="5"/>
  <c r="BK99" i="5"/>
  <c r="J99" i="5"/>
  <c r="J100" i="5"/>
  <c r="BE100" i="5"/>
  <c r="J61" i="5"/>
  <c r="BI97" i="5"/>
  <c r="BH97" i="5"/>
  <c r="BG97" i="5"/>
  <c r="BF97" i="5"/>
  <c r="T97" i="5"/>
  <c r="R97" i="5"/>
  <c r="P97" i="5"/>
  <c r="BK97" i="5"/>
  <c r="J97" i="5"/>
  <c r="BE97" i="5"/>
  <c r="BI95" i="5"/>
  <c r="BH95" i="5"/>
  <c r="BG95" i="5"/>
  <c r="BF95" i="5"/>
  <c r="T95" i="5"/>
  <c r="R95" i="5"/>
  <c r="P95" i="5"/>
  <c r="BK95" i="5"/>
  <c r="J95" i="5"/>
  <c r="BE95" i="5"/>
  <c r="BI93" i="5"/>
  <c r="BH93" i="5"/>
  <c r="BG93" i="5"/>
  <c r="BF93" i="5"/>
  <c r="T93" i="5"/>
  <c r="T92" i="5"/>
  <c r="R93" i="5"/>
  <c r="R92" i="5"/>
  <c r="P93" i="5"/>
  <c r="P92" i="5"/>
  <c r="BK93" i="5"/>
  <c r="BK92" i="5"/>
  <c r="J92" i="5" s="1"/>
  <c r="J60" i="5" s="1"/>
  <c r="J93" i="5"/>
  <c r="BE93" i="5"/>
  <c r="BI90" i="5"/>
  <c r="BH90" i="5"/>
  <c r="BG90" i="5"/>
  <c r="BF90" i="5"/>
  <c r="T90" i="5"/>
  <c r="T89" i="5" s="1"/>
  <c r="R90" i="5"/>
  <c r="R89" i="5" s="1"/>
  <c r="P90" i="5"/>
  <c r="P89" i="5" s="1"/>
  <c r="BK90" i="5"/>
  <c r="BK89" i="5" s="1"/>
  <c r="J90" i="5"/>
  <c r="BE90" i="5"/>
  <c r="BI87" i="5"/>
  <c r="BH87" i="5"/>
  <c r="BG87" i="5"/>
  <c r="BF87" i="5"/>
  <c r="T87" i="5"/>
  <c r="R87" i="5"/>
  <c r="P87" i="5"/>
  <c r="BK87" i="5"/>
  <c r="J87" i="5"/>
  <c r="BE87" i="5" s="1"/>
  <c r="BI85" i="5"/>
  <c r="F34" i="5" s="1"/>
  <c r="BD55" i="1" s="1"/>
  <c r="BH85" i="5"/>
  <c r="F33" i="5"/>
  <c r="BC55" i="1" s="1"/>
  <c r="BG85" i="5"/>
  <c r="F32" i="5" s="1"/>
  <c r="BB55" i="1" s="1"/>
  <c r="BF85" i="5"/>
  <c r="J31" i="5"/>
  <c r="AW55" i="1" s="1"/>
  <c r="F31" i="5"/>
  <c r="BA55" i="1" s="1"/>
  <c r="T85" i="5"/>
  <c r="T84" i="5" s="1"/>
  <c r="R85" i="5"/>
  <c r="R84" i="5" s="1"/>
  <c r="R83" i="5" s="1"/>
  <c r="R82" i="5" s="1"/>
  <c r="P85" i="5"/>
  <c r="P84" i="5" s="1"/>
  <c r="P83" i="5" s="1"/>
  <c r="P82" i="5" s="1"/>
  <c r="AU55" i="1" s="1"/>
  <c r="BK85" i="5"/>
  <c r="BK84" i="5"/>
  <c r="J84" i="5" s="1"/>
  <c r="J58" i="5" s="1"/>
  <c r="J85" i="5"/>
  <c r="BE85" i="5"/>
  <c r="J30" i="5" s="1"/>
  <c r="AV55" i="1" s="1"/>
  <c r="F76" i="5"/>
  <c r="E74" i="5"/>
  <c r="F49" i="5"/>
  <c r="E47" i="5"/>
  <c r="J21" i="5"/>
  <c r="E21" i="5"/>
  <c r="J78" i="5" s="1"/>
  <c r="J51" i="5"/>
  <c r="J20" i="5"/>
  <c r="J18" i="5"/>
  <c r="E18" i="5"/>
  <c r="F79" i="5"/>
  <c r="F52" i="5"/>
  <c r="J17" i="5"/>
  <c r="J15" i="5"/>
  <c r="E15" i="5"/>
  <c r="F78" i="5" s="1"/>
  <c r="F51" i="5"/>
  <c r="J14" i="5"/>
  <c r="J12" i="5"/>
  <c r="J76" i="5" s="1"/>
  <c r="J49" i="5"/>
  <c r="E7" i="5"/>
  <c r="E72" i="5"/>
  <c r="E45" i="5"/>
  <c r="J101" i="4"/>
  <c r="AY54" i="1"/>
  <c r="AX54" i="1"/>
  <c r="BI217" i="4"/>
  <c r="BH217" i="4"/>
  <c r="BG217" i="4"/>
  <c r="BF217" i="4"/>
  <c r="T217" i="4"/>
  <c r="T216" i="4"/>
  <c r="R217" i="4"/>
  <c r="R216" i="4"/>
  <c r="P217" i="4"/>
  <c r="P216" i="4"/>
  <c r="BK217" i="4"/>
  <c r="BK216" i="4"/>
  <c r="J216" i="4" s="1"/>
  <c r="J68" i="4" s="1"/>
  <c r="J217" i="4"/>
  <c r="BE217" i="4" s="1"/>
  <c r="BI214" i="4"/>
  <c r="BH214" i="4"/>
  <c r="BG214" i="4"/>
  <c r="BF214" i="4"/>
  <c r="T214" i="4"/>
  <c r="R214" i="4"/>
  <c r="P214" i="4"/>
  <c r="BK214" i="4"/>
  <c r="J214" i="4"/>
  <c r="BE214" i="4"/>
  <c r="BI212" i="4"/>
  <c r="BH212" i="4"/>
  <c r="BG212" i="4"/>
  <c r="BF212" i="4"/>
  <c r="T212" i="4"/>
  <c r="R212" i="4"/>
  <c r="P212" i="4"/>
  <c r="BK212" i="4"/>
  <c r="J212" i="4"/>
  <c r="BE212" i="4"/>
  <c r="BI210" i="4"/>
  <c r="BH210" i="4"/>
  <c r="BG210" i="4"/>
  <c r="BF210" i="4"/>
  <c r="T210" i="4"/>
  <c r="R210" i="4"/>
  <c r="P210" i="4"/>
  <c r="BK210" i="4"/>
  <c r="J210" i="4"/>
  <c r="BE210" i="4"/>
  <c r="BI208" i="4"/>
  <c r="BH208" i="4"/>
  <c r="BG208" i="4"/>
  <c r="BF208" i="4"/>
  <c r="T208" i="4"/>
  <c r="R208" i="4"/>
  <c r="P208" i="4"/>
  <c r="BK208" i="4"/>
  <c r="J208" i="4"/>
  <c r="BE208" i="4"/>
  <c r="BI206" i="4"/>
  <c r="BH206" i="4"/>
  <c r="BG206" i="4"/>
  <c r="BF206" i="4"/>
  <c r="T206" i="4"/>
  <c r="R206" i="4"/>
  <c r="P206" i="4"/>
  <c r="BK206" i="4"/>
  <c r="J206" i="4"/>
  <c r="BE206" i="4"/>
  <c r="BI204" i="4"/>
  <c r="BH204" i="4"/>
  <c r="BG204" i="4"/>
  <c r="BF204" i="4"/>
  <c r="T204" i="4"/>
  <c r="R204" i="4"/>
  <c r="P204" i="4"/>
  <c r="BK204" i="4"/>
  <c r="J204" i="4"/>
  <c r="BE204" i="4"/>
  <c r="BI202" i="4"/>
  <c r="BH202" i="4"/>
  <c r="BG202" i="4"/>
  <c r="BF202" i="4"/>
  <c r="T202" i="4"/>
  <c r="R202" i="4"/>
  <c r="P202" i="4"/>
  <c r="BK202" i="4"/>
  <c r="J202" i="4"/>
  <c r="BE202" i="4"/>
  <c r="BI200" i="4"/>
  <c r="BH200" i="4"/>
  <c r="BG200" i="4"/>
  <c r="BF200" i="4"/>
  <c r="T200" i="4"/>
  <c r="T199" i="4"/>
  <c r="R200" i="4"/>
  <c r="R199" i="4"/>
  <c r="P200" i="4"/>
  <c r="P199" i="4"/>
  <c r="BK200" i="4"/>
  <c r="BK199" i="4"/>
  <c r="J199" i="4" s="1"/>
  <c r="J67" i="4" s="1"/>
  <c r="J200" i="4"/>
  <c r="BE200" i="4" s="1"/>
  <c r="BI197" i="4"/>
  <c r="BH197" i="4"/>
  <c r="BG197" i="4"/>
  <c r="BF197" i="4"/>
  <c r="T197" i="4"/>
  <c r="R197" i="4"/>
  <c r="P197" i="4"/>
  <c r="BK197" i="4"/>
  <c r="J197" i="4"/>
  <c r="BE197" i="4"/>
  <c r="BI195" i="4"/>
  <c r="BH195" i="4"/>
  <c r="BG195" i="4"/>
  <c r="BF195" i="4"/>
  <c r="T195" i="4"/>
  <c r="R195" i="4"/>
  <c r="P195" i="4"/>
  <c r="BK195" i="4"/>
  <c r="J195" i="4"/>
  <c r="BE195" i="4"/>
  <c r="BI193" i="4"/>
  <c r="BH193" i="4"/>
  <c r="BG193" i="4"/>
  <c r="BF193" i="4"/>
  <c r="T193" i="4"/>
  <c r="R193" i="4"/>
  <c r="P193" i="4"/>
  <c r="BK193" i="4"/>
  <c r="J193" i="4"/>
  <c r="BE193" i="4"/>
  <c r="BI191" i="4"/>
  <c r="BH191" i="4"/>
  <c r="BG191" i="4"/>
  <c r="BF191" i="4"/>
  <c r="T191" i="4"/>
  <c r="R191" i="4"/>
  <c r="P191" i="4"/>
  <c r="BK191" i="4"/>
  <c r="J191" i="4"/>
  <c r="BE191" i="4"/>
  <c r="BI189" i="4"/>
  <c r="BH189" i="4"/>
  <c r="BG189" i="4"/>
  <c r="BF189" i="4"/>
  <c r="T189" i="4"/>
  <c r="R189" i="4"/>
  <c r="P189" i="4"/>
  <c r="BK189" i="4"/>
  <c r="J189" i="4"/>
  <c r="BE189" i="4"/>
  <c r="BI187" i="4"/>
  <c r="BH187" i="4"/>
  <c r="BG187" i="4"/>
  <c r="BF187" i="4"/>
  <c r="T187" i="4"/>
  <c r="R187" i="4"/>
  <c r="P187" i="4"/>
  <c r="BK187" i="4"/>
  <c r="J187" i="4"/>
  <c r="BE187" i="4"/>
  <c r="BI185" i="4"/>
  <c r="BH185" i="4"/>
  <c r="BG185" i="4"/>
  <c r="BF185" i="4"/>
  <c r="T185" i="4"/>
  <c r="R185" i="4"/>
  <c r="P185" i="4"/>
  <c r="BK185" i="4"/>
  <c r="J185" i="4"/>
  <c r="BE185" i="4"/>
  <c r="BI183" i="4"/>
  <c r="BH183" i="4"/>
  <c r="BG183" i="4"/>
  <c r="BF183" i="4"/>
  <c r="T183" i="4"/>
  <c r="R183" i="4"/>
  <c r="P183" i="4"/>
  <c r="BK183" i="4"/>
  <c r="J183" i="4"/>
  <c r="BE183" i="4"/>
  <c r="BI181" i="4"/>
  <c r="BH181" i="4"/>
  <c r="BG181" i="4"/>
  <c r="BF181" i="4"/>
  <c r="T181" i="4"/>
  <c r="R181" i="4"/>
  <c r="P181" i="4"/>
  <c r="BK181" i="4"/>
  <c r="J181" i="4"/>
  <c r="BE181" i="4"/>
  <c r="BI179" i="4"/>
  <c r="BH179" i="4"/>
  <c r="BG179" i="4"/>
  <c r="BF179" i="4"/>
  <c r="T179" i="4"/>
  <c r="T178" i="4"/>
  <c r="R179" i="4"/>
  <c r="R178" i="4"/>
  <c r="P179" i="4"/>
  <c r="P178" i="4"/>
  <c r="BK179" i="4"/>
  <c r="BK178" i="4"/>
  <c r="J178" i="4" s="1"/>
  <c r="J66" i="4" s="1"/>
  <c r="J179" i="4"/>
  <c r="BE179" i="4" s="1"/>
  <c r="BI176" i="4"/>
  <c r="BH176" i="4"/>
  <c r="BG176" i="4"/>
  <c r="BF176" i="4"/>
  <c r="T176" i="4"/>
  <c r="R176" i="4"/>
  <c r="P176" i="4"/>
  <c r="BK176" i="4"/>
  <c r="J176" i="4"/>
  <c r="BE176" i="4"/>
  <c r="BI174" i="4"/>
  <c r="BH174" i="4"/>
  <c r="BG174" i="4"/>
  <c r="BF174" i="4"/>
  <c r="T174" i="4"/>
  <c r="R174" i="4"/>
  <c r="P174" i="4"/>
  <c r="BK174" i="4"/>
  <c r="J174" i="4"/>
  <c r="BE174" i="4"/>
  <c r="BI172" i="4"/>
  <c r="BH172" i="4"/>
  <c r="BG172" i="4"/>
  <c r="BF172" i="4"/>
  <c r="T172" i="4"/>
  <c r="R172" i="4"/>
  <c r="P172" i="4"/>
  <c r="BK172" i="4"/>
  <c r="J172" i="4"/>
  <c r="BE172" i="4"/>
  <c r="BI170" i="4"/>
  <c r="BH170" i="4"/>
  <c r="BG170" i="4"/>
  <c r="BF170" i="4"/>
  <c r="T170" i="4"/>
  <c r="R170" i="4"/>
  <c r="P170" i="4"/>
  <c r="BK170" i="4"/>
  <c r="J170" i="4"/>
  <c r="BE170" i="4"/>
  <c r="BI168" i="4"/>
  <c r="BH168" i="4"/>
  <c r="BG168" i="4"/>
  <c r="BF168" i="4"/>
  <c r="T168" i="4"/>
  <c r="R168" i="4"/>
  <c r="P168" i="4"/>
  <c r="BK168" i="4"/>
  <c r="J168" i="4"/>
  <c r="BE168" i="4"/>
  <c r="BI166" i="4"/>
  <c r="BH166" i="4"/>
  <c r="BG166" i="4"/>
  <c r="BF166" i="4"/>
  <c r="T166" i="4"/>
  <c r="T165" i="4"/>
  <c r="R166" i="4"/>
  <c r="R165" i="4"/>
  <c r="P166" i="4"/>
  <c r="P165" i="4"/>
  <c r="BK166" i="4"/>
  <c r="BK165" i="4"/>
  <c r="J165" i="4" s="1"/>
  <c r="J65" i="4" s="1"/>
  <c r="J166" i="4"/>
  <c r="BE166" i="4" s="1"/>
  <c r="BI163" i="4"/>
  <c r="BH163" i="4"/>
  <c r="BG163" i="4"/>
  <c r="BF163" i="4"/>
  <c r="T163" i="4"/>
  <c r="R163" i="4"/>
  <c r="P163" i="4"/>
  <c r="BK163" i="4"/>
  <c r="J163" i="4"/>
  <c r="BE163" i="4"/>
  <c r="BI161" i="4"/>
  <c r="BH161" i="4"/>
  <c r="BG161" i="4"/>
  <c r="BF161" i="4"/>
  <c r="T161" i="4"/>
  <c r="R161" i="4"/>
  <c r="P161" i="4"/>
  <c r="BK161" i="4"/>
  <c r="J161" i="4"/>
  <c r="BE161" i="4"/>
  <c r="BI159" i="4"/>
  <c r="BH159" i="4"/>
  <c r="BG159" i="4"/>
  <c r="BF159" i="4"/>
  <c r="T159" i="4"/>
  <c r="R159" i="4"/>
  <c r="P159" i="4"/>
  <c r="BK159" i="4"/>
  <c r="J159" i="4"/>
  <c r="BE159" i="4"/>
  <c r="BI157" i="4"/>
  <c r="BH157" i="4"/>
  <c r="BG157" i="4"/>
  <c r="BF157" i="4"/>
  <c r="T157" i="4"/>
  <c r="R157" i="4"/>
  <c r="P157" i="4"/>
  <c r="BK157" i="4"/>
  <c r="J157" i="4"/>
  <c r="BE157" i="4"/>
  <c r="BI155" i="4"/>
  <c r="BH155" i="4"/>
  <c r="BG155" i="4"/>
  <c r="BF155" i="4"/>
  <c r="T155" i="4"/>
  <c r="R155" i="4"/>
  <c r="P155" i="4"/>
  <c r="BK155" i="4"/>
  <c r="J155" i="4"/>
  <c r="BE155" i="4"/>
  <c r="BI153" i="4"/>
  <c r="BH153" i="4"/>
  <c r="BG153" i="4"/>
  <c r="BF153" i="4"/>
  <c r="T153" i="4"/>
  <c r="R153" i="4"/>
  <c r="P153" i="4"/>
  <c r="BK153" i="4"/>
  <c r="J153" i="4"/>
  <c r="BE153" i="4"/>
  <c r="BI151" i="4"/>
  <c r="BH151" i="4"/>
  <c r="BG151" i="4"/>
  <c r="BF151" i="4"/>
  <c r="T151" i="4"/>
  <c r="R151" i="4"/>
  <c r="P151" i="4"/>
  <c r="BK151" i="4"/>
  <c r="J151" i="4"/>
  <c r="BE151" i="4"/>
  <c r="BI149" i="4"/>
  <c r="BH149" i="4"/>
  <c r="BG149" i="4"/>
  <c r="BF149" i="4"/>
  <c r="T149" i="4"/>
  <c r="R149" i="4"/>
  <c r="P149" i="4"/>
  <c r="BK149" i="4"/>
  <c r="J149" i="4"/>
  <c r="BE149" i="4"/>
  <c r="BI147" i="4"/>
  <c r="BH147" i="4"/>
  <c r="BG147" i="4"/>
  <c r="BF147" i="4"/>
  <c r="T147" i="4"/>
  <c r="R147" i="4"/>
  <c r="P147" i="4"/>
  <c r="BK147" i="4"/>
  <c r="J147" i="4"/>
  <c r="BE147" i="4"/>
  <c r="BI145" i="4"/>
  <c r="BH145" i="4"/>
  <c r="BG145" i="4"/>
  <c r="BF145" i="4"/>
  <c r="T145" i="4"/>
  <c r="T144" i="4"/>
  <c r="R145" i="4"/>
  <c r="R144" i="4"/>
  <c r="P145" i="4"/>
  <c r="P144" i="4"/>
  <c r="BK145" i="4"/>
  <c r="BK144" i="4"/>
  <c r="J144" i="4" s="1"/>
  <c r="J64" i="4" s="1"/>
  <c r="J145" i="4"/>
  <c r="BE145" i="4" s="1"/>
  <c r="BI142" i="4"/>
  <c r="BH142" i="4"/>
  <c r="BG142" i="4"/>
  <c r="BF142" i="4"/>
  <c r="T142" i="4"/>
  <c r="R142" i="4"/>
  <c r="P142" i="4"/>
  <c r="BK142" i="4"/>
  <c r="J142" i="4"/>
  <c r="BE142" i="4"/>
  <c r="BI140" i="4"/>
  <c r="BH140" i="4"/>
  <c r="BG140" i="4"/>
  <c r="BF140" i="4"/>
  <c r="T140" i="4"/>
  <c r="R140" i="4"/>
  <c r="P140" i="4"/>
  <c r="BK140" i="4"/>
  <c r="J140" i="4"/>
  <c r="BE140" i="4"/>
  <c r="BI138" i="4"/>
  <c r="BH138" i="4"/>
  <c r="BG138" i="4"/>
  <c r="BF138" i="4"/>
  <c r="T138" i="4"/>
  <c r="R138" i="4"/>
  <c r="P138" i="4"/>
  <c r="BK138" i="4"/>
  <c r="J138" i="4"/>
  <c r="BE138" i="4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/>
  <c r="BI132" i="4"/>
  <c r="BH132" i="4"/>
  <c r="BG132" i="4"/>
  <c r="BF132" i="4"/>
  <c r="T132" i="4"/>
  <c r="R132" i="4"/>
  <c r="P132" i="4"/>
  <c r="BK132" i="4"/>
  <c r="J132" i="4"/>
  <c r="BE132" i="4"/>
  <c r="BI130" i="4"/>
  <c r="BH130" i="4"/>
  <c r="BG130" i="4"/>
  <c r="BF130" i="4"/>
  <c r="T130" i="4"/>
  <c r="R130" i="4"/>
  <c r="P130" i="4"/>
  <c r="BK130" i="4"/>
  <c r="J130" i="4"/>
  <c r="BE130" i="4"/>
  <c r="BI128" i="4"/>
  <c r="BH128" i="4"/>
  <c r="BG128" i="4"/>
  <c r="BF128" i="4"/>
  <c r="T128" i="4"/>
  <c r="R128" i="4"/>
  <c r="P128" i="4"/>
  <c r="BK128" i="4"/>
  <c r="J128" i="4"/>
  <c r="BE128" i="4"/>
  <c r="BI126" i="4"/>
  <c r="BH126" i="4"/>
  <c r="BG126" i="4"/>
  <c r="BF126" i="4"/>
  <c r="T126" i="4"/>
  <c r="R126" i="4"/>
  <c r="P126" i="4"/>
  <c r="BK126" i="4"/>
  <c r="J126" i="4"/>
  <c r="BE126" i="4"/>
  <c r="BI124" i="4"/>
  <c r="BH124" i="4"/>
  <c r="BG124" i="4"/>
  <c r="BF124" i="4"/>
  <c r="T124" i="4"/>
  <c r="R124" i="4"/>
  <c r="P124" i="4"/>
  <c r="BK124" i="4"/>
  <c r="J124" i="4"/>
  <c r="BE124" i="4"/>
  <c r="BI122" i="4"/>
  <c r="BH122" i="4"/>
  <c r="BG122" i="4"/>
  <c r="BF122" i="4"/>
  <c r="T122" i="4"/>
  <c r="R122" i="4"/>
  <c r="P122" i="4"/>
  <c r="BK122" i="4"/>
  <c r="J122" i="4"/>
  <c r="BE122" i="4"/>
  <c r="BI120" i="4"/>
  <c r="BH120" i="4"/>
  <c r="BG120" i="4"/>
  <c r="BF120" i="4"/>
  <c r="T120" i="4"/>
  <c r="R120" i="4"/>
  <c r="P120" i="4"/>
  <c r="BK120" i="4"/>
  <c r="J120" i="4"/>
  <c r="BE120" i="4"/>
  <c r="BI118" i="4"/>
  <c r="BH118" i="4"/>
  <c r="BG118" i="4"/>
  <c r="BF118" i="4"/>
  <c r="T118" i="4"/>
  <c r="T117" i="4"/>
  <c r="R118" i="4"/>
  <c r="R117" i="4"/>
  <c r="P118" i="4"/>
  <c r="P117" i="4"/>
  <c r="BK118" i="4"/>
  <c r="BK117" i="4"/>
  <c r="J117" i="4" s="1"/>
  <c r="J63" i="4" s="1"/>
  <c r="J118" i="4"/>
  <c r="BE118" i="4" s="1"/>
  <c r="BI115" i="4"/>
  <c r="BH115" i="4"/>
  <c r="BG115" i="4"/>
  <c r="BF115" i="4"/>
  <c r="T115" i="4"/>
  <c r="R115" i="4"/>
  <c r="P115" i="4"/>
  <c r="BK115" i="4"/>
  <c r="J115" i="4"/>
  <c r="BE115" i="4"/>
  <c r="BI113" i="4"/>
  <c r="BH113" i="4"/>
  <c r="BG113" i="4"/>
  <c r="BF113" i="4"/>
  <c r="T113" i="4"/>
  <c r="R113" i="4"/>
  <c r="P113" i="4"/>
  <c r="BK113" i="4"/>
  <c r="J113" i="4"/>
  <c r="BE113" i="4"/>
  <c r="BI111" i="4"/>
  <c r="BH111" i="4"/>
  <c r="BG111" i="4"/>
  <c r="BF111" i="4"/>
  <c r="T111" i="4"/>
  <c r="R111" i="4"/>
  <c r="P111" i="4"/>
  <c r="BK111" i="4"/>
  <c r="J111" i="4"/>
  <c r="BE111" i="4"/>
  <c r="BI109" i="4"/>
  <c r="BH109" i="4"/>
  <c r="BG109" i="4"/>
  <c r="BF109" i="4"/>
  <c r="T109" i="4"/>
  <c r="R109" i="4"/>
  <c r="P109" i="4"/>
  <c r="BK109" i="4"/>
  <c r="J109" i="4"/>
  <c r="BE109" i="4"/>
  <c r="BI107" i="4"/>
  <c r="BH107" i="4"/>
  <c r="BG107" i="4"/>
  <c r="BF107" i="4"/>
  <c r="T107" i="4"/>
  <c r="T106" i="4"/>
  <c r="R107" i="4"/>
  <c r="R106" i="4"/>
  <c r="P107" i="4"/>
  <c r="P106" i="4"/>
  <c r="BK107" i="4"/>
  <c r="BK106" i="4"/>
  <c r="J106" i="4" s="1"/>
  <c r="J62" i="4" s="1"/>
  <c r="J107" i="4"/>
  <c r="BE107" i="4" s="1"/>
  <c r="BI104" i="4"/>
  <c r="BH104" i="4"/>
  <c r="BG104" i="4"/>
  <c r="BF104" i="4"/>
  <c r="T104" i="4"/>
  <c r="T103" i="4"/>
  <c r="T102" i="4" s="1"/>
  <c r="R104" i="4"/>
  <c r="R103" i="4" s="1"/>
  <c r="R102" i="4" s="1"/>
  <c r="P104" i="4"/>
  <c r="P103" i="4"/>
  <c r="P102" i="4" s="1"/>
  <c r="BK104" i="4"/>
  <c r="BK103" i="4" s="1"/>
  <c r="J104" i="4"/>
  <c r="BE104" i="4"/>
  <c r="J59" i="4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 s="1"/>
  <c r="BI95" i="4"/>
  <c r="BH95" i="4"/>
  <c r="BG95" i="4"/>
  <c r="BF95" i="4"/>
  <c r="T95" i="4"/>
  <c r="R95" i="4"/>
  <c r="P95" i="4"/>
  <c r="BK95" i="4"/>
  <c r="J95" i="4"/>
  <c r="BE95" i="4" s="1"/>
  <c r="BI93" i="4"/>
  <c r="BH93" i="4"/>
  <c r="BG93" i="4"/>
  <c r="BF93" i="4"/>
  <c r="T93" i="4"/>
  <c r="R93" i="4"/>
  <c r="P93" i="4"/>
  <c r="BK93" i="4"/>
  <c r="J93" i="4"/>
  <c r="BE93" i="4" s="1"/>
  <c r="BI91" i="4"/>
  <c r="F34" i="4" s="1"/>
  <c r="BD54" i="1" s="1"/>
  <c r="BH91" i="4"/>
  <c r="F33" i="4"/>
  <c r="BC54" i="1" s="1"/>
  <c r="BG91" i="4"/>
  <c r="F32" i="4" s="1"/>
  <c r="BB54" i="1" s="1"/>
  <c r="BF91" i="4"/>
  <c r="J31" i="4"/>
  <c r="AW54" i="1" s="1"/>
  <c r="F31" i="4"/>
  <c r="BA54" i="1" s="1"/>
  <c r="T91" i="4"/>
  <c r="T90" i="4" s="1"/>
  <c r="T89" i="4" s="1"/>
  <c r="T88" i="4" s="1"/>
  <c r="R91" i="4"/>
  <c r="R90" i="4" s="1"/>
  <c r="R89" i="4" s="1"/>
  <c r="P91" i="4"/>
  <c r="P90" i="4" s="1"/>
  <c r="P89" i="4" s="1"/>
  <c r="P88" i="4" s="1"/>
  <c r="AU54" i="1" s="1"/>
  <c r="BK91" i="4"/>
  <c r="BK90" i="4"/>
  <c r="J90" i="4" s="1"/>
  <c r="J58" i="4" s="1"/>
  <c r="BK89" i="4"/>
  <c r="J89" i="4" s="1"/>
  <c r="J57" i="4" s="1"/>
  <c r="J91" i="4"/>
  <c r="BE91" i="4"/>
  <c r="F82" i="4"/>
  <c r="E80" i="4"/>
  <c r="F49" i="4"/>
  <c r="E47" i="4"/>
  <c r="J21" i="4"/>
  <c r="E21" i="4"/>
  <c r="J84" i="4"/>
  <c r="J51" i="4"/>
  <c r="J20" i="4"/>
  <c r="J18" i="4"/>
  <c r="E18" i="4"/>
  <c r="F85" i="4" s="1"/>
  <c r="F52" i="4"/>
  <c r="J17" i="4"/>
  <c r="J15" i="4"/>
  <c r="E15" i="4"/>
  <c r="F84" i="4"/>
  <c r="F51" i="4"/>
  <c r="J14" i="4"/>
  <c r="J12" i="4"/>
  <c r="J82" i="4"/>
  <c r="J49" i="4"/>
  <c r="E7" i="4"/>
  <c r="E78" i="4" s="1"/>
  <c r="E45" i="4"/>
  <c r="AY53" i="1"/>
  <c r="AX53" i="1"/>
  <c r="BI181" i="3"/>
  <c r="BH181" i="3"/>
  <c r="BG181" i="3"/>
  <c r="BF181" i="3"/>
  <c r="T181" i="3"/>
  <c r="T180" i="3"/>
  <c r="R181" i="3"/>
  <c r="R180" i="3"/>
  <c r="P181" i="3"/>
  <c r="P180" i="3"/>
  <c r="BK181" i="3"/>
  <c r="BK180" i="3"/>
  <c r="J180" i="3" s="1"/>
  <c r="J68" i="3" s="1"/>
  <c r="J181" i="3"/>
  <c r="BE181" i="3" s="1"/>
  <c r="BI178" i="3"/>
  <c r="BH178" i="3"/>
  <c r="BG178" i="3"/>
  <c r="BF178" i="3"/>
  <c r="T178" i="3"/>
  <c r="R178" i="3"/>
  <c r="P178" i="3"/>
  <c r="BK178" i="3"/>
  <c r="J178" i="3"/>
  <c r="BE178" i="3"/>
  <c r="BI176" i="3"/>
  <c r="BH176" i="3"/>
  <c r="BG176" i="3"/>
  <c r="BF176" i="3"/>
  <c r="T176" i="3"/>
  <c r="R176" i="3"/>
  <c r="P176" i="3"/>
  <c r="BK176" i="3"/>
  <c r="J176" i="3"/>
  <c r="BE176" i="3"/>
  <c r="BI174" i="3"/>
  <c r="BH174" i="3"/>
  <c r="BG174" i="3"/>
  <c r="BF174" i="3"/>
  <c r="T174" i="3"/>
  <c r="R174" i="3"/>
  <c r="P174" i="3"/>
  <c r="BK174" i="3"/>
  <c r="J174" i="3"/>
  <c r="BE174" i="3"/>
  <c r="BI172" i="3"/>
  <c r="BH172" i="3"/>
  <c r="BG172" i="3"/>
  <c r="BF172" i="3"/>
  <c r="T172" i="3"/>
  <c r="R172" i="3"/>
  <c r="P172" i="3"/>
  <c r="BK172" i="3"/>
  <c r="J172" i="3"/>
  <c r="BE172" i="3"/>
  <c r="BI170" i="3"/>
  <c r="BH170" i="3"/>
  <c r="BG170" i="3"/>
  <c r="BF170" i="3"/>
  <c r="T170" i="3"/>
  <c r="R170" i="3"/>
  <c r="P170" i="3"/>
  <c r="BK170" i="3"/>
  <c r="J170" i="3"/>
  <c r="BE170" i="3"/>
  <c r="BI168" i="3"/>
  <c r="BH168" i="3"/>
  <c r="BG168" i="3"/>
  <c r="BF168" i="3"/>
  <c r="T168" i="3"/>
  <c r="T167" i="3"/>
  <c r="R168" i="3"/>
  <c r="R167" i="3"/>
  <c r="P168" i="3"/>
  <c r="P167" i="3"/>
  <c r="BK168" i="3"/>
  <c r="BK167" i="3"/>
  <c r="J167" i="3" s="1"/>
  <c r="J67" i="3" s="1"/>
  <c r="J168" i="3"/>
  <c r="BE168" i="3" s="1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/>
  <c r="BI161" i="3"/>
  <c r="BH161" i="3"/>
  <c r="BG161" i="3"/>
  <c r="BF161" i="3"/>
  <c r="T161" i="3"/>
  <c r="R161" i="3"/>
  <c r="P161" i="3"/>
  <c r="BK161" i="3"/>
  <c r="J161" i="3"/>
  <c r="BE161" i="3"/>
  <c r="BI159" i="3"/>
  <c r="BH159" i="3"/>
  <c r="BG159" i="3"/>
  <c r="BF159" i="3"/>
  <c r="T159" i="3"/>
  <c r="R159" i="3"/>
  <c r="P159" i="3"/>
  <c r="BK159" i="3"/>
  <c r="J159" i="3"/>
  <c r="BE159" i="3"/>
  <c r="BI157" i="3"/>
  <c r="BH157" i="3"/>
  <c r="BG157" i="3"/>
  <c r="BF157" i="3"/>
  <c r="T157" i="3"/>
  <c r="T156" i="3"/>
  <c r="R157" i="3"/>
  <c r="R156" i="3"/>
  <c r="P157" i="3"/>
  <c r="P156" i="3"/>
  <c r="BK157" i="3"/>
  <c r="BK156" i="3"/>
  <c r="J156" i="3" s="1"/>
  <c r="J66" i="3" s="1"/>
  <c r="J157" i="3"/>
  <c r="BE157" i="3" s="1"/>
  <c r="BI154" i="3"/>
  <c r="BH154" i="3"/>
  <c r="BG154" i="3"/>
  <c r="BF154" i="3"/>
  <c r="T154" i="3"/>
  <c r="R154" i="3"/>
  <c r="P154" i="3"/>
  <c r="BK154" i="3"/>
  <c r="J154" i="3"/>
  <c r="BE154" i="3"/>
  <c r="BI152" i="3"/>
  <c r="BH152" i="3"/>
  <c r="BG152" i="3"/>
  <c r="BF152" i="3"/>
  <c r="T152" i="3"/>
  <c r="R152" i="3"/>
  <c r="P152" i="3"/>
  <c r="BK152" i="3"/>
  <c r="J152" i="3"/>
  <c r="BE152" i="3"/>
  <c r="BI150" i="3"/>
  <c r="BH150" i="3"/>
  <c r="BG150" i="3"/>
  <c r="BF150" i="3"/>
  <c r="T150" i="3"/>
  <c r="R150" i="3"/>
  <c r="P150" i="3"/>
  <c r="BK150" i="3"/>
  <c r="J150" i="3"/>
  <c r="BE150" i="3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/>
  <c r="BI144" i="3"/>
  <c r="BH144" i="3"/>
  <c r="BG144" i="3"/>
  <c r="BF144" i="3"/>
  <c r="T144" i="3"/>
  <c r="R144" i="3"/>
  <c r="P144" i="3"/>
  <c r="BK144" i="3"/>
  <c r="J144" i="3"/>
  <c r="BE144" i="3"/>
  <c r="BI142" i="3"/>
  <c r="BH142" i="3"/>
  <c r="BG142" i="3"/>
  <c r="BF142" i="3"/>
  <c r="T142" i="3"/>
  <c r="R142" i="3"/>
  <c r="P142" i="3"/>
  <c r="BK142" i="3"/>
  <c r="J142" i="3"/>
  <c r="BE142" i="3"/>
  <c r="BI140" i="3"/>
  <c r="BH140" i="3"/>
  <c r="BG140" i="3"/>
  <c r="BF140" i="3"/>
  <c r="T140" i="3"/>
  <c r="T139" i="3"/>
  <c r="T138" i="3" s="1"/>
  <c r="R140" i="3"/>
  <c r="R139" i="3" s="1"/>
  <c r="R138" i="3" s="1"/>
  <c r="P140" i="3"/>
  <c r="P139" i="3"/>
  <c r="P138" i="3" s="1"/>
  <c r="BK140" i="3"/>
  <c r="BK139" i="3" s="1"/>
  <c r="J140" i="3"/>
  <c r="BE140" i="3"/>
  <c r="BI136" i="3"/>
  <c r="BH136" i="3"/>
  <c r="BG136" i="3"/>
  <c r="BF136" i="3"/>
  <c r="T136" i="3"/>
  <c r="T135" i="3"/>
  <c r="R136" i="3"/>
  <c r="R135" i="3"/>
  <c r="P136" i="3"/>
  <c r="P135" i="3"/>
  <c r="BK136" i="3"/>
  <c r="BK135" i="3"/>
  <c r="J135" i="3" s="1"/>
  <c r="J63" i="3" s="1"/>
  <c r="J136" i="3"/>
  <c r="BE136" i="3" s="1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R129" i="3"/>
  <c r="P129" i="3"/>
  <c r="BK129" i="3"/>
  <c r="J129" i="3"/>
  <c r="BE129" i="3"/>
  <c r="BI127" i="3"/>
  <c r="BH127" i="3"/>
  <c r="BG127" i="3"/>
  <c r="BF127" i="3"/>
  <c r="T127" i="3"/>
  <c r="T126" i="3"/>
  <c r="R127" i="3"/>
  <c r="R126" i="3"/>
  <c r="P127" i="3"/>
  <c r="P126" i="3"/>
  <c r="BK127" i="3"/>
  <c r="BK126" i="3"/>
  <c r="J126" i="3" s="1"/>
  <c r="J62" i="3" s="1"/>
  <c r="J127" i="3"/>
  <c r="BE127" i="3" s="1"/>
  <c r="BI124" i="3"/>
  <c r="BH124" i="3"/>
  <c r="BG124" i="3"/>
  <c r="BF124" i="3"/>
  <c r="T124" i="3"/>
  <c r="R124" i="3"/>
  <c r="P124" i="3"/>
  <c r="BK124" i="3"/>
  <c r="J124" i="3"/>
  <c r="BE124" i="3"/>
  <c r="BI122" i="3"/>
  <c r="BH122" i="3"/>
  <c r="BG122" i="3"/>
  <c r="BF122" i="3"/>
  <c r="T122" i="3"/>
  <c r="R122" i="3"/>
  <c r="P122" i="3"/>
  <c r="BK122" i="3"/>
  <c r="J122" i="3"/>
  <c r="BE122" i="3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/>
  <c r="BI116" i="3"/>
  <c r="BH116" i="3"/>
  <c r="BG116" i="3"/>
  <c r="BF116" i="3"/>
  <c r="T116" i="3"/>
  <c r="R116" i="3"/>
  <c r="P116" i="3"/>
  <c r="BK116" i="3"/>
  <c r="J116" i="3"/>
  <c r="BE116" i="3"/>
  <c r="BI114" i="3"/>
  <c r="BH114" i="3"/>
  <c r="BG114" i="3"/>
  <c r="BF114" i="3"/>
  <c r="T114" i="3"/>
  <c r="R114" i="3"/>
  <c r="P114" i="3"/>
  <c r="BK114" i="3"/>
  <c r="J114" i="3"/>
  <c r="BE114" i="3"/>
  <c r="BI112" i="3"/>
  <c r="BH112" i="3"/>
  <c r="BG112" i="3"/>
  <c r="BF112" i="3"/>
  <c r="T112" i="3"/>
  <c r="T111" i="3"/>
  <c r="R112" i="3"/>
  <c r="R111" i="3"/>
  <c r="P112" i="3"/>
  <c r="P111" i="3"/>
  <c r="BK112" i="3"/>
  <c r="BK111" i="3"/>
  <c r="J111" i="3" s="1"/>
  <c r="J112" i="3"/>
  <c r="BE112" i="3" s="1"/>
  <c r="J61" i="3"/>
  <c r="BI109" i="3"/>
  <c r="BH109" i="3"/>
  <c r="BG109" i="3"/>
  <c r="BF109" i="3"/>
  <c r="T109" i="3"/>
  <c r="R109" i="3"/>
  <c r="P109" i="3"/>
  <c r="BK109" i="3"/>
  <c r="J109" i="3"/>
  <c r="BE109" i="3"/>
  <c r="BI107" i="3"/>
  <c r="BH107" i="3"/>
  <c r="BG107" i="3"/>
  <c r="BF107" i="3"/>
  <c r="T107" i="3"/>
  <c r="T106" i="3"/>
  <c r="R107" i="3"/>
  <c r="R106" i="3"/>
  <c r="P107" i="3"/>
  <c r="P106" i="3"/>
  <c r="BK107" i="3"/>
  <c r="BK106" i="3"/>
  <c r="J106" i="3" s="1"/>
  <c r="J107" i="3"/>
  <c r="BE107" i="3" s="1"/>
  <c r="J60" i="3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T101" i="3" s="1"/>
  <c r="R102" i="3"/>
  <c r="R101" i="3" s="1"/>
  <c r="P102" i="3"/>
  <c r="P101" i="3" s="1"/>
  <c r="BK102" i="3"/>
  <c r="BK101" i="3" s="1"/>
  <c r="J102" i="3"/>
  <c r="BE102" i="3"/>
  <c r="BI99" i="3"/>
  <c r="BH99" i="3"/>
  <c r="BG99" i="3"/>
  <c r="BF99" i="3"/>
  <c r="T99" i="3"/>
  <c r="R99" i="3"/>
  <c r="P99" i="3"/>
  <c r="BK99" i="3"/>
  <c r="J99" i="3"/>
  <c r="BE99" i="3" s="1"/>
  <c r="BI97" i="3"/>
  <c r="BH97" i="3"/>
  <c r="BG97" i="3"/>
  <c r="BF97" i="3"/>
  <c r="T97" i="3"/>
  <c r="R97" i="3"/>
  <c r="P97" i="3"/>
  <c r="BK97" i="3"/>
  <c r="J97" i="3"/>
  <c r="BE97" i="3" s="1"/>
  <c r="BI95" i="3"/>
  <c r="BH95" i="3"/>
  <c r="BG95" i="3"/>
  <c r="BF95" i="3"/>
  <c r="T95" i="3"/>
  <c r="R95" i="3"/>
  <c r="P95" i="3"/>
  <c r="BK95" i="3"/>
  <c r="J95" i="3"/>
  <c r="BE95" i="3" s="1"/>
  <c r="BI93" i="3"/>
  <c r="BH93" i="3"/>
  <c r="BG93" i="3"/>
  <c r="BF93" i="3"/>
  <c r="T93" i="3"/>
  <c r="R93" i="3"/>
  <c r="P93" i="3"/>
  <c r="BK93" i="3"/>
  <c r="J93" i="3"/>
  <c r="BE93" i="3" s="1"/>
  <c r="BI91" i="3"/>
  <c r="F34" i="3" s="1"/>
  <c r="BD53" i="1" s="1"/>
  <c r="BH91" i="3"/>
  <c r="F33" i="3"/>
  <c r="BC53" i="1" s="1"/>
  <c r="BG91" i="3"/>
  <c r="F32" i="3" s="1"/>
  <c r="BB53" i="1" s="1"/>
  <c r="BF91" i="3"/>
  <c r="J31" i="3"/>
  <c r="AW53" i="1" s="1"/>
  <c r="F31" i="3"/>
  <c r="BA53" i="1" s="1"/>
  <c r="T91" i="3"/>
  <c r="T90" i="3" s="1"/>
  <c r="T89" i="3" s="1"/>
  <c r="T88" i="3" s="1"/>
  <c r="R91" i="3"/>
  <c r="R90" i="3" s="1"/>
  <c r="R89" i="3" s="1"/>
  <c r="R88" i="3" s="1"/>
  <c r="P91" i="3"/>
  <c r="P90" i="3" s="1"/>
  <c r="P89" i="3" s="1"/>
  <c r="P88" i="3" s="1"/>
  <c r="AU53" i="1" s="1"/>
  <c r="BK91" i="3"/>
  <c r="BK90" i="3"/>
  <c r="J90" i="3" s="1"/>
  <c r="J58" i="3" s="1"/>
  <c r="J91" i="3"/>
  <c r="BE91" i="3"/>
  <c r="J30" i="3" s="1"/>
  <c r="AV53" i="1" s="1"/>
  <c r="AT53" i="1" s="1"/>
  <c r="F82" i="3"/>
  <c r="E80" i="3"/>
  <c r="F49" i="3"/>
  <c r="E47" i="3"/>
  <c r="J21" i="3"/>
  <c r="E21" i="3"/>
  <c r="J84" i="3"/>
  <c r="J51" i="3"/>
  <c r="J20" i="3"/>
  <c r="J18" i="3"/>
  <c r="E18" i="3"/>
  <c r="F85" i="3" s="1"/>
  <c r="F52" i="3"/>
  <c r="J17" i="3"/>
  <c r="J15" i="3"/>
  <c r="E15" i="3"/>
  <c r="F84" i="3"/>
  <c r="F51" i="3"/>
  <c r="J14" i="3"/>
  <c r="J12" i="3"/>
  <c r="J82" i="3"/>
  <c r="J49" i="3"/>
  <c r="E7" i="3"/>
  <c r="E78" i="3" s="1"/>
  <c r="E45" i="3"/>
  <c r="AY52" i="1"/>
  <c r="AX52" i="1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/>
  <c r="BI220" i="2"/>
  <c r="BH220" i="2"/>
  <c r="BG220" i="2"/>
  <c r="BF220" i="2"/>
  <c r="T220" i="2"/>
  <c r="R220" i="2"/>
  <c r="P220" i="2"/>
  <c r="BK220" i="2"/>
  <c r="J220" i="2"/>
  <c r="BE220" i="2"/>
  <c r="BI215" i="2"/>
  <c r="BH215" i="2"/>
  <c r="BG215" i="2"/>
  <c r="BF215" i="2"/>
  <c r="T215" i="2"/>
  <c r="T214" i="2"/>
  <c r="R215" i="2"/>
  <c r="R214" i="2"/>
  <c r="P215" i="2"/>
  <c r="P214" i="2"/>
  <c r="BK215" i="2"/>
  <c r="BK214" i="2"/>
  <c r="J214" i="2" s="1"/>
  <c r="J61" i="2" s="1"/>
  <c r="J215" i="2"/>
  <c r="BE215" i="2" s="1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/>
  <c r="BI204" i="2"/>
  <c r="BH204" i="2"/>
  <c r="BG204" i="2"/>
  <c r="BF204" i="2"/>
  <c r="T204" i="2"/>
  <c r="R204" i="2"/>
  <c r="P204" i="2"/>
  <c r="BK204" i="2"/>
  <c r="J204" i="2"/>
  <c r="BE204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J196" i="2"/>
  <c r="BE196" i="2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90" i="2"/>
  <c r="BH190" i="2"/>
  <c r="BG190" i="2"/>
  <c r="BF190" i="2"/>
  <c r="T190" i="2"/>
  <c r="R190" i="2"/>
  <c r="P190" i="2"/>
  <c r="BK190" i="2"/>
  <c r="J190" i="2"/>
  <c r="BE190" i="2"/>
  <c r="BI188" i="2"/>
  <c r="BH188" i="2"/>
  <c r="BG188" i="2"/>
  <c r="BF188" i="2"/>
  <c r="T188" i="2"/>
  <c r="R188" i="2"/>
  <c r="P188" i="2"/>
  <c r="BK188" i="2"/>
  <c r="J188" i="2"/>
  <c r="BE188" i="2"/>
  <c r="BI185" i="2"/>
  <c r="BH185" i="2"/>
  <c r="BG185" i="2"/>
  <c r="BF185" i="2"/>
  <c r="T185" i="2"/>
  <c r="R185" i="2"/>
  <c r="P185" i="2"/>
  <c r="BK185" i="2"/>
  <c r="J185" i="2"/>
  <c r="BE185" i="2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/>
  <c r="BI165" i="2"/>
  <c r="BH165" i="2"/>
  <c r="BG165" i="2"/>
  <c r="BF165" i="2"/>
  <c r="T165" i="2"/>
  <c r="R165" i="2"/>
  <c r="P165" i="2"/>
  <c r="BK165" i="2"/>
  <c r="J165" i="2"/>
  <c r="BE165" i="2"/>
  <c r="BI163" i="2"/>
  <c r="BH163" i="2"/>
  <c r="BG163" i="2"/>
  <c r="BF163" i="2"/>
  <c r="T163" i="2"/>
  <c r="R163" i="2"/>
  <c r="P163" i="2"/>
  <c r="BK163" i="2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R134" i="2"/>
  <c r="P134" i="2"/>
  <c r="BK134" i="2"/>
  <c r="J134" i="2"/>
  <c r="BE134" i="2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/>
  <c r="BI123" i="2"/>
  <c r="BH123" i="2"/>
  <c r="BG123" i="2"/>
  <c r="BF123" i="2"/>
  <c r="T123" i="2"/>
  <c r="R123" i="2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J121" i="2"/>
  <c r="BE121" i="2"/>
  <c r="BI119" i="2"/>
  <c r="BH119" i="2"/>
  <c r="BG119" i="2"/>
  <c r="BF119" i="2"/>
  <c r="T119" i="2"/>
  <c r="R119" i="2"/>
  <c r="P119" i="2"/>
  <c r="BK119" i="2"/>
  <c r="J119" i="2"/>
  <c r="BE119" i="2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T93" i="2"/>
  <c r="T92" i="2"/>
  <c r="T91" i="2" s="1"/>
  <c r="R93" i="2"/>
  <c r="R92" i="2" s="1"/>
  <c r="R91" i="2" s="1"/>
  <c r="P93" i="2"/>
  <c r="P92" i="2"/>
  <c r="P91" i="2" s="1"/>
  <c r="BK93" i="2"/>
  <c r="BK92" i="2" s="1"/>
  <c r="J93" i="2"/>
  <c r="BE93" i="2"/>
  <c r="BI89" i="2"/>
  <c r="BH89" i="2"/>
  <c r="BG89" i="2"/>
  <c r="BF89" i="2"/>
  <c r="T89" i="2"/>
  <c r="R89" i="2"/>
  <c r="P89" i="2"/>
  <c r="BK89" i="2"/>
  <c r="J89" i="2"/>
  <c r="BE89" i="2"/>
  <c r="BI86" i="2"/>
  <c r="BH86" i="2"/>
  <c r="BG86" i="2"/>
  <c r="BF86" i="2"/>
  <c r="T86" i="2"/>
  <c r="R86" i="2"/>
  <c r="P86" i="2"/>
  <c r="BK86" i="2"/>
  <c r="J86" i="2"/>
  <c r="BE86" i="2"/>
  <c r="BI84" i="2"/>
  <c r="F34" i="2"/>
  <c r="BD52" i="1" s="1"/>
  <c r="BD51" i="1" s="1"/>
  <c r="W30" i="1" s="1"/>
  <c r="BH84" i="2"/>
  <c r="F33" i="2" s="1"/>
  <c r="BC52" i="1" s="1"/>
  <c r="BC51" i="1" s="1"/>
  <c r="BG84" i="2"/>
  <c r="F32" i="2"/>
  <c r="BB52" i="1" s="1"/>
  <c r="BB51" i="1" s="1"/>
  <c r="BF84" i="2"/>
  <c r="J31" i="2" s="1"/>
  <c r="AW52" i="1" s="1"/>
  <c r="T84" i="2"/>
  <c r="T83" i="2"/>
  <c r="T82" i="2" s="1"/>
  <c r="T81" i="2" s="1"/>
  <c r="R84" i="2"/>
  <c r="R83" i="2"/>
  <c r="R82" i="2" s="1"/>
  <c r="R81" i="2" s="1"/>
  <c r="P84" i="2"/>
  <c r="P83" i="2"/>
  <c r="P82" i="2" s="1"/>
  <c r="P81" i="2" s="1"/>
  <c r="AU52" i="1" s="1"/>
  <c r="AU51" i="1" s="1"/>
  <c r="BK84" i="2"/>
  <c r="BK83" i="2" s="1"/>
  <c r="J84" i="2"/>
  <c r="BE84" i="2" s="1"/>
  <c r="F75" i="2"/>
  <c r="E73" i="2"/>
  <c r="F49" i="2"/>
  <c r="E47" i="2"/>
  <c r="J21" i="2"/>
  <c r="E21" i="2"/>
  <c r="J77" i="2" s="1"/>
  <c r="J51" i="2"/>
  <c r="J20" i="2"/>
  <c r="J18" i="2"/>
  <c r="E18" i="2"/>
  <c r="F78" i="2"/>
  <c r="F52" i="2"/>
  <c r="J17" i="2"/>
  <c r="J15" i="2"/>
  <c r="E15" i="2"/>
  <c r="F77" i="2" s="1"/>
  <c r="F51" i="2"/>
  <c r="J14" i="2"/>
  <c r="J12" i="2"/>
  <c r="J75" i="2" s="1"/>
  <c r="J49" i="2"/>
  <c r="E7" i="2"/>
  <c r="E71" i="2"/>
  <c r="E45" i="2"/>
  <c r="AS51" i="1"/>
  <c r="AT55" i="1"/>
  <c r="L47" i="1"/>
  <c r="AM46" i="1"/>
  <c r="L46" i="1"/>
  <c r="AM44" i="1"/>
  <c r="L44" i="1"/>
  <c r="L42" i="1"/>
  <c r="L41" i="1"/>
  <c r="BK91" i="2" l="1"/>
  <c r="J91" i="2" s="1"/>
  <c r="J59" i="2" s="1"/>
  <c r="J92" i="2"/>
  <c r="J60" i="2" s="1"/>
  <c r="J101" i="3"/>
  <c r="J59" i="3" s="1"/>
  <c r="BK89" i="3"/>
  <c r="J30" i="2"/>
  <c r="AV52" i="1" s="1"/>
  <c r="AT52" i="1" s="1"/>
  <c r="F30" i="2"/>
  <c r="AZ52" i="1" s="1"/>
  <c r="BK82" i="2"/>
  <c r="J83" i="2"/>
  <c r="J58" i="2" s="1"/>
  <c r="W28" i="1"/>
  <c r="AX51" i="1"/>
  <c r="W29" i="1"/>
  <c r="AY51" i="1"/>
  <c r="J89" i="5"/>
  <c r="J59" i="5" s="1"/>
  <c r="BK83" i="5"/>
  <c r="F31" i="2"/>
  <c r="BA52" i="1" s="1"/>
  <c r="BA51" i="1" s="1"/>
  <c r="F30" i="3"/>
  <c r="AZ53" i="1" s="1"/>
  <c r="BK138" i="3"/>
  <c r="J138" i="3" s="1"/>
  <c r="J64" i="3" s="1"/>
  <c r="J139" i="3"/>
  <c r="J65" i="3" s="1"/>
  <c r="J30" i="4"/>
  <c r="AV54" i="1" s="1"/>
  <c r="AT54" i="1" s="1"/>
  <c r="R88" i="4"/>
  <c r="BK102" i="4"/>
  <c r="J103" i="4"/>
  <c r="J61" i="4" s="1"/>
  <c r="T83" i="5"/>
  <c r="T82" i="5" s="1"/>
  <c r="F30" i="5"/>
  <c r="AZ55" i="1" s="1"/>
  <c r="F30" i="4"/>
  <c r="AZ54" i="1" s="1"/>
  <c r="J102" i="4" l="1"/>
  <c r="J60" i="4" s="1"/>
  <c r="BK88" i="4"/>
  <c r="J88" i="4" s="1"/>
  <c r="BK82" i="5"/>
  <c r="J82" i="5" s="1"/>
  <c r="J83" i="5"/>
  <c r="J57" i="5" s="1"/>
  <c r="AZ51" i="1"/>
  <c r="J89" i="3"/>
  <c r="J57" i="3" s="1"/>
  <c r="BK88" i="3"/>
  <c r="J88" i="3" s="1"/>
  <c r="W27" i="1"/>
  <c r="AW51" i="1"/>
  <c r="AK27" i="1" s="1"/>
  <c r="BK81" i="2"/>
  <c r="J81" i="2" s="1"/>
  <c r="J82" i="2"/>
  <c r="J57" i="2" s="1"/>
  <c r="J56" i="2" l="1"/>
  <c r="J27" i="2"/>
  <c r="J27" i="4"/>
  <c r="J56" i="4"/>
  <c r="J27" i="3"/>
  <c r="J56" i="3"/>
  <c r="W26" i="1"/>
  <c r="AV51" i="1"/>
  <c r="J56" i="5"/>
  <c r="J27" i="5"/>
  <c r="AG55" i="1" l="1"/>
  <c r="AN55" i="1" s="1"/>
  <c r="J36" i="5"/>
  <c r="AK26" i="1"/>
  <c r="AT51" i="1"/>
  <c r="AG52" i="1"/>
  <c r="J36" i="2"/>
  <c r="J36" i="3"/>
  <c r="AG53" i="1"/>
  <c r="AN53" i="1" s="1"/>
  <c r="J36" i="4"/>
  <c r="AG54" i="1"/>
  <c r="AN54" i="1" s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<sst xmlns="http://schemas.openxmlformats.org/spreadsheetml/2006/main" count="4644" uniqueCount="967">
  <si>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</si>
  <si>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</si>
  <si>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</si>
  <si>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</si>
  <si>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</si>
  <si>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</si>
  <si>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</si>
  <si>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{a7dc4251-14eb-4345-8e52-5f6301fc918d}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</si>
  <si>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</si>
  <si>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</si>
  <si>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</si>
  <si>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</si>
  <si>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</si>
  <si>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</si>
  <si>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</si>
  <si>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</si>
  <si>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20180323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</si>
  <si>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</si>
  <si>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</si>
  <si>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VZT kuchyně ZŠ Sever</t>
  </si>
  <si>
    <t>KSO:</t>
  </si>
  <si>
    <t/>
  </si>
  <si>
    <t>CC-CZ:</t>
  </si>
  <si>
    <t>Místo:</t>
  </si>
  <si>
    <t>Česká Lípa</t>
  </si>
  <si>
    <t>Datum:</t>
  </si>
  <si>
    <t>23. 3. 2018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</si>
  <si>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</si>
  <si>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</si>
  <si>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</si>
  <si>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</si>
  <si>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</si>
  <si>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</si>
  <si>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</si>
  <si>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</si>
  <si>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</si>
  <si>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</si>
  <si>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</si>
  <si>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</si>
  <si>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</si>
  <si>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</si>
  <si>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</si>
  <si>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</si>
  <si>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</si>
  <si>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</si>
  <si>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</si>
  <si>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</si>
  <si>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</si>
  <si>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</si>
  <si>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</si>
  <si>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</si>
  <si>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</si>
  <si>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</si>
  <si>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</si>
  <si>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</si>
  <si>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</si>
  <si>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</si>
  <si>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</si>
  <si>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</si>
  <si>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</si>
  <si>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</si>
  <si>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</si>
  <si>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</si>
  <si>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</si>
  <si>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</si>
  <si>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</si>
  <si>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</si>
  <si>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</si>
  <si>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</si>
  <si>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</si>
  <si>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</si>
  <si>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</si>
  <si>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</si>
  <si>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</si>
  <si>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</si>
  <si>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</si>
  <si>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VZT</t>
  </si>
  <si>
    <t>STA</t>
  </si>
  <si>
    <t>1</t>
  </si>
  <si>
    <t>{a00556b8-1ad0-4d46-b3cf-bae2164cc342}</t>
  </si>
  <si>
    <t>2</t>
  </si>
  <si>
    <t>02</t>
  </si>
  <si>
    <t>801201 - SO 03 - Stavební část</t>
  </si>
  <si>
    <t>{fb057e27-7b18-4be7-8b78-0c5fba9bb52b}</t>
  </si>
  <si>
    <t>03</t>
  </si>
  <si>
    <t>NN</t>
  </si>
  <si>
    <t>{66231484-8343-4417-ad0f-28ef56a2fdf9}</t>
  </si>
  <si>
    <t>04</t>
  </si>
  <si>
    <t>VRN</t>
  </si>
  <si>
    <t>{4f510c3a-c078-4958-95d3-84a50a9b3543}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</si>
  <si>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</si>
  <si>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</si>
  <si>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</si>
  <si>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</si>
  <si>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</si>
  <si>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</si>
  <si>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</si>
  <si>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VZT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</si>
  <si>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</si>
  <si>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</si>
  <si>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</si>
  <si>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</si>
  <si>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</si>
  <si>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</si>
  <si>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997 - Přesun sutě</t>
  </si>
  <si>
    <t>PSV - Práce a dodávky PSV</t>
  </si>
  <si>
    <t xml:space="preserve">    751 - Vzduchotechnika</t>
  </si>
  <si>
    <t xml:space="preserve">    767 - Konstrukce zámečnické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</si>
  <si>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</si>
  <si>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</si>
  <si>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</si>
  <si>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</si>
  <si>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</si>
  <si>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</si>
  <si>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</si>
  <si>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</si>
  <si>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</si>
  <si>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</si>
  <si>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</si>
  <si>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</si>
  <si>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</si>
  <si>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</si>
  <si>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</si>
  <si>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</si>
  <si>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</si>
  <si>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997</t>
  </si>
  <si>
    <t>Přesun sutě</t>
  </si>
  <si>
    <t>K</t>
  </si>
  <si>
    <t>997013501</t>
  </si>
  <si>
    <t>Odvoz suti a vybouraných hmot na skládku nebo meziskládku do 1 km se složením</t>
  </si>
  <si>
    <t>t</t>
  </si>
  <si>
    <t>CS ÚRS 2018 01</t>
  </si>
  <si>
    <t>4</t>
  </si>
  <si>
    <t>-971503492</t>
  </si>
  <si>
    <t>PP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</si>
  <si>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</si>
  <si>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</si>
  <si>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</si>
  <si>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-1358302127</t>
  </si>
  <si>
    <t>Odvoz suti a vybouraných hmot na skládku nebo meziskládku  se složením, na vzdálenost Příplatek k ceně za každý další i započatý 1 km přes 1 km</t>
  </si>
  <si>
    <t>VV</t>
  </si>
  <si>
    <t>0,501*10 'Přepočtené koeficientem množství</t>
  </si>
  <si>
    <t>3</t>
  </si>
  <si>
    <t>997013831</t>
  </si>
  <si>
    <t>Poplatek za uložení na skládce (skládkovné) stavebního odpadu směsného kód odpadu 170 904</t>
  </si>
  <si>
    <t>614272711</t>
  </si>
  <si>
    <t>Poplatek za uložení stavebního odpadu na skládce (skládkovné) směsného stavebního a demoličního zatříděného do Katalogu odpadů pod kódem 170 904</t>
  </si>
  <si>
    <t>PSV</t>
  </si>
  <si>
    <t>Práce a dodávky PSV</t>
  </si>
  <si>
    <t>751</t>
  </si>
  <si>
    <t>Vzduchotechnika</t>
  </si>
  <si>
    <t>751311093</t>
  </si>
  <si>
    <t>Mtž vyústi čtyřhranné na čtyřhranné potrubí do 0,150 m2</t>
  </si>
  <si>
    <t>kus</t>
  </si>
  <si>
    <t>16</t>
  </si>
  <si>
    <t>-2032614503</t>
  </si>
  <si>
    <t>Montáž vyústí  čtyřhranné do čtyřhranného potrubí, průřezu přes 0,080 do 0,150 m2</t>
  </si>
  <si>
    <t>5</t>
  </si>
  <si>
    <t>M</t>
  </si>
  <si>
    <t>429821R</t>
  </si>
  <si>
    <t>vzduchotechnická  výustka  přívodní    VK 2,   R 1  , 560*280 ,</t>
  </si>
  <si>
    <t>32</t>
  </si>
  <si>
    <t>869275461</t>
  </si>
  <si>
    <t xml:space="preserve">vzduchotechnická  výustka  přívodní    VK 2,   R 1  , 560*280 , 
  komfortní, dvouřadá ,   
</t>
  </si>
  <si>
    <t>6</t>
  </si>
  <si>
    <t>429821R1</t>
  </si>
  <si>
    <t xml:space="preserve">vzduchotechnická  výustka  přívodní    VK 2,   R 1  , 400*140 , </t>
  </si>
  <si>
    <t>-66647516</t>
  </si>
  <si>
    <t xml:space="preserve">vzduchotechnická  výustka  přívodní    VK 2,   R 1  , 400*140 , 
  komfortní, dvouřadá ,   
</t>
  </si>
  <si>
    <t>7</t>
  </si>
  <si>
    <t>429821R3</t>
  </si>
  <si>
    <t xml:space="preserve">vzduchotechnická  výustka  přívodní    VK 2,   R 1  , 200*100 , </t>
  </si>
  <si>
    <t>-1367995505</t>
  </si>
  <si>
    <t xml:space="preserve">vzduchotechnická  výustka  přívodní    VK 2,   R 1  , 200*100 , 
  komfortní, dvouřadá ,   
+nástavec  pro   výustku  400*140 - 350 VS  </t>
  </si>
  <si>
    <t>8</t>
  </si>
  <si>
    <t>429560R1</t>
  </si>
  <si>
    <t xml:space="preserve">vzduchotechnická  výustka   odsávací   VK 2,   R 1  , 400*200 , </t>
  </si>
  <si>
    <t>-243224253</t>
  </si>
  <si>
    <t xml:space="preserve">vzduchotechnická  výustka   odsávací   VK 2,   R 1  , 400*200 , 
 komfortní, jednořadá ,   
</t>
  </si>
  <si>
    <t>9</t>
  </si>
  <si>
    <t>429560R2</t>
  </si>
  <si>
    <t xml:space="preserve">vzduchotechnická  výustka   odsávací   VK 2,   R 1  , 560*280 , </t>
  </si>
  <si>
    <t>-1879730737</t>
  </si>
  <si>
    <t xml:space="preserve">vzduchotechnická  výustka   odsávací   VK 2,   R 1  , 560*280 , 
 komfortní, jednořadá ,   
</t>
  </si>
  <si>
    <t>10</t>
  </si>
  <si>
    <t>429560R3</t>
  </si>
  <si>
    <t xml:space="preserve">vzduchotechnická  výustka   odsávací   VK 2,   R 1  , 400*140 , </t>
  </si>
  <si>
    <t>1228626653</t>
  </si>
  <si>
    <t xml:space="preserve">vzduchotechnická  výustka   odsávací   VK 2,   R 1  , 400*140 , 
 komfortní, jednořadá ,  </t>
  </si>
  <si>
    <t>11</t>
  </si>
  <si>
    <t>429560R4</t>
  </si>
  <si>
    <t xml:space="preserve">vzduchotechnická  výustka   odsávací   VK 2,   R 1  , 200*100 , </t>
  </si>
  <si>
    <t>-2066791907</t>
  </si>
  <si>
    <t>vzduchotechnická  výustka   odsávací   VK 2,   R 1  , 200*100 , 
 komfortní, jednořadá ,   1 ks  nástavec  pro   výustku  200*100  - 350 VS  ,     1 ks  nástavec  pro   výustku  200*100  - 200 VS  ,</t>
  </si>
  <si>
    <t>12</t>
  </si>
  <si>
    <t>751377024</t>
  </si>
  <si>
    <t>Mtž odsávacího zákrytu (digestoř) průmyslového nástěnného do 2,5 m2</t>
  </si>
  <si>
    <t>847034673</t>
  </si>
  <si>
    <t>Montáž odsávacích stropů, zákrytů  odsávacího zákrytu (digestoř) průmyslového nástěnného, průřezu přes 2,0 do 2,5 m2</t>
  </si>
  <si>
    <t>13</t>
  </si>
  <si>
    <t>69341R1</t>
  </si>
  <si>
    <t xml:space="preserve">Kuchyňská nerezová odsávací  digestoř , nástěnná ,  šířka B = 1000 mm,  délka L = 2250 ,  výška  465 mm, </t>
  </si>
  <si>
    <t>81124810</t>
  </si>
  <si>
    <t>Kuchyňská nerezová odsávací  digestoř , nástěnná ,  šířka B = 1000 mm,  délka L = 2250 ,  výška  465 mm, odsávací  hrdlo horní   160 * 160 mm ,    kompletní dodávka -  s  odlučovači tuku lamelovými   (  vícevrstvý tahokov v nerezovém rámu ) 400*400 mm   -  2  ks  ,  hmotnost cca 100 kg,  s osvětlením zářivkami, svorkovnicí,   s   vyjímatelnými vaničkami  kondenzátu</t>
  </si>
  <si>
    <t>14</t>
  </si>
  <si>
    <t>751377026</t>
  </si>
  <si>
    <t>Mtž odsávacího zákrytu (digestoř) průmyslového nástěnného do 3,5 m2</t>
  </si>
  <si>
    <t>37424617</t>
  </si>
  <si>
    <t>Montáž odsávacích stropů, zákrytů  odsávacího zákrytu (digestoř) průmyslového nástěnného, průřezu přes 3,0 do 3,5 m2</t>
  </si>
  <si>
    <t>693410R2</t>
  </si>
  <si>
    <t xml:space="preserve">Kuchyňská nerezová odsávací  digestoř , nástěnná ,    šířka B = 1200 mm,  délka L = 2750 ,  výška 465 mm, </t>
  </si>
  <si>
    <t>990402435</t>
  </si>
  <si>
    <t xml:space="preserve">Kuchyňská nerezová odsávací  digestoř , nástěnná ,    šířka B = 1200 mm,  délka L = 2750 ,  výška 465 mm,  odsávací  hrdlo horní   225 * 225  mm ,    kompletní dodávka -  s  odlučovači tuku lamelovými   (  vícevrstvý tahokov v nerezovém rámu ) 400*400 mm   -  3  ks  , hmotnost cca 130 kg,  s osvětlením zářivkami, svorkovnicí,   s   vyjímatelnými vaničkami  kondenzátu
</t>
  </si>
  <si>
    <t>751377047</t>
  </si>
  <si>
    <t>Mtž odsávacího zákrytu (digestoř) průmyslového závěsného do 7,5 m2</t>
  </si>
  <si>
    <t>1921648739</t>
  </si>
  <si>
    <t>Montáž odsávacích stropů, zákrytů  odsávacího zákrytu (digestoř) průmyslového závěsného, průřezu přes 6,5 do 7,5 m2</t>
  </si>
  <si>
    <t>17</t>
  </si>
  <si>
    <t>693410R3</t>
  </si>
  <si>
    <t xml:space="preserve">Kuchyňská nerezová odsávací  digestoř , středová  dvouřadá  , šířka B = 2500 mm,  délka L = 2750 ,  výška 465 mm, </t>
  </si>
  <si>
    <t>1295130874</t>
  </si>
  <si>
    <t>Kuchyňská nerezová odsávací  digestoř , středová  dvouřadá  ,   šířka B = 2500 mm,  délka L = 2750 ,  výška 465 mm,  odsávací  hrdlo horní   315 *315 mm ,    kompletní dodávka -  s  odlučovači tuku lamelovými   (  vícevrstvý tahokov v nerezovém rámu )   400*400 mm   -  5  ks  ,     hmotnost cca 260 kg,   s osvětlením zářivkami, svorkovnicí,   s   vyjímatelnými vaničkami  kondenzátu dodávka v děleném  provedení , pro transportní otvor  1380*1980 mm</t>
  </si>
  <si>
    <t>18</t>
  </si>
  <si>
    <t>693410R4</t>
  </si>
  <si>
    <t xml:space="preserve">Kuchyňská nerezová odsávací  digestoř , středová  dvouřadá  , šířka B = 2500 mm,  délka L = 2500 ,  výška 465 mm, </t>
  </si>
  <si>
    <t>-26003933</t>
  </si>
  <si>
    <t>Kuchyňská nerezová odsávací  digestoř , středová  dvouřadá  , šířka B = 2500 mm,  délka L = 2500 ,  výška 465 mm,  odsávací  hrdlo horní   315 *315 mm ,    kompletní dodávka -             s  odlučovači tuku lamelovými   (  vícevrstvý tahokov v nerezovém rámu ) 400*400 mm   -  5  ks  ,      hmotnost cca 240 kg,   s osvětlením zářivkami, svorkovnicí,   s   vyjímatelnými vaničkami  kondenzátu</t>
  </si>
  <si>
    <t>19</t>
  </si>
  <si>
    <t>751510012</t>
  </si>
  <si>
    <t>Vzduchotechnické potrubí pozink čtyřhranné průřezu do 0,07 m2</t>
  </si>
  <si>
    <t>m</t>
  </si>
  <si>
    <t>-1368234418</t>
  </si>
  <si>
    <t>Vzduchotechnické potrubí z pozinkovaného plechu  čtyřhranné s přírubou, průřezu přes 0,03 do 0,07 m2</t>
  </si>
  <si>
    <t>1,7+0,5+1,97+1,5+1,1+1,97+0,9+1,97+1,84+0,6+0,97+0,76+1,97+0,23+1,18+0,17+1,97*2+0,96+0,11+1,94</t>
  </si>
  <si>
    <t>0,15+1,97+1,82+1,15+1,97*3+0,2+0,52</t>
  </si>
  <si>
    <t>Součet</t>
  </si>
  <si>
    <t>20</t>
  </si>
  <si>
    <t>751510014</t>
  </si>
  <si>
    <t>Vzduchotechnické potrubí pozink čtyřhranné průřezu do 0,28 m2</t>
  </si>
  <si>
    <t>-571834637</t>
  </si>
  <si>
    <t>Vzduchotechnické potrubí z pozinkovaného plechu  čtyřhranné s přírubou, průřezu přes 0,13 do 0,28 m2</t>
  </si>
  <si>
    <t>0,7+1,66+1,26+1,62+1,21+1,97+0,84+1,78+1,11+0,04+0,17+1,97+1,93+1,97*5+0,83</t>
  </si>
  <si>
    <t>751510015</t>
  </si>
  <si>
    <t>Vzduchotechnické potrubí pozink čtyřhranné průřezu do 0,50 m2</t>
  </si>
  <si>
    <t>1369849174</t>
  </si>
  <si>
    <t>Vzduchotechnické potrubí z pozinkovaného plechu  čtyřhranné s přírubou, průřezu přes 0,28 do 0,50 m2</t>
  </si>
  <si>
    <t>1,1+0,3+0,35+1,97+0,5+0,35*2+1,97+0,78+1,97+0,22</t>
  </si>
  <si>
    <t>22</t>
  </si>
  <si>
    <t>751511802</t>
  </si>
  <si>
    <t>Demontáž potrubí plech skupiny I s přírubou nebo bez příruby tl. plechu 0,6 mm do průřezu 0,13 m2</t>
  </si>
  <si>
    <t>-1368866905</t>
  </si>
  <si>
    <t>Demontáž potrubí plechového skupiny I čtyřhranného s přírubou nebo bez příruby tloušťky plechu 0,6 mm, průřezu přes 0,07 do 0,13 m2</t>
  </si>
  <si>
    <t>23</t>
  </si>
  <si>
    <t>751511803</t>
  </si>
  <si>
    <t>Demontáž potrubí plech skupiny I s přírubou nebo bez příruby tl. plechu 0,6 mm přes průřez 0,13 m2</t>
  </si>
  <si>
    <t>-798878842</t>
  </si>
  <si>
    <t>Demontáž potrubí plechového skupiny I čtyřhranného s přírubou nebo bez příruby tloušťky plechu 0,6 mm, průřezu přes 0,13 m2</t>
  </si>
  <si>
    <t>16+22</t>
  </si>
  <si>
    <t>24</t>
  </si>
  <si>
    <t>751514112</t>
  </si>
  <si>
    <t>Mtž oblouku do plech potrubí s přírubou do 0,07 m2</t>
  </si>
  <si>
    <t>397008443</t>
  </si>
  <si>
    <t>Montáž oblouku do plechového potrubí  čtyřhranného s přírubou, průřezu přes 0,035 do 0,07 m2</t>
  </si>
  <si>
    <t>25</t>
  </si>
  <si>
    <t>42982302</t>
  </si>
  <si>
    <t>oblouk čtyřhranný VZT Pz průřez do 0,07 m2</t>
  </si>
  <si>
    <t>1116907544</t>
  </si>
  <si>
    <t>5+1+1+1"e2</t>
  </si>
  <si>
    <t>1+1+1</t>
  </si>
  <si>
    <t>26</t>
  </si>
  <si>
    <t>751514113</t>
  </si>
  <si>
    <t>Mtž oblouku do plech potrubí s přírubou do 0,140 m2</t>
  </si>
  <si>
    <t>1452509544</t>
  </si>
  <si>
    <t>Montáž oblouku do plechového potrubí  čtyřhranného s přírubou, průřezu přes 0,070 do 0,140 m2</t>
  </si>
  <si>
    <t>27</t>
  </si>
  <si>
    <t>42982304</t>
  </si>
  <si>
    <t>oblouk čtyřhranný VZT Pz průřez do 0,28 m2</t>
  </si>
  <si>
    <t>1923404184</t>
  </si>
  <si>
    <t>28</t>
  </si>
  <si>
    <t>751514116</t>
  </si>
  <si>
    <t>Mtž oblouku do plech potrubí s přírubou do 0,350 m2</t>
  </si>
  <si>
    <t>1661756410</t>
  </si>
  <si>
    <t>Montáž oblouku do plechového potrubí  čtyřhranného s přírubou, průřezu přes 0,280 do 0,350 m2</t>
  </si>
  <si>
    <t>29</t>
  </si>
  <si>
    <t>42982305</t>
  </si>
  <si>
    <t>oblouk čtyřhranný VZT Pz průřez do 0,50 m2</t>
  </si>
  <si>
    <t>-1732181481</t>
  </si>
  <si>
    <t>30</t>
  </si>
  <si>
    <t>751514213</t>
  </si>
  <si>
    <t>Mtž kalhotového kusu do plech potrubí s přírubou do 0,140 m2</t>
  </si>
  <si>
    <t>1137348711</t>
  </si>
  <si>
    <t>Montáž kalhotového kusu nebo odbočky jednostranné do plechového potrubí  čtyřhranného s přírubou, průřezu přes 0,070 do 0,140 m2</t>
  </si>
  <si>
    <t>31</t>
  </si>
  <si>
    <t>42982233</t>
  </si>
  <si>
    <t>odbočka čtyřhranná VZT Pz průřez do 0,13m2</t>
  </si>
  <si>
    <t>1846607932</t>
  </si>
  <si>
    <t>751514312</t>
  </si>
  <si>
    <t>Mtž odbočky oboustranné do plech potrubí s přírubou do 0,07 m2</t>
  </si>
  <si>
    <t>987259586</t>
  </si>
  <si>
    <t>Montáž odbočky oboustranné do plechového potrubí  čtyřhranného s přírubou, průřezu přes 0,035 do 0,07 m2</t>
  </si>
  <si>
    <t>33</t>
  </si>
  <si>
    <t>42982232</t>
  </si>
  <si>
    <t>rozbočka trojcestná    VZT Pz průřez do 0,07m2</t>
  </si>
  <si>
    <t>-1321519967</t>
  </si>
  <si>
    <t>rozbočka trojcestná   800*400 - 800*400 - 355*160 - 620, horní hrana rovná,                              tvar a provedení dle výkresu ,čtyřhranná  s přírubou , průřez  do 0,350 m2</t>
  </si>
  <si>
    <t>34</t>
  </si>
  <si>
    <t>751514313</t>
  </si>
  <si>
    <t>Mtž odbočky oboustranné do plech potrubí s přírubou do 0,140 m2</t>
  </si>
  <si>
    <t>-1184650855</t>
  </si>
  <si>
    <t>Montáž odbočky oboustranné do plechového potrubí  čtyřhranného s přírubou, průřezu přes 0,070 do 0,140 m2</t>
  </si>
  <si>
    <t>35</t>
  </si>
  <si>
    <t>-31385937</t>
  </si>
  <si>
    <t>36</t>
  </si>
  <si>
    <t>751514316</t>
  </si>
  <si>
    <t>Mtž odbočky oboustranné do plech potrubí s přírubou do 0,350 m2</t>
  </si>
  <si>
    <t>787064424</t>
  </si>
  <si>
    <t>Montáž odbočky oboustranné do plechového potrubí  čtyřhranného s přírubou, průřezu přes 0,280 do 0,350 m2</t>
  </si>
  <si>
    <t>37</t>
  </si>
  <si>
    <t>42982235</t>
  </si>
  <si>
    <t>odbočka čtyřhranná VZT Pz průřez do 0,50m2</t>
  </si>
  <si>
    <t>-1005701267</t>
  </si>
  <si>
    <t>rozbočka trojcestná přechodová    800*400 - 710*400 - 355*140 - 620, jednostranná,                  horní hrana rovná,   tvar a provedení dle výkresu  ,čtyřhranná  s přírubou</t>
  </si>
  <si>
    <t>38</t>
  </si>
  <si>
    <t>751514412</t>
  </si>
  <si>
    <t>Mtž přechodu osového do plech potrubí s přírubou do 0,07 m2</t>
  </si>
  <si>
    <t>-113267630</t>
  </si>
  <si>
    <t>Montáž přechodu osového nebo pravoúhlého do plechového potrubí  čtyřhranného s přírubou, průřezu přes 0,035 do 0,07 m2</t>
  </si>
  <si>
    <t>39</t>
  </si>
  <si>
    <t>42982202</t>
  </si>
  <si>
    <t>kus přechodový čtyřhranný VZT Pz průřez do 0,07m2</t>
  </si>
  <si>
    <t>842101950</t>
  </si>
  <si>
    <t>40</t>
  </si>
  <si>
    <t>4298220R1</t>
  </si>
  <si>
    <t>odskok 200*200  - 650 - 100</t>
  </si>
  <si>
    <t>1896290413</t>
  </si>
  <si>
    <t>odskok 200*200  - 650 - 100,  tvar  a  provedení dle výkresu  ,čtyřhranná  s přírubou , průřez  do 0,07 m2</t>
  </si>
  <si>
    <t>41</t>
  </si>
  <si>
    <t>751514413</t>
  </si>
  <si>
    <t>Mtž přechodu osového do plech potrubí s přírubou do 0,140 m2</t>
  </si>
  <si>
    <t>1991138055</t>
  </si>
  <si>
    <t>Montáž přechodu osového nebo pravoúhlého do plechového potrubí  čtyřhranného s přírubou, průřezu přes 0,070 do 0,140 m2</t>
  </si>
  <si>
    <t>42</t>
  </si>
  <si>
    <t>42982203</t>
  </si>
  <si>
    <t>kus přechodový čtyřhranný VZT Pz průřez do 0,13m2</t>
  </si>
  <si>
    <t>1194643571</t>
  </si>
  <si>
    <t>43</t>
  </si>
  <si>
    <t>751514414</t>
  </si>
  <si>
    <t>Mtž přechodu osového do plech potrubí s přírubou do 0,210 m2</t>
  </si>
  <si>
    <t>-375348966</t>
  </si>
  <si>
    <t>Montáž přechodu osového nebo pravoúhlého do plechového potrubí  čtyřhranného s přírubou, průřezu přes 0,140 do 0,210 m2</t>
  </si>
  <si>
    <t>44</t>
  </si>
  <si>
    <t>42982204</t>
  </si>
  <si>
    <t>kus přechodový čtyřhranný VZT Pz průřez do 0,28m2</t>
  </si>
  <si>
    <t>-1264765230</t>
  </si>
  <si>
    <t>45</t>
  </si>
  <si>
    <t>751514416</t>
  </si>
  <si>
    <t>Mtž přechodu osového do plech potrubí s přírubou do 0,350 m2</t>
  </si>
  <si>
    <t>-55698365</t>
  </si>
  <si>
    <t>Montáž přechodu osového nebo pravoúhlého do plechového potrubí  čtyřhranného s přírubou, průřezu přes 0,280 do 0,350 m2</t>
  </si>
  <si>
    <t>2+1</t>
  </si>
  <si>
    <t>46</t>
  </si>
  <si>
    <t>42982205</t>
  </si>
  <si>
    <t>kus přechodový čtyřhranný VZT Pz průřez do 0,50m2</t>
  </si>
  <si>
    <t>-776321799</t>
  </si>
  <si>
    <t>47</t>
  </si>
  <si>
    <t>4298220R</t>
  </si>
  <si>
    <t>odskok 800*400 - 1000 - 220</t>
  </si>
  <si>
    <t>599103170</t>
  </si>
  <si>
    <t>odskok 800*400 - 1000 - 220 , tvar a provedení dle výkresu  ,čtyřhranná  s přírubou</t>
  </si>
  <si>
    <t>48</t>
  </si>
  <si>
    <t>751514612</t>
  </si>
  <si>
    <t>Mtž škrtící klapky do plech potrubí s přírubou do 0,07 m2</t>
  </si>
  <si>
    <t>-123294033</t>
  </si>
  <si>
    <t>Montáž škrtící klapky nebo zpětné klapky do plechového potrubí  čtyřhranné s přírubou, průřezu přes 0,035 do 0,07 m2</t>
  </si>
  <si>
    <t>49</t>
  </si>
  <si>
    <t>429813R1</t>
  </si>
  <si>
    <t>klapka listová  čtyřhranná s aretací  a  fixací  zvolené  polohy  355*160</t>
  </si>
  <si>
    <t>-97371207</t>
  </si>
  <si>
    <t>klapka listová  čtyřhranná s aretací  a  fixací  zvolené  polohy  355*160
 ,  průřez  do 0,07 m2</t>
  </si>
  <si>
    <t>50</t>
  </si>
  <si>
    <t>429813R2</t>
  </si>
  <si>
    <t>klapka listová  čtyřhranná s aretací  a  fixací  zvolené  polohy  355*140</t>
  </si>
  <si>
    <t>-1324447362</t>
  </si>
  <si>
    <t>klapka listová  čtyřhranná s aretací  a  fixací  zvolené  polohy  355*140
 ,  průřez  do 0,07 m2</t>
  </si>
  <si>
    <t>51</t>
  </si>
  <si>
    <t>429813R5</t>
  </si>
  <si>
    <t>klapka listová  čtyřhranná s aretací  a  fixací  zvolené  polohy  225*225, s atypickým delším ovládacím táhlem vyvedeným mimo obrys digestoře  ,  průřez  do 0,07 m2</t>
  </si>
  <si>
    <t>1378770626</t>
  </si>
  <si>
    <t xml:space="preserve">klapka listová  čtyřhranná s aretací  a  fixací  zvolené  polohy  225*225, s atypickým delším ovládacím táhlem vyvedeným mimo obrys digestoře  ,  průřez  do 0,07 m2
</t>
  </si>
  <si>
    <t>52</t>
  </si>
  <si>
    <t>751514613</t>
  </si>
  <si>
    <t>Mtž škrtící klapky do plech potrubí s přírubou do 0,140 m2</t>
  </si>
  <si>
    <t>-1641193272</t>
  </si>
  <si>
    <t>Montáž škrtící klapky nebo zpětné klapky do plechového potrubí  čtyřhranné s přírubou, průřezu přes 0,070 do 0,140 m2</t>
  </si>
  <si>
    <t>53</t>
  </si>
  <si>
    <t>429813R6</t>
  </si>
  <si>
    <t>klapka listová  čtyřhranná s aretací  a  fixací  zvolené  polohy  315*315</t>
  </si>
  <si>
    <t>-1137207840</t>
  </si>
  <si>
    <t>klapka listová  čtyřhranná s aretací  a  fixací  zvolené  polohy  315*315, s atypickým delším ovládacím táhlem vyvedeným mimo obrys digestoře ,  průřez  do 0,14 m2</t>
  </si>
  <si>
    <t>54</t>
  </si>
  <si>
    <t>751514614</t>
  </si>
  <si>
    <t>Mtž škrtící klapky do plech potrubí s přírubou do 0,210 m2</t>
  </si>
  <si>
    <t>1499136997</t>
  </si>
  <si>
    <t>Montáž škrtící klapky nebo zpětné klapky do plechového potrubí  čtyřhranné s přírubou, průřezu přes 0,140 do 0,210 m2</t>
  </si>
  <si>
    <t>55</t>
  </si>
  <si>
    <t>429813R3</t>
  </si>
  <si>
    <t>klapka listová  čtyřhranná s aretací  a  fixací  zvolené  polohy  500*400</t>
  </si>
  <si>
    <t>1940022125</t>
  </si>
  <si>
    <t>klapka listová  čtyřhranná s aretací  a  fixací  zvolené  polohy  500*400
 ,  průřez  do 0,21 m2</t>
  </si>
  <si>
    <t>56</t>
  </si>
  <si>
    <t>751514616</t>
  </si>
  <si>
    <t>Mtž škrtící klapky do plech potrubí s přírubou do 0,350 m2</t>
  </si>
  <si>
    <t>1479809295</t>
  </si>
  <si>
    <t>Montáž škrtící klapky nebo zpětné klapky do plechového potrubí  čtyřhranné s přírubou, průřezu přes 0,280 do 0,350 m2</t>
  </si>
  <si>
    <t>57</t>
  </si>
  <si>
    <t>4298R</t>
  </si>
  <si>
    <t xml:space="preserve">Požární  klapka  typu  PKTM 90 / CZ   - 800*400 . 01,  provedení ruční a teplotní </t>
  </si>
  <si>
    <t>308638568</t>
  </si>
  <si>
    <t>58</t>
  </si>
  <si>
    <t>998751101</t>
  </si>
  <si>
    <t>Přesun hmot tonážní pro vzduchotechniku v objektech v do 12 m</t>
  </si>
  <si>
    <t>991701463</t>
  </si>
  <si>
    <t>Přesun hmot pro vzduchotechniku stanovený z hmotnosti přesunovaného materiálu vodorovná dopravní vzdálenost do 100 m v objektech výšky do 12 m</t>
  </si>
  <si>
    <t>767</t>
  </si>
  <si>
    <t>Konstrukce zámečnické</t>
  </si>
  <si>
    <t>59</t>
  </si>
  <si>
    <t>767995114</t>
  </si>
  <si>
    <t>Montáž atypických zámečnických konstrukcí hmotnosti do 50 kg</t>
  </si>
  <si>
    <t>kg</t>
  </si>
  <si>
    <t>92436238</t>
  </si>
  <si>
    <t>Montáž ostatních atypických zámečnických konstrukcí  hmotnosti přes 20 do 50 kg</t>
  </si>
  <si>
    <t>35+15</t>
  </si>
  <si>
    <t>250</t>
  </si>
  <si>
    <t>60</t>
  </si>
  <si>
    <t>69341R</t>
  </si>
  <si>
    <t>kompletní závěsový systém pro zavěšení digestoří do stropu</t>
  </si>
  <si>
    <t>soubor</t>
  </si>
  <si>
    <t>792784347</t>
  </si>
  <si>
    <t xml:space="preserve">kompletní závěsový systém pro zavěšení digestoří do stropu - tyč závitová M 10 , L = 20 bm,  rozpínací  kotva 14/10 mm do stropu 16 ks,  spojovací matice M 10 - 16 ks,  matice  + podložka M10 - 32 ks , + další potřebná příslušenství  </t>
  </si>
  <si>
    <t>61</t>
  </si>
  <si>
    <t>693410R</t>
  </si>
  <si>
    <t>kompletní závěsový systém pro zavěšení digestoří do stěny</t>
  </si>
  <si>
    <t>1651483819</t>
  </si>
  <si>
    <t xml:space="preserve">kompletní závěsový systém pro zavěšení digestoří do stěny - rozpínací  kotva 14/10 mm  15 ks, šroub M 10 - 15 ks,  matice  + podložka M10 - 15 ks , + další potřebná příslušenství  </t>
  </si>
  <si>
    <t>62</t>
  </si>
  <si>
    <t>4363R</t>
  </si>
  <si>
    <t>hutní materiál na závěsy a uložení, spojovací materiál</t>
  </si>
  <si>
    <t>1975816371</t>
  </si>
  <si>
    <t>filtr domácí na studenou vodu JUDO JSY 5/4", se zpětným manuálním proplachem</t>
  </si>
  <si>
    <t>02 - 801201 - SO 03 - Stavební část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</si>
  <si>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</si>
  <si>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</si>
  <si>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</si>
  <si>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</si>
  <si>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</si>
  <si>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</si>
  <si>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</si>
  <si>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</si>
  <si>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</si>
  <si>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Svislé a kompletní konstrukce</t>
  </si>
  <si>
    <t>317234410</t>
  </si>
  <si>
    <t>Vyzdívka mezi nosníky z cihel pálených na MC - doplnění zdiva zemního kanálu</t>
  </si>
  <si>
    <t>m3</t>
  </si>
  <si>
    <t>317941121</t>
  </si>
  <si>
    <t>Osazování ocelových válcovaných nosníků na zdivu I, IE, U, UE nebo L do č 12</t>
  </si>
  <si>
    <t>130107140</t>
  </si>
  <si>
    <t>ocel profilová IPN, v jakosti 11 375, h=120 mm</t>
  </si>
  <si>
    <t>331231127</t>
  </si>
  <si>
    <t>Zdivo pilířů z cihel dl 290 mm pevnosti P 25 na SMS 10 MPa</t>
  </si>
  <si>
    <t>340236212</t>
  </si>
  <si>
    <t>Zazdívka otvorů pl do 0,09 m2 v příčkách nebo stěnách z cihel tl přes 100 mm</t>
  </si>
  <si>
    <t>Vodorovné konstrukce</t>
  </si>
  <si>
    <t>411121243</t>
  </si>
  <si>
    <t>Montáž prefabrikovaných ŽB stropů ze stropních desek dl do 2700 mm</t>
  </si>
  <si>
    <t>593411230</t>
  </si>
  <si>
    <t>deska stropní plná PZD 21-240 239x29x10 cm</t>
  </si>
  <si>
    <t>Úpravy povrchů, podlahy a osazování výplní</t>
  </si>
  <si>
    <t>612335222</t>
  </si>
  <si>
    <t>Cementová štuková omítka malých ploch do 0,25 m2 na stěnách</t>
  </si>
  <si>
    <t>631312131</t>
  </si>
  <si>
    <t>Doplnění dosavadních mazanin betonem prostým plochy do 4 m2 tloušťky přes 80 mm</t>
  </si>
  <si>
    <t>Ostatní konstrukce a práce, bourání</t>
  </si>
  <si>
    <t>952901111</t>
  </si>
  <si>
    <t>Vyčištění budov bytové a občanské výstavby při výšce podlaží do 4 m</t>
  </si>
  <si>
    <t>m2</t>
  </si>
  <si>
    <t>963015141</t>
  </si>
  <si>
    <t>Demontáž prefabrikovaných krycích desek kanálů, šachet nebo žump do hmotnosti 0,5 t</t>
  </si>
  <si>
    <t>965042241</t>
  </si>
  <si>
    <t>Bourání podkladů pod dlažby nebo mazanin betonových nebo z litého asfaltu tl přes 100 mm pl pře 4 m2</t>
  </si>
  <si>
    <t>971033231</t>
  </si>
  <si>
    <t>Vybourání otvorů ve zdivu cihelném pl do 0,0225 m2 na MVC nebo MV tl do 150 mm</t>
  </si>
  <si>
    <t>971033331</t>
  </si>
  <si>
    <t>Vybourání otvorů ve zdivu cihelném pl do 0,09 m2 na MVC nebo MV tl do 150 mm</t>
  </si>
  <si>
    <t>971033341</t>
  </si>
  <si>
    <t>Vybourání otvorů ve zdivu cihelném pl do 0,09 m2 na MVC nebo MV tl do 300 mm</t>
  </si>
  <si>
    <t>971033431</t>
  </si>
  <si>
    <t>Vybourání otvorů ve zdivu cihelném pl do 0,25 m2 na MVC nebo MV tl do 150 mm</t>
  </si>
  <si>
    <t>997013111</t>
  </si>
  <si>
    <t>Vnitrostaveništní doprava suti a vybouraných hmot pro budovy v do 6 m s použitím mechanizace</t>
  </si>
  <si>
    <t>997013802</t>
  </si>
  <si>
    <t>Poplatek za uložení stavebního železobetonového odpadu na skládce (skládkovné)</t>
  </si>
  <si>
    <t>998</t>
  </si>
  <si>
    <t>Přesun hmot</t>
  </si>
  <si>
    <t>998011001</t>
  </si>
  <si>
    <t>Přesun hmot pro budovy zděné v do 6 m</t>
  </si>
  <si>
    <t>763</t>
  </si>
  <si>
    <t>Konstrukce suché výstavby</t>
  </si>
  <si>
    <t>763111717</t>
  </si>
  <si>
    <t>SDK příčka základní penetrační nátěr</t>
  </si>
  <si>
    <t>763121427</t>
  </si>
  <si>
    <t>SDK stěna předsazená tl 62,5 mm profil CW+UW 50 deska 1xH2 12,5 bez TI EI 15</t>
  </si>
  <si>
    <t>763131451</t>
  </si>
  <si>
    <t>SDK podhled deska 1xH2 12,5 bez TI dvouvrstvá spodní kce profil CD+UD</t>
  </si>
  <si>
    <t>763131714</t>
  </si>
  <si>
    <t>SDK podhled základní penetrační nátěr</t>
  </si>
  <si>
    <t>763131831</t>
  </si>
  <si>
    <t>Demontáž SDK podhledu s jednovrstvou nosnou kcí z ocelových profilů opláštění jednoduché</t>
  </si>
  <si>
    <t>763172314</t>
  </si>
  <si>
    <t>Montáž revizních dvířek SDK kcí vel. 500x500 mm</t>
  </si>
  <si>
    <t>590307130</t>
  </si>
  <si>
    <t>dvířka revizní s automatickým zámkem 500 x 500 mm</t>
  </si>
  <si>
    <t>998763301</t>
  </si>
  <si>
    <t>Přesun hmot tonážní pro sádrokartonové konstrukce v objektech v do 6 m</t>
  </si>
  <si>
    <t>771</t>
  </si>
  <si>
    <t>Podlahy z dlaždic</t>
  </si>
  <si>
    <t>771574131</t>
  </si>
  <si>
    <t>Montáž podlah keramických režných protiskluzných lepených flexibilním lepidlem do 50 ks/m2</t>
  </si>
  <si>
    <t>597614030</t>
  </si>
  <si>
    <t>dlaždice keramické slinuté neglazované mrazuvzdorné 14,8 x 14,8 x 0,9 cm</t>
  </si>
  <si>
    <t>771591111</t>
  </si>
  <si>
    <t>Podlahy penetrace podkladu</t>
  </si>
  <si>
    <t>64</t>
  </si>
  <si>
    <t>771591115</t>
  </si>
  <si>
    <t>Podlahy spárování silikonem</t>
  </si>
  <si>
    <t>66</t>
  </si>
  <si>
    <t>998771101</t>
  </si>
  <si>
    <t>Přesun hmot tonážní pro podlahy z dlaždic v objektech v do 6 m</t>
  </si>
  <si>
    <t>68</t>
  </si>
  <si>
    <t>781</t>
  </si>
  <si>
    <t>Dokončovací práce - obklady</t>
  </si>
  <si>
    <t>781474117</t>
  </si>
  <si>
    <t>Montáž obkladů vnitřních keramických hladkých do 45 ks/m2 lepených flexibilním lepidlem</t>
  </si>
  <si>
    <t>70</t>
  </si>
  <si>
    <t>597612550</t>
  </si>
  <si>
    <t>obkladačky keramické  15 x 15 x 0,6 cm I. j.</t>
  </si>
  <si>
    <t>72</t>
  </si>
  <si>
    <t>781494111</t>
  </si>
  <si>
    <t>Plastové profily rohové lepené flexibilním lepidlem</t>
  </si>
  <si>
    <t>74</t>
  </si>
  <si>
    <t>781495111</t>
  </si>
  <si>
    <t>Penetrace podkladu vnitřních obkladů</t>
  </si>
  <si>
    <t>76</t>
  </si>
  <si>
    <t>781495115</t>
  </si>
  <si>
    <t>Spárování vnitřních obkladů silikonem</t>
  </si>
  <si>
    <t>78</t>
  </si>
  <si>
    <t>998781101</t>
  </si>
  <si>
    <t>Přesun hmot tonážní pro obklady keramické v objektech v do 6 m</t>
  </si>
  <si>
    <t>80</t>
  </si>
  <si>
    <t>784</t>
  </si>
  <si>
    <t>Dokončovací práce - malby a tapety</t>
  </si>
  <si>
    <t>784331007</t>
  </si>
  <si>
    <t>Dvojnásobné bílé protiplísňové malby na schodišti o výšce podlaží do 3,80 m</t>
  </si>
  <si>
    <t>82</t>
  </si>
  <si>
    <t>03 - NN</t>
  </si>
  <si>
    <t xml:space="preserve">    D1 - 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</si>
  <si>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</si>
  <si>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</si>
  <si>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</si>
  <si>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</si>
  <si>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746 - Elektromontáže - soubory pro vodiče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</si>
  <si>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</si>
  <si>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</si>
  <si>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</si>
  <si>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971033141</t>
  </si>
  <si>
    <t>Vybourání otvorů ve zdivu cihelném D do 60 mm na MVC nebo MV tl do 300 mm</t>
  </si>
  <si>
    <t>971033148</t>
  </si>
  <si>
    <t>Vybourání otvorů ve zdivu cihelném D do 150 mm na MVC nebo MV tl do 300 mm</t>
  </si>
  <si>
    <t>973031324</t>
  </si>
  <si>
    <t>Vysekání kapes ve zdivu cihelném na MV nebo MVC pl do 0,10 m2 hl do 150 mm</t>
  </si>
  <si>
    <t>974082212</t>
  </si>
  <si>
    <t>Vysekání rýh pro vodiče v omítce MC stěn š do 30 mm</t>
  </si>
  <si>
    <t>974082214</t>
  </si>
  <si>
    <t>Vysekání rýh pro vodiče v omítce MC stěn š do 70 mm</t>
  </si>
  <si>
    <t>D1</t>
  </si>
  <si>
    <t>740</t>
  </si>
  <si>
    <t>Elektromontáže - zkoušky a revize</t>
  </si>
  <si>
    <t>740991200</t>
  </si>
  <si>
    <t>Celková prohlídka elektrického rozvodu a zařízení do 0,5 milionu Kč (vč. dílčích revizí)</t>
  </si>
  <si>
    <t>742</t>
  </si>
  <si>
    <t>Elektromontáže - rozvodný systém</t>
  </si>
  <si>
    <t>742231100</t>
  </si>
  <si>
    <t>Úpravy v napojovacím bodě NN (výkr.E-02)</t>
  </si>
  <si>
    <t>hod</t>
  </si>
  <si>
    <t>357118715R</t>
  </si>
  <si>
    <t>Úpravy v rozvaděči kuchyně ( 1x přepěťová ochrana B+C, 12x jistič s chráničem "C" 1/10A/30mA, 3x impulsní relé 1/16A, 3x stykač 3/40A, svorky, úpravy vnitřního zapojení, úpravy krytu, DIN SCHIENE, popisky, schema zapojení, kapsa na rozvaděč pro schema zap</t>
  </si>
  <si>
    <t>Úpravy v rozvaděči kuchyně ( 1x přepěťová ochrana B+C, 12x jistič s chráničem "C" 1/10A/30mA, 3x impulsní relé 1/16A, 3x stykač 3/40A, svorky, úpravy vnitřního zapojení, úpravy krytu, DIN SCHIENE, popisky, schema zapojení, kapsa na rozvaděč pro schema zapojení, a souv. )</t>
  </si>
  <si>
    <t>35711289R</t>
  </si>
  <si>
    <t>Svorky přípojnice hlavního pospojení</t>
  </si>
  <si>
    <t>ks</t>
  </si>
  <si>
    <t>74281111R</t>
  </si>
  <si>
    <t>Koordinace s provozovatelem / investorem ( telefon, prozatimní přepojení / vypnutí  základních okruhů NN pro dobu úprav, ... )</t>
  </si>
  <si>
    <t>357112510R</t>
  </si>
  <si>
    <t>Svorky, propojovací vodič, bezpečnostní tabulky, odpojení a zabezpečení, připojení</t>
  </si>
  <si>
    <t>743</t>
  </si>
  <si>
    <t>Elektromontáže - hrubá montáž</t>
  </si>
  <si>
    <t>743112115</t>
  </si>
  <si>
    <t>Montáž trubka plastová ohebná D 23 mm uložená pevně</t>
  </si>
  <si>
    <t>345710510</t>
  </si>
  <si>
    <t>trubka elektroinstalační ohebná D23 mm</t>
  </si>
  <si>
    <t>743112117</t>
  </si>
  <si>
    <t>Montáž trubka plastová ohebná D 36 mm uložená pevně</t>
  </si>
  <si>
    <t>345710940</t>
  </si>
  <si>
    <t>trubka elektroinstalační ohebná D36 mm</t>
  </si>
  <si>
    <t>743411111</t>
  </si>
  <si>
    <t>Montáž krabice zapuštěná plastová kruhová typ KU68/2-1902, KO125</t>
  </si>
  <si>
    <t>345715110</t>
  </si>
  <si>
    <t>krabice přístrojová instalační KP 68/1</t>
  </si>
  <si>
    <t>345715210</t>
  </si>
  <si>
    <t>krabice univerzální z PH KU 68/2-1903</t>
  </si>
  <si>
    <t>743411121</t>
  </si>
  <si>
    <t>Montáž krabice zapuštěná plastová čtyřhranná typ KO100, KO125</t>
  </si>
  <si>
    <t>10.033.023</t>
  </si>
  <si>
    <t>Krabice  IP65</t>
  </si>
  <si>
    <t>743411129</t>
  </si>
  <si>
    <t>Lišta vkládací LV 70x40 mm</t>
  </si>
  <si>
    <t>10.033.008</t>
  </si>
  <si>
    <t>743622200</t>
  </si>
  <si>
    <t>Montáž svorka hromosvodná typ ST, SJ, SK, SZ, SR01, 02 se 3 šrouby</t>
  </si>
  <si>
    <t>354420290</t>
  </si>
  <si>
    <t>svorka uzemnění  SU nerez univerzální</t>
  </si>
  <si>
    <t>744</t>
  </si>
  <si>
    <t>Elektromontáže - rozvody vodičů měděných</t>
  </si>
  <si>
    <t>744211111</t>
  </si>
  <si>
    <t>Montáž vodič Cu izolovaný sk.1 do 1 kV žíla 0,35 až 6 mm2 do stěny</t>
  </si>
  <si>
    <t>341408256</t>
  </si>
  <si>
    <t>vodič silový s Cu jádrem CY H07 V-U 2,5 mm2</t>
  </si>
  <si>
    <t>744211112</t>
  </si>
  <si>
    <t>Montáž vodič Cu izolovaný sk.1 do 1 kV žíla 10 až 16 mm2 do stěny</t>
  </si>
  <si>
    <t>341408270</t>
  </si>
  <si>
    <t>vodič silový s Cu jádrem CY H07 V-U 10 mm2</t>
  </si>
  <si>
    <t>744411220</t>
  </si>
  <si>
    <t>Montáž kabel Cu sk.2 do 1 kV do 0,20 kg pod omítku stěn</t>
  </si>
  <si>
    <t>341110300R</t>
  </si>
  <si>
    <t>kabel silový s Cu jádrem CYKY-J 3x1,5 mm2</t>
  </si>
  <si>
    <t>341110301R</t>
  </si>
  <si>
    <t>kabel silový s Cu jádrem CYKY-O 3x1,5 mm2</t>
  </si>
  <si>
    <t>341110050</t>
  </si>
  <si>
    <t>kabel silový s Cu jádrem CYKY-O 2x1,5 mm2</t>
  </si>
  <si>
    <t>744411230</t>
  </si>
  <si>
    <t>Montáž kabel Cu sk.2 do 1 kV do 0,40 kg pod omítku stěn</t>
  </si>
  <si>
    <t>341110380</t>
  </si>
  <si>
    <t>kabel silový s Cu jádrem CYKY 7x1,5 mm2</t>
  </si>
  <si>
    <t>746</t>
  </si>
  <si>
    <t>Elektromontáže - soubory pro vodiče</t>
  </si>
  <si>
    <t>746211110</t>
  </si>
  <si>
    <t>Ukončení vodič izolovaný do 2,5mm2 v rozváděči nebo na přístroji</t>
  </si>
  <si>
    <t>21060624</t>
  </si>
  <si>
    <t>SVORKA VODIČOVÁ DO 5x2,5 mm2</t>
  </si>
  <si>
    <t>68500231R</t>
  </si>
  <si>
    <t>SVORKA ST 5 NA POTRUBI</t>
  </si>
  <si>
    <t>68500240R</t>
  </si>
  <si>
    <t>OZNAC.STITEK C.1</t>
  </si>
  <si>
    <t>345724181R</t>
  </si>
  <si>
    <t>Kabelová úchytka svazku kabelů do pr.30mm</t>
  </si>
  <si>
    <t>345723090R</t>
  </si>
  <si>
    <t>páska stahovací kabelová 4/280</t>
  </si>
  <si>
    <t>100 kus</t>
  </si>
  <si>
    <t>747</t>
  </si>
  <si>
    <t>Elektromontáže - kompletace rozvodů</t>
  </si>
  <si>
    <t>747111111</t>
  </si>
  <si>
    <t>Montáž vypínač nástěnný 1-jednopólový prostředí obyčejné nebo vlhké</t>
  </si>
  <si>
    <t>345357691</t>
  </si>
  <si>
    <t>spínač jednopólový č.1 10A bílý, IP44 komplet</t>
  </si>
  <si>
    <t>84</t>
  </si>
  <si>
    <t>747111115</t>
  </si>
  <si>
    <t>Montáž vypínač nástěnný 5-jednopólový prostředí obyčejné nebo vlhké</t>
  </si>
  <si>
    <t>86</t>
  </si>
  <si>
    <t>345357695</t>
  </si>
  <si>
    <t>spínač jednopólový č.5 10A bílý, IP44 komplet</t>
  </si>
  <si>
    <t>88</t>
  </si>
  <si>
    <t>747111126</t>
  </si>
  <si>
    <t>Montáž přepínač nástěnný 6-střídavý prostředí obyčejné nebo vlhké</t>
  </si>
  <si>
    <t>90</t>
  </si>
  <si>
    <t>345355554</t>
  </si>
  <si>
    <t>spínač řazení č.6+6 10A bílý IP44 komplet</t>
  </si>
  <si>
    <t>92</t>
  </si>
  <si>
    <t>747111128</t>
  </si>
  <si>
    <t>Montáž tlačítkový spínač nástěnný 1/0 - prostředí obyčejné nebo vlhké</t>
  </si>
  <si>
    <t>94</t>
  </si>
  <si>
    <t>345357130R</t>
  </si>
  <si>
    <t>spínač tlačítkový řazení č. 1/0 10A bílý IP44</t>
  </si>
  <si>
    <t>96</t>
  </si>
  <si>
    <t>7471613151</t>
  </si>
  <si>
    <t>Přípojení digestoře, vodič do 2,5mm2</t>
  </si>
  <si>
    <t>98</t>
  </si>
  <si>
    <t>74716210R</t>
  </si>
  <si>
    <t>Podružný montážní materiál ( izolační páska, hmoždinky se šrouby, smršťovací izolační trubičky, označovací štítky a tabulky , montážní pěna, a souv.  … )</t>
  </si>
  <si>
    <t>100</t>
  </si>
  <si>
    <t>748</t>
  </si>
  <si>
    <t>Elektromontáže - osvětlovací zařízení a svítidla</t>
  </si>
  <si>
    <t>748121142</t>
  </si>
  <si>
    <t>Montáž svítidlo zářivkové bytové stropní do dvou zdrojů</t>
  </si>
  <si>
    <t>102</t>
  </si>
  <si>
    <t>34814435R1</t>
  </si>
  <si>
    <t>G - Svítidlo LED 1x10 W, 1x1050 lm, IP 66, přisazené , průmyslové</t>
  </si>
  <si>
    <t>104</t>
  </si>
  <si>
    <t>34814435R2</t>
  </si>
  <si>
    <t>H - Svítidlo LED 1x25 W, 1x3700 lm, IP 66, přisazené , průmyslové</t>
  </si>
  <si>
    <t>106</t>
  </si>
  <si>
    <t>34814435R3</t>
  </si>
  <si>
    <t>J - Svítidlo LED 2x25 W, 2x3700 lm, IP 66, přisazené , průmyslové</t>
  </si>
  <si>
    <t>108</t>
  </si>
  <si>
    <t>748121211</t>
  </si>
  <si>
    <t>Montáž svítidlo zářivkové bytové nástěnné přisazené 1 zdroj</t>
  </si>
  <si>
    <t>110</t>
  </si>
  <si>
    <t>348381000R</t>
  </si>
  <si>
    <t>N - Svítidlo LED nouzové s piktogramy 8W/1 hod</t>
  </si>
  <si>
    <t>112</t>
  </si>
  <si>
    <t>74899220R</t>
  </si>
  <si>
    <t>Zkouška nouzových svítidel - 3x protokol</t>
  </si>
  <si>
    <t>114</t>
  </si>
  <si>
    <t>748992300</t>
  </si>
  <si>
    <t>Měření intenzity osvětlení - 3x protokol</t>
  </si>
  <si>
    <t>116</t>
  </si>
  <si>
    <t>749</t>
  </si>
  <si>
    <t>Elektromontáže - ostatní práce a konstrukce</t>
  </si>
  <si>
    <t>749115515D</t>
  </si>
  <si>
    <t>Demontáž stávající elektroinstalace osvětlení ( soupis materiálu a předání investorovi )</t>
  </si>
  <si>
    <t>118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</si>
  <si>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</si>
  <si>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</si>
  <si>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</si>
  <si>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</si>
  <si>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</si>
  <si>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</si>
  <si>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</si>
  <si>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</si>
  <si>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</si>
  <si>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</si>
  <si>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</si>
  <si>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viz 2.5.1. SOD</t>
  </si>
  <si>
    <t>1024</t>
  </si>
  <si>
    <t>-935279571</t>
  </si>
  <si>
    <t xml:space="preserve">Dokumentace skutečného provedení stavby
a)       Vypracovaná projektová dokumentace skutečného provedení stavby  („DSP“) bude předána objednateli ve třech vyhotoveních v grafické (tištěné) podobě a jednou v elektronické podobě ve formátech .pdf a .dwg. 
b)       DSP dokončeného díla bude provedena podle následujících zásad:
•        do projektové dokumentace pro provádění stavby budou zřetelně 
vyznačeny všechny změny, k nimž došlo v průběhu zhotovení díla;
•        ty části projektové dokumentace pro provádění stavby, u kterých nedošlo k žádným změnám, budou označeny nápisem „beze změn“;
•        výkresy dokumentace skutečného provedení stavby budou opatřeny jménem 
a příjmením osoby, která změny zakreslila, jejím podpisem a razítkem zhotovitele;
•        u výkresů obsahujících změnu proti projektu pro provádění stavby bude přiložen i doklad, ze kterého bude vyplývat projednání změny s odpovědnou osobou objednatele a její souhlasné stanovisko;
•        vyhotovení dokumentace skutečného provedení stavby bude výrazně označena „dokumentace skutečného provedení“ a bude opatřena razítkem a podpisem odpovědného a oprávněného zástupce zhotovitele s autorizací.
</t>
  </si>
  <si>
    <t>013294000</t>
  </si>
  <si>
    <t>Ostatní dokumentace - fotodokumentace dle 2.5.9. SOD</t>
  </si>
  <si>
    <t>148470909</t>
  </si>
  <si>
    <t xml:space="preserve">Ostatní dokumentace
a.   zajistit průběžnou fotodokumentaci provádění díla – zhotovitel zajistí a předá objednateli průběžnou fotodokumentaci realizace díla v 1 digitálním vyhotovení;
b.  fotodokumentace bude dokladovat průběh díla a bude zejména dokumentovat části stavby a konstrukce před jejich zakrytím.
</t>
  </si>
  <si>
    <t>VRN3</t>
  </si>
  <si>
    <t>Zařízení staveniště</t>
  </si>
  <si>
    <t>032903000</t>
  </si>
  <si>
    <t>Náklady na provoz a údržbu vybavení staveniště dle 2.5.2. SOD</t>
  </si>
  <si>
    <t>-407369923</t>
  </si>
  <si>
    <t xml:space="preserve">Náklady na provoz a údržbu vybavení staveniště
a)       vybudovat a zajistit zařízení staveniště a jeho provoz, údržbu a likvidaci 
v souladu s platnými právními předpisy, včetně případného zajištění ohlášení dle zákona č. 183/2006 Sb., o územním plánování a stavebním řádu, ve znění pozdějších předpisů (dále jen „stavební zákon“);
b)      zajistit staveništní napojovací body energií (vody a energií), jejich měření a jejich úhradu, přičemž místo napojení určí objednatel;
c)       provést celkový úklid stavby a dotčeného okolí, provést likvidaci zařízení staveniště do 5 kalendářních dnů ode dne předání hotového díla bez vad 
a nedodělků;
d)      dodat, skladovat, spravovat a zabudovat včetně montáže veškeré díly, materiály 
a zařízení týkající se veřejné zakázky;
e)       zajistit veškerá technická a organizační opatření související s bezpečností 
a ochranou lidí a majetku (zejména chodců a vozidel v místech dotčených stavbou);
f)        zajistit bezpečnost práce a ochranu životního prostředí;
g)      dodržovat bezpečnostní předpisy, zohlednit bezpečnostní a provozní hygienické požadavky;
h)      zajistit staveniště proti přístupu nepovolaných osob;
</t>
  </si>
  <si>
    <t>VRN4</t>
  </si>
  <si>
    <t>Inženýrská činnost</t>
  </si>
  <si>
    <t>043103000</t>
  </si>
  <si>
    <t>Zkoušky bez rozlišení - dle 2.5.3. SOD</t>
  </si>
  <si>
    <t>2120237904</t>
  </si>
  <si>
    <t xml:space="preserve">Zkoušky bez rozlišení -
               a)          zajistit a provést nutné zkoušky dle ČSN, případně dle jiných norem, vztahujících se k prováděnému dílu včetně pořízení protokolů s výsledky zkoušek;
               b)            zajistit atesty a doklady o požadovaných vlastnostech výrobků ke kolaudaci 
(i dle zákona č. 22/1997 Sb. - prohlášení o shodě) a revize veškerých elektrických zařízení s případným odstraněním uvedených závad;
               c)          zajistit certifikáty jednotlivých výrobků a materiálů použitých ve stavebních konstrukcích a systémech včetně návodů k užívání;
               d)            zajistit všechny ostatní nezbytné zkoušky, atesty a revize podle ČSN 
a případně jiných právních nebo technických předpisů platných v době provádění a předání díla, kterými bude prokázáno dosažení předepsané kvality 
a předepsaných technických parametrů díla.
</t>
  </si>
  <si>
    <t>045203000</t>
  </si>
  <si>
    <t>Kompletační činnost dle 2.5.4. SOD</t>
  </si>
  <si>
    <t>1090153768</t>
  </si>
  <si>
    <t>Kompletační činnost
předložit všechny potřebné dokumenty před předáním dokončené stavby a účastnit se předání stavby, a v určených termínech odstranit případné závady uvedené v zápisu z předání stavby, účastnit se kontrolních dnů.</t>
  </si>
  <si>
    <t>045303000</t>
  </si>
  <si>
    <t>Koordinační činnost dle 2.5.5. SOD</t>
  </si>
  <si>
    <t>-633826142</t>
  </si>
  <si>
    <t xml:space="preserve">Koordinační činnost
a)       zajistit koordinační a kompletační činnosti při realizaci předmětu díla;
b)       zajistit koordinační činnosti poddodavatelů zhotovitele;
c)       zajistit a provést všechna nezbytná opatření organizačního a stavebně technologického charakteru k řádnému provedení předmětu díla;
d)       zajistit potřebná či úřady stanovená opatření nutná k provedení veřejné zakázky;
e)       předat protokolárně objednateli všechny doklady o dokončené stavbě, zejména prohlášení o shodě, atesty, výsledky zkoušek, revizí, a certifikáty na všechny použité materiály a zařízení (ve kterých se nebudou vyskytovat závady) a další doklady, související s plněním předmětu zakázky, které jsou nezbytné 
k závěrečné kontrolní prohlídce stavby po dokončení stavby;
</t>
  </si>
  <si>
    <t>VRN5</t>
  </si>
  <si>
    <t>Finanční náklady</t>
  </si>
  <si>
    <t>051103000</t>
  </si>
  <si>
    <t>Pojištění stavby dle 2.5.6. SOD</t>
  </si>
  <si>
    <t>-561440940</t>
  </si>
  <si>
    <t>Pojištění 
a)       zajistit pojištění odpovědnosti za škodu v souladu s článkem 12.1 této smlouvy o dílo.</t>
  </si>
  <si>
    <t>VRN7</t>
  </si>
  <si>
    <t>Provozní vlivy</t>
  </si>
  <si>
    <t>071103000</t>
  </si>
  <si>
    <t>Provoz investora dle 2.5.7. SOD</t>
  </si>
  <si>
    <t>-2133495162</t>
  </si>
  <si>
    <t xml:space="preserve">Provoz investora
a)       pozemky, jejichž úpravy nejsou součástí díla, ale budou stavbou dotčeny, uvede zhotovitel po ukončení prací neprodleně do původního stavu;
b)      zajistit opatření k dočasné ochraně vzrostlých dřevin, jež mají být zachovány, konstrukcí a staveb, opatření k ochraně a zabezpečení strojů a materiálů na staveništi
</t>
  </si>
  <si>
    <t>071203000</t>
  </si>
  <si>
    <t>Provoz dalšího subjektu dle 2.5.8. SOD</t>
  </si>
  <si>
    <t>-1922986996</t>
  </si>
  <si>
    <t xml:space="preserve">Provoz dalšího subjektu
a)         V případě, že realizace předmětu zakázky bude prováděna za běžného provozu provede zhotovitel potřebná opatření k zajištění bezpečnosti na staveništi v souladu s platnými právními předpisy a zároveň bude svoje práce zhotovitel pečlivě koordinovat s objednatelem;   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</si>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</sst>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0" t="s">
        <v>16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27"/>
      <c r="AQ5" s="29"/>
      <c r="BE5" s="318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2" t="s">
        <v>19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27"/>
      <c r="AQ6" s="29"/>
      <c r="BE6" s="319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9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9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9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19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19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9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9"/>
      <c r="BS13" s="22" t="s">
        <v>8</v>
      </c>
    </row>
    <row r="14" spans="1:74">
      <c r="B14" s="26"/>
      <c r="C14" s="27"/>
      <c r="D14" s="27"/>
      <c r="E14" s="323" t="s">
        <v>32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9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9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19"/>
      <c r="BS16" s="22" t="s">
        <v>6</v>
      </c>
    </row>
    <row r="17" spans="2:71" ht="18.399999999999999" customHeight="1">
      <c r="B17" s="26"/>
      <c r="C17" s="27"/>
      <c r="D17" s="27"/>
      <c r="E17" s="33" t="s">
        <v>29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19"/>
      <c r="BS17" s="22" t="s">
        <v>34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9"/>
      <c r="BS18" s="22" t="s">
        <v>8</v>
      </c>
    </row>
    <row r="19" spans="2:71" ht="14.45" customHeight="1">
      <c r="B19" s="26"/>
      <c r="C19" s="27"/>
      <c r="D19" s="35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9"/>
      <c r="BS19" s="22" t="s">
        <v>8</v>
      </c>
    </row>
    <row r="20" spans="2:71" ht="14.45" customHeight="1">
      <c r="B20" s="26"/>
      <c r="C20" s="27"/>
      <c r="D20" s="27"/>
      <c r="E20" s="325" t="s">
        <v>21</v>
      </c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27"/>
      <c r="AP20" s="27"/>
      <c r="AQ20" s="29"/>
      <c r="BE20" s="319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9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9"/>
    </row>
    <row r="23" spans="2:71" s="1" customFormat="1" ht="25.9" customHeight="1">
      <c r="B23" s="39"/>
      <c r="C23" s="40"/>
      <c r="D23" s="41" t="s">
        <v>36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6">
        <f>ROUND(AG51,2)</f>
        <v>0</v>
      </c>
      <c r="AL23" s="327"/>
      <c r="AM23" s="327"/>
      <c r="AN23" s="327"/>
      <c r="AO23" s="327"/>
      <c r="AP23" s="40"/>
      <c r="AQ23" s="43"/>
      <c r="BE23" s="319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9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8" t="s">
        <v>37</v>
      </c>
      <c r="M25" s="328"/>
      <c r="N25" s="328"/>
      <c r="O25" s="328"/>
      <c r="P25" s="40"/>
      <c r="Q25" s="40"/>
      <c r="R25" s="40"/>
      <c r="S25" s="40"/>
      <c r="T25" s="40"/>
      <c r="U25" s="40"/>
      <c r="V25" s="40"/>
      <c r="W25" s="328" t="s">
        <v>38</v>
      </c>
      <c r="X25" s="328"/>
      <c r="Y25" s="328"/>
      <c r="Z25" s="328"/>
      <c r="AA25" s="328"/>
      <c r="AB25" s="328"/>
      <c r="AC25" s="328"/>
      <c r="AD25" s="328"/>
      <c r="AE25" s="328"/>
      <c r="AF25" s="40"/>
      <c r="AG25" s="40"/>
      <c r="AH25" s="40"/>
      <c r="AI25" s="40"/>
      <c r="AJ25" s="40"/>
      <c r="AK25" s="328" t="s">
        <v>39</v>
      </c>
      <c r="AL25" s="328"/>
      <c r="AM25" s="328"/>
      <c r="AN25" s="328"/>
      <c r="AO25" s="328"/>
      <c r="AP25" s="40"/>
      <c r="AQ25" s="43"/>
      <c r="BE25" s="319"/>
    </row>
    <row r="26" spans="2:71" s="2" customFormat="1" ht="14.45" customHeight="1">
      <c r="B26" s="45"/>
      <c r="C26" s="46"/>
      <c r="D26" s="47" t="s">
        <v>40</v>
      </c>
      <c r="E26" s="46"/>
      <c r="F26" s="47" t="s">
        <v>41</v>
      </c>
      <c r="G26" s="46"/>
      <c r="H26" s="46"/>
      <c r="I26" s="46"/>
      <c r="J26" s="46"/>
      <c r="K26" s="46"/>
      <c r="L26" s="329">
        <v>0.21</v>
      </c>
      <c r="M26" s="330"/>
      <c r="N26" s="330"/>
      <c r="O26" s="330"/>
      <c r="P26" s="46"/>
      <c r="Q26" s="46"/>
      <c r="R26" s="46"/>
      <c r="S26" s="46"/>
      <c r="T26" s="46"/>
      <c r="U26" s="46"/>
      <c r="V26" s="46"/>
      <c r="W26" s="331">
        <f>ROUND(AZ51,2)</f>
        <v>0</v>
      </c>
      <c r="X26" s="330"/>
      <c r="Y26" s="330"/>
      <c r="Z26" s="330"/>
      <c r="AA26" s="330"/>
      <c r="AB26" s="330"/>
      <c r="AC26" s="330"/>
      <c r="AD26" s="330"/>
      <c r="AE26" s="330"/>
      <c r="AF26" s="46"/>
      <c r="AG26" s="46"/>
      <c r="AH26" s="46"/>
      <c r="AI26" s="46"/>
      <c r="AJ26" s="46"/>
      <c r="AK26" s="331">
        <f>ROUND(AV51,2)</f>
        <v>0</v>
      </c>
      <c r="AL26" s="330"/>
      <c r="AM26" s="330"/>
      <c r="AN26" s="330"/>
      <c r="AO26" s="330"/>
      <c r="AP26" s="46"/>
      <c r="AQ26" s="48"/>
      <c r="BE26" s="319"/>
    </row>
    <row r="27" spans="2:71" s="2" customFormat="1" ht="14.45" customHeight="1">
      <c r="B27" s="45"/>
      <c r="C27" s="46"/>
      <c r="D27" s="46"/>
      <c r="E27" s="46"/>
      <c r="F27" s="47" t="s">
        <v>42</v>
      </c>
      <c r="G27" s="46"/>
      <c r="H27" s="46"/>
      <c r="I27" s="46"/>
      <c r="J27" s="46"/>
      <c r="K27" s="46"/>
      <c r="L27" s="329">
        <v>0.15</v>
      </c>
      <c r="M27" s="330"/>
      <c r="N27" s="330"/>
      <c r="O27" s="330"/>
      <c r="P27" s="46"/>
      <c r="Q27" s="46"/>
      <c r="R27" s="46"/>
      <c r="S27" s="46"/>
      <c r="T27" s="46"/>
      <c r="U27" s="46"/>
      <c r="V27" s="46"/>
      <c r="W27" s="331">
        <f>ROUND(BA51,2)</f>
        <v>0</v>
      </c>
      <c r="X27" s="330"/>
      <c r="Y27" s="330"/>
      <c r="Z27" s="330"/>
      <c r="AA27" s="330"/>
      <c r="AB27" s="330"/>
      <c r="AC27" s="330"/>
      <c r="AD27" s="330"/>
      <c r="AE27" s="330"/>
      <c r="AF27" s="46"/>
      <c r="AG27" s="46"/>
      <c r="AH27" s="46"/>
      <c r="AI27" s="46"/>
      <c r="AJ27" s="46"/>
      <c r="AK27" s="331">
        <f>ROUND(AW51,2)</f>
        <v>0</v>
      </c>
      <c r="AL27" s="330"/>
      <c r="AM27" s="330"/>
      <c r="AN27" s="330"/>
      <c r="AO27" s="330"/>
      <c r="AP27" s="46"/>
      <c r="AQ27" s="48"/>
      <c r="BE27" s="319"/>
    </row>
    <row r="28" spans="2:71" s="2" customFormat="1" ht="14.45" hidden="1" customHeight="1">
      <c r="B28" s="45"/>
      <c r="C28" s="46"/>
      <c r="D28" s="46"/>
      <c r="E28" s="46"/>
      <c r="F28" s="47" t="s">
        <v>43</v>
      </c>
      <c r="G28" s="46"/>
      <c r="H28" s="46"/>
      <c r="I28" s="46"/>
      <c r="J28" s="46"/>
      <c r="K28" s="46"/>
      <c r="L28" s="329">
        <v>0.21</v>
      </c>
      <c r="M28" s="330"/>
      <c r="N28" s="330"/>
      <c r="O28" s="330"/>
      <c r="P28" s="46"/>
      <c r="Q28" s="46"/>
      <c r="R28" s="46"/>
      <c r="S28" s="46"/>
      <c r="T28" s="46"/>
      <c r="U28" s="46"/>
      <c r="V28" s="46"/>
      <c r="W28" s="331">
        <f>ROUND(BB51,2)</f>
        <v>0</v>
      </c>
      <c r="X28" s="330"/>
      <c r="Y28" s="330"/>
      <c r="Z28" s="330"/>
      <c r="AA28" s="330"/>
      <c r="AB28" s="330"/>
      <c r="AC28" s="330"/>
      <c r="AD28" s="330"/>
      <c r="AE28" s="330"/>
      <c r="AF28" s="46"/>
      <c r="AG28" s="46"/>
      <c r="AH28" s="46"/>
      <c r="AI28" s="46"/>
      <c r="AJ28" s="46"/>
      <c r="AK28" s="331">
        <v>0</v>
      </c>
      <c r="AL28" s="330"/>
      <c r="AM28" s="330"/>
      <c r="AN28" s="330"/>
      <c r="AO28" s="330"/>
      <c r="AP28" s="46"/>
      <c r="AQ28" s="48"/>
      <c r="BE28" s="319"/>
    </row>
    <row r="29" spans="2:71" s="2" customFormat="1" ht="14.45" hidden="1" customHeight="1">
      <c r="B29" s="45"/>
      <c r="C29" s="46"/>
      <c r="D29" s="46"/>
      <c r="E29" s="46"/>
      <c r="F29" s="47" t="s">
        <v>44</v>
      </c>
      <c r="G29" s="46"/>
      <c r="H29" s="46"/>
      <c r="I29" s="46"/>
      <c r="J29" s="46"/>
      <c r="K29" s="46"/>
      <c r="L29" s="329">
        <v>0.15</v>
      </c>
      <c r="M29" s="330"/>
      <c r="N29" s="330"/>
      <c r="O29" s="330"/>
      <c r="P29" s="46"/>
      <c r="Q29" s="46"/>
      <c r="R29" s="46"/>
      <c r="S29" s="46"/>
      <c r="T29" s="46"/>
      <c r="U29" s="46"/>
      <c r="V29" s="46"/>
      <c r="W29" s="331">
        <f>ROUND(BC51,2)</f>
        <v>0</v>
      </c>
      <c r="X29" s="330"/>
      <c r="Y29" s="330"/>
      <c r="Z29" s="330"/>
      <c r="AA29" s="330"/>
      <c r="AB29" s="330"/>
      <c r="AC29" s="330"/>
      <c r="AD29" s="330"/>
      <c r="AE29" s="330"/>
      <c r="AF29" s="46"/>
      <c r="AG29" s="46"/>
      <c r="AH29" s="46"/>
      <c r="AI29" s="46"/>
      <c r="AJ29" s="46"/>
      <c r="AK29" s="331">
        <v>0</v>
      </c>
      <c r="AL29" s="330"/>
      <c r="AM29" s="330"/>
      <c r="AN29" s="330"/>
      <c r="AO29" s="330"/>
      <c r="AP29" s="46"/>
      <c r="AQ29" s="48"/>
      <c r="BE29" s="319"/>
    </row>
    <row r="30" spans="2:71" s="2" customFormat="1" ht="14.45" hidden="1" customHeight="1">
      <c r="B30" s="45"/>
      <c r="C30" s="46"/>
      <c r="D30" s="46"/>
      <c r="E30" s="46"/>
      <c r="F30" s="47" t="s">
        <v>45</v>
      </c>
      <c r="G30" s="46"/>
      <c r="H30" s="46"/>
      <c r="I30" s="46"/>
      <c r="J30" s="46"/>
      <c r="K30" s="46"/>
      <c r="L30" s="329">
        <v>0</v>
      </c>
      <c r="M30" s="330"/>
      <c r="N30" s="330"/>
      <c r="O30" s="330"/>
      <c r="P30" s="46"/>
      <c r="Q30" s="46"/>
      <c r="R30" s="46"/>
      <c r="S30" s="46"/>
      <c r="T30" s="46"/>
      <c r="U30" s="46"/>
      <c r="V30" s="46"/>
      <c r="W30" s="331">
        <f>ROUND(BD51,2)</f>
        <v>0</v>
      </c>
      <c r="X30" s="330"/>
      <c r="Y30" s="330"/>
      <c r="Z30" s="330"/>
      <c r="AA30" s="330"/>
      <c r="AB30" s="330"/>
      <c r="AC30" s="330"/>
      <c r="AD30" s="330"/>
      <c r="AE30" s="330"/>
      <c r="AF30" s="46"/>
      <c r="AG30" s="46"/>
      <c r="AH30" s="46"/>
      <c r="AI30" s="46"/>
      <c r="AJ30" s="46"/>
      <c r="AK30" s="331">
        <v>0</v>
      </c>
      <c r="AL30" s="330"/>
      <c r="AM30" s="330"/>
      <c r="AN30" s="330"/>
      <c r="AO30" s="330"/>
      <c r="AP30" s="46"/>
      <c r="AQ30" s="48"/>
      <c r="BE30" s="319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9"/>
    </row>
    <row r="32" spans="2:71" s="1" customFormat="1" ht="25.9" customHeight="1">
      <c r="B32" s="39"/>
      <c r="C32" s="49"/>
      <c r="D32" s="50" t="s">
        <v>46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47</v>
      </c>
      <c r="U32" s="51"/>
      <c r="V32" s="51"/>
      <c r="W32" s="51"/>
      <c r="X32" s="332" t="s">
        <v>48</v>
      </c>
      <c r="Y32" s="333"/>
      <c r="Z32" s="333"/>
      <c r="AA32" s="333"/>
      <c r="AB32" s="333"/>
      <c r="AC32" s="51"/>
      <c r="AD32" s="51"/>
      <c r="AE32" s="51"/>
      <c r="AF32" s="51"/>
      <c r="AG32" s="51"/>
      <c r="AH32" s="51"/>
      <c r="AI32" s="51"/>
      <c r="AJ32" s="51"/>
      <c r="AK32" s="334">
        <f>SUM(AK23:AK30)</f>
        <v>0</v>
      </c>
      <c r="AL32" s="333"/>
      <c r="AM32" s="333"/>
      <c r="AN32" s="333"/>
      <c r="AO32" s="335"/>
      <c r="AP32" s="49"/>
      <c r="AQ32" s="53"/>
      <c r="BE32" s="319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49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20180323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6" t="str">
        <f>K6</f>
        <v>Rekonstrukce VZT kuchyně ZŠ Sever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Česká Lípa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8" t="str">
        <f>IF(AN8= "","",AN8)</f>
        <v>23. 3. 2018</v>
      </c>
      <c r="AN44" s="338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 xml:space="preserve"> 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9" t="str">
        <f>IF(E17="","",E17)</f>
        <v xml:space="preserve"> </v>
      </c>
      <c r="AN46" s="339"/>
      <c r="AO46" s="339"/>
      <c r="AP46" s="339"/>
      <c r="AQ46" s="61"/>
      <c r="AR46" s="59"/>
      <c r="AS46" s="340" t="s">
        <v>50</v>
      </c>
      <c r="AT46" s="341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2"/>
      <c r="AT47" s="343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4"/>
      <c r="AT48" s="345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6" t="s">
        <v>51</v>
      </c>
      <c r="D49" s="347"/>
      <c r="E49" s="347"/>
      <c r="F49" s="347"/>
      <c r="G49" s="347"/>
      <c r="H49" s="77"/>
      <c r="I49" s="348" t="s">
        <v>52</v>
      </c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9" t="s">
        <v>53</v>
      </c>
      <c r="AH49" s="347"/>
      <c r="AI49" s="347"/>
      <c r="AJ49" s="347"/>
      <c r="AK49" s="347"/>
      <c r="AL49" s="347"/>
      <c r="AM49" s="347"/>
      <c r="AN49" s="348" t="s">
        <v>54</v>
      </c>
      <c r="AO49" s="347"/>
      <c r="AP49" s="347"/>
      <c r="AQ49" s="78" t="s">
        <v>55</v>
      </c>
      <c r="AR49" s="59"/>
      <c r="AS49" s="79" t="s">
        <v>56</v>
      </c>
      <c r="AT49" s="80" t="s">
        <v>57</v>
      </c>
      <c r="AU49" s="80" t="s">
        <v>58</v>
      </c>
      <c r="AV49" s="80" t="s">
        <v>59</v>
      </c>
      <c r="AW49" s="80" t="s">
        <v>60</v>
      </c>
      <c r="AX49" s="80" t="s">
        <v>61</v>
      </c>
      <c r="AY49" s="80" t="s">
        <v>62</v>
      </c>
      <c r="AZ49" s="80" t="s">
        <v>63</v>
      </c>
      <c r="BA49" s="80" t="s">
        <v>64</v>
      </c>
      <c r="BB49" s="80" t="s">
        <v>65</v>
      </c>
      <c r="BC49" s="80" t="s">
        <v>66</v>
      </c>
      <c r="BD49" s="81" t="s">
        <v>67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68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3">
        <f>ROUND(SUM(AG52:AG55),2)</f>
        <v>0</v>
      </c>
      <c r="AH51" s="353"/>
      <c r="AI51" s="353"/>
      <c r="AJ51" s="353"/>
      <c r="AK51" s="353"/>
      <c r="AL51" s="353"/>
      <c r="AM51" s="353"/>
      <c r="AN51" s="354">
        <f>SUM(AG51,AT51)</f>
        <v>0</v>
      </c>
      <c r="AO51" s="354"/>
      <c r="AP51" s="354"/>
      <c r="AQ51" s="87" t="s">
        <v>21</v>
      </c>
      <c r="AR51" s="69"/>
      <c r="AS51" s="88">
        <f>ROUND(SUM(AS52:AS55),2)</f>
        <v>0</v>
      </c>
      <c r="AT51" s="89">
        <f>ROUND(SUM(AV51:AW51),2)</f>
        <v>0</v>
      </c>
      <c r="AU51" s="90">
        <f>ROUND(SUM(AU52:AU55),5)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ROUND(SUM(AZ52:AZ55),2)</f>
        <v>0</v>
      </c>
      <c r="BA51" s="89">
        <f>ROUND(SUM(BA52:BA55),2)</f>
        <v>0</v>
      </c>
      <c r="BB51" s="89">
        <f>ROUND(SUM(BB52:BB55),2)</f>
        <v>0</v>
      </c>
      <c r="BC51" s="89">
        <f>ROUND(SUM(BC52:BC55),2)</f>
        <v>0</v>
      </c>
      <c r="BD51" s="91">
        <f>ROUND(SUM(BD52:BD55),2)</f>
        <v>0</v>
      </c>
      <c r="BS51" s="92" t="s">
        <v>69</v>
      </c>
      <c r="BT51" s="92" t="s">
        <v>70</v>
      </c>
      <c r="BU51" s="93" t="s">
        <v>71</v>
      </c>
      <c r="BV51" s="92" t="s">
        <v>72</v>
      </c>
      <c r="BW51" s="92" t="s">
        <v>7</v>
      </c>
      <c r="BX51" s="92" t="s">
        <v>73</v>
      </c>
      <c r="CL51" s="92" t="s">
        <v>21</v>
      </c>
    </row>
    <row r="52" spans="1:91" s="5" customFormat="1" ht="14.45" customHeight="1">
      <c r="A52" s="94" t="s">
        <v>74</v>
      </c>
      <c r="B52" s="95"/>
      <c r="C52" s="96"/>
      <c r="D52" s="352" t="s">
        <v>75</v>
      </c>
      <c r="E52" s="352"/>
      <c r="F52" s="352"/>
      <c r="G52" s="352"/>
      <c r="H52" s="352"/>
      <c r="I52" s="97"/>
      <c r="J52" s="352" t="s">
        <v>76</v>
      </c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0">
        <f>'01 - VZT'!J27</f>
        <v>0</v>
      </c>
      <c r="AH52" s="351"/>
      <c r="AI52" s="351"/>
      <c r="AJ52" s="351"/>
      <c r="AK52" s="351"/>
      <c r="AL52" s="351"/>
      <c r="AM52" s="351"/>
      <c r="AN52" s="350">
        <f>SUM(AG52,AT52)</f>
        <v>0</v>
      </c>
      <c r="AO52" s="351"/>
      <c r="AP52" s="351"/>
      <c r="AQ52" s="98" t="s">
        <v>77</v>
      </c>
      <c r="AR52" s="99"/>
      <c r="AS52" s="100">
        <v>0</v>
      </c>
      <c r="AT52" s="101">
        <f>ROUND(SUM(AV52:AW52),2)</f>
        <v>0</v>
      </c>
      <c r="AU52" s="102">
        <f>'01 - VZT'!P81</f>
        <v>0</v>
      </c>
      <c r="AV52" s="101">
        <f>'01 - VZT'!J30</f>
        <v>0</v>
      </c>
      <c r="AW52" s="101">
        <f>'01 - VZT'!J31</f>
        <v>0</v>
      </c>
      <c r="AX52" s="101">
        <f>'01 - VZT'!J32</f>
        <v>0</v>
      </c>
      <c r="AY52" s="101">
        <f>'01 - VZT'!J33</f>
        <v>0</v>
      </c>
      <c r="AZ52" s="101">
        <f>'01 - VZT'!F30</f>
        <v>0</v>
      </c>
      <c r="BA52" s="101">
        <f>'01 - VZT'!F31</f>
        <v>0</v>
      </c>
      <c r="BB52" s="101">
        <f>'01 - VZT'!F32</f>
        <v>0</v>
      </c>
      <c r="BC52" s="101">
        <f>'01 - VZT'!F33</f>
        <v>0</v>
      </c>
      <c r="BD52" s="103">
        <f>'01 - VZT'!F34</f>
        <v>0</v>
      </c>
      <c r="BT52" s="104" t="s">
        <v>78</v>
      </c>
      <c r="BV52" s="104" t="s">
        <v>72</v>
      </c>
      <c r="BW52" s="104" t="s">
        <v>79</v>
      </c>
      <c r="BX52" s="104" t="s">
        <v>7</v>
      </c>
      <c r="CL52" s="104" t="s">
        <v>21</v>
      </c>
      <c r="CM52" s="104" t="s">
        <v>80</v>
      </c>
    </row>
    <row r="53" spans="1:91" s="5" customFormat="1" ht="14.45" customHeight="1">
      <c r="A53" s="94" t="s">
        <v>74</v>
      </c>
      <c r="B53" s="95"/>
      <c r="C53" s="96"/>
      <c r="D53" s="352" t="s">
        <v>81</v>
      </c>
      <c r="E53" s="352"/>
      <c r="F53" s="352"/>
      <c r="G53" s="352"/>
      <c r="H53" s="352"/>
      <c r="I53" s="97"/>
      <c r="J53" s="352" t="s">
        <v>82</v>
      </c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0">
        <f>'02 - 801201 - SO 03 - Sta...'!J27</f>
        <v>0</v>
      </c>
      <c r="AH53" s="351"/>
      <c r="AI53" s="351"/>
      <c r="AJ53" s="351"/>
      <c r="AK53" s="351"/>
      <c r="AL53" s="351"/>
      <c r="AM53" s="351"/>
      <c r="AN53" s="350">
        <f>SUM(AG53,AT53)</f>
        <v>0</v>
      </c>
      <c r="AO53" s="351"/>
      <c r="AP53" s="351"/>
      <c r="AQ53" s="98" t="s">
        <v>77</v>
      </c>
      <c r="AR53" s="99"/>
      <c r="AS53" s="100">
        <v>0</v>
      </c>
      <c r="AT53" s="101">
        <f>ROUND(SUM(AV53:AW53),2)</f>
        <v>0</v>
      </c>
      <c r="AU53" s="102">
        <f>'02 - 801201 - SO 03 - Sta...'!P88</f>
        <v>0</v>
      </c>
      <c r="AV53" s="101">
        <f>'02 - 801201 - SO 03 - Sta...'!J30</f>
        <v>0</v>
      </c>
      <c r="AW53" s="101">
        <f>'02 - 801201 - SO 03 - Sta...'!J31</f>
        <v>0</v>
      </c>
      <c r="AX53" s="101">
        <f>'02 - 801201 - SO 03 - Sta...'!J32</f>
        <v>0</v>
      </c>
      <c r="AY53" s="101">
        <f>'02 - 801201 - SO 03 - Sta...'!J33</f>
        <v>0</v>
      </c>
      <c r="AZ53" s="101">
        <f>'02 - 801201 - SO 03 - Sta...'!F30</f>
        <v>0</v>
      </c>
      <c r="BA53" s="101">
        <f>'02 - 801201 - SO 03 - Sta...'!F31</f>
        <v>0</v>
      </c>
      <c r="BB53" s="101">
        <f>'02 - 801201 - SO 03 - Sta...'!F32</f>
        <v>0</v>
      </c>
      <c r="BC53" s="101">
        <f>'02 - 801201 - SO 03 - Sta...'!F33</f>
        <v>0</v>
      </c>
      <c r="BD53" s="103">
        <f>'02 - 801201 - SO 03 - Sta...'!F34</f>
        <v>0</v>
      </c>
      <c r="BT53" s="104" t="s">
        <v>78</v>
      </c>
      <c r="BV53" s="104" t="s">
        <v>72</v>
      </c>
      <c r="BW53" s="104" t="s">
        <v>83</v>
      </c>
      <c r="BX53" s="104" t="s">
        <v>7</v>
      </c>
      <c r="CL53" s="104" t="s">
        <v>21</v>
      </c>
      <c r="CM53" s="104" t="s">
        <v>80</v>
      </c>
    </row>
    <row r="54" spans="1:91" s="5" customFormat="1" ht="14.45" customHeight="1">
      <c r="A54" s="94" t="s">
        <v>74</v>
      </c>
      <c r="B54" s="95"/>
      <c r="C54" s="96"/>
      <c r="D54" s="352" t="s">
        <v>84</v>
      </c>
      <c r="E54" s="352"/>
      <c r="F54" s="352"/>
      <c r="G54" s="352"/>
      <c r="H54" s="352"/>
      <c r="I54" s="97"/>
      <c r="J54" s="352" t="s">
        <v>85</v>
      </c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0">
        <f>'03 - NN'!J27</f>
        <v>0</v>
      </c>
      <c r="AH54" s="351"/>
      <c r="AI54" s="351"/>
      <c r="AJ54" s="351"/>
      <c r="AK54" s="351"/>
      <c r="AL54" s="351"/>
      <c r="AM54" s="351"/>
      <c r="AN54" s="350">
        <f>SUM(AG54,AT54)</f>
        <v>0</v>
      </c>
      <c r="AO54" s="351"/>
      <c r="AP54" s="351"/>
      <c r="AQ54" s="98" t="s">
        <v>77</v>
      </c>
      <c r="AR54" s="99"/>
      <c r="AS54" s="100">
        <v>0</v>
      </c>
      <c r="AT54" s="101">
        <f>ROUND(SUM(AV54:AW54),2)</f>
        <v>0</v>
      </c>
      <c r="AU54" s="102">
        <f>'03 - NN'!P88</f>
        <v>0</v>
      </c>
      <c r="AV54" s="101">
        <f>'03 - NN'!J30</f>
        <v>0</v>
      </c>
      <c r="AW54" s="101">
        <f>'03 - NN'!J31</f>
        <v>0</v>
      </c>
      <c r="AX54" s="101">
        <f>'03 - NN'!J32</f>
        <v>0</v>
      </c>
      <c r="AY54" s="101">
        <f>'03 - NN'!J33</f>
        <v>0</v>
      </c>
      <c r="AZ54" s="101">
        <f>'03 - NN'!F30</f>
        <v>0</v>
      </c>
      <c r="BA54" s="101">
        <f>'03 - NN'!F31</f>
        <v>0</v>
      </c>
      <c r="BB54" s="101">
        <f>'03 - NN'!F32</f>
        <v>0</v>
      </c>
      <c r="BC54" s="101">
        <f>'03 - NN'!F33</f>
        <v>0</v>
      </c>
      <c r="BD54" s="103">
        <f>'03 - NN'!F34</f>
        <v>0</v>
      </c>
      <c r="BT54" s="104" t="s">
        <v>78</v>
      </c>
      <c r="BV54" s="104" t="s">
        <v>72</v>
      </c>
      <c r="BW54" s="104" t="s">
        <v>86</v>
      </c>
      <c r="BX54" s="104" t="s">
        <v>7</v>
      </c>
      <c r="CL54" s="104" t="s">
        <v>21</v>
      </c>
      <c r="CM54" s="104" t="s">
        <v>80</v>
      </c>
    </row>
    <row r="55" spans="1:91" s="5" customFormat="1" ht="14.45" customHeight="1">
      <c r="A55" s="94" t="s">
        <v>74</v>
      </c>
      <c r="B55" s="95"/>
      <c r="C55" s="96"/>
      <c r="D55" s="352" t="s">
        <v>87</v>
      </c>
      <c r="E55" s="352"/>
      <c r="F55" s="352"/>
      <c r="G55" s="352"/>
      <c r="H55" s="352"/>
      <c r="I55" s="97"/>
      <c r="J55" s="352" t="s">
        <v>88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0">
        <f>'04 - VRN'!J27</f>
        <v>0</v>
      </c>
      <c r="AH55" s="351"/>
      <c r="AI55" s="351"/>
      <c r="AJ55" s="351"/>
      <c r="AK55" s="351"/>
      <c r="AL55" s="351"/>
      <c r="AM55" s="351"/>
      <c r="AN55" s="350">
        <f>SUM(AG55,AT55)</f>
        <v>0</v>
      </c>
      <c r="AO55" s="351"/>
      <c r="AP55" s="351"/>
      <c r="AQ55" s="98" t="s">
        <v>77</v>
      </c>
      <c r="AR55" s="99"/>
      <c r="AS55" s="105">
        <v>0</v>
      </c>
      <c r="AT55" s="106">
        <f>ROUND(SUM(AV55:AW55),2)</f>
        <v>0</v>
      </c>
      <c r="AU55" s="107">
        <f>'04 - VRN'!P82</f>
        <v>0</v>
      </c>
      <c r="AV55" s="106">
        <f>'04 - VRN'!J30</f>
        <v>0</v>
      </c>
      <c r="AW55" s="106">
        <f>'04 - VRN'!J31</f>
        <v>0</v>
      </c>
      <c r="AX55" s="106">
        <f>'04 - VRN'!J32</f>
        <v>0</v>
      </c>
      <c r="AY55" s="106">
        <f>'04 - VRN'!J33</f>
        <v>0</v>
      </c>
      <c r="AZ55" s="106">
        <f>'04 - VRN'!F30</f>
        <v>0</v>
      </c>
      <c r="BA55" s="106">
        <f>'04 - VRN'!F31</f>
        <v>0</v>
      </c>
      <c r="BB55" s="106">
        <f>'04 - VRN'!F32</f>
        <v>0</v>
      </c>
      <c r="BC55" s="106">
        <f>'04 - VRN'!F33</f>
        <v>0</v>
      </c>
      <c r="BD55" s="108">
        <f>'04 - VRN'!F34</f>
        <v>0</v>
      </c>
      <c r="BT55" s="104" t="s">
        <v>78</v>
      </c>
      <c r="BV55" s="104" t="s">
        <v>72</v>
      </c>
      <c r="BW55" s="104" t="s">
        <v>89</v>
      </c>
      <c r="BX55" s="104" t="s">
        <v>7</v>
      </c>
      <c r="CL55" s="104" t="s">
        <v>21</v>
      </c>
      <c r="CM55" s="104" t="s">
        <v>80</v>
      </c>
    </row>
    <row r="56" spans="1:91" s="1" customFormat="1" ht="30" customHeight="1">
      <c r="B56" s="3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59"/>
    </row>
    <row r="57" spans="1:91" s="1" customFormat="1" ht="6.95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9"/>
    </row>
  </sheetData>
  <sheetProtection algorithmName="SHA-512" hashValue="Hysn9EEvvrMfKBIyYyzPlSxB85KE0XbWRPHXzj5i0VgCOAmygbS/wMS51iZLFKex55a8XRxPrI8PQ5FTKhoDAQ==" saltValue="du/RsxmPL44O2yJd25ZCoGzu1itm0iua5Hl/CFTqOa303JYD3rrpdQ18nsaDeRzvJi/H8goVfpeNS4wlp7A/Lg==" spinCount="100000" sheet="1" objects="1" scenarios="1" formatColumns="0" formatRows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VZT'!C2" display="/"/>
    <hyperlink ref="A53" location="'02 - 801201 - SO 03 - Sta...'!C2" display="/"/>
    <hyperlink ref="A54" location="'03 - NN'!C2" display="/"/>
    <hyperlink ref="A55" location="'04 - VRN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4" t="s">
        <v>91</v>
      </c>
      <c r="H1" s="364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2" t="s">
        <v>79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56" t="str">
        <f>'Rekapitulace stavby'!K6</f>
        <v>Rekonstrukce VZT kuchyně ZŠ Sever</v>
      </c>
      <c r="F7" s="357"/>
      <c r="G7" s="357"/>
      <c r="H7" s="357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8" t="s">
        <v>97</v>
      </c>
      <c r="F9" s="359"/>
      <c r="G9" s="359"/>
      <c r="H9" s="359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23. 3. 2018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35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25" t="s">
        <v>21</v>
      </c>
      <c r="F24" s="325"/>
      <c r="G24" s="325"/>
      <c r="H24" s="325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36</v>
      </c>
      <c r="E27" s="40"/>
      <c r="F27" s="40"/>
      <c r="G27" s="40"/>
      <c r="H27" s="40"/>
      <c r="I27" s="116"/>
      <c r="J27" s="126">
        <f>ROUND(J81,2)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27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28">
        <f>ROUND(SUM(BE81:BE225), 2)</f>
        <v>0</v>
      </c>
      <c r="G30" s="40"/>
      <c r="H30" s="40"/>
      <c r="I30" s="129">
        <v>0.21</v>
      </c>
      <c r="J30" s="128">
        <f>ROUND(ROUND((SUM(BE81:BE225)),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28">
        <f>ROUND(SUM(BF81:BF225), 2)</f>
        <v>0</v>
      </c>
      <c r="G31" s="40"/>
      <c r="H31" s="40"/>
      <c r="I31" s="129">
        <v>0.15</v>
      </c>
      <c r="J31" s="128">
        <f>ROUND(ROUND((SUM(BF81:BF225)),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28">
        <f>ROUND(SUM(BG81:BG225),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28">
        <f>ROUND(SUM(BH81:BH225),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28">
        <f>ROUND(SUM(BI81:BI225),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46</v>
      </c>
      <c r="E36" s="77"/>
      <c r="F36" s="77"/>
      <c r="G36" s="132" t="s">
        <v>47</v>
      </c>
      <c r="H36" s="133" t="s">
        <v>48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56" t="str">
        <f>E7</f>
        <v>Rekonstrukce VZT kuchyně ZŠ Sever</v>
      </c>
      <c r="F45" s="357"/>
      <c r="G45" s="357"/>
      <c r="H45" s="357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58" t="str">
        <f>E9</f>
        <v>01 - VZT</v>
      </c>
      <c r="F47" s="359"/>
      <c r="G47" s="359"/>
      <c r="H47" s="359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Česká Lípa</v>
      </c>
      <c r="G49" s="40"/>
      <c r="H49" s="40"/>
      <c r="I49" s="117" t="s">
        <v>25</v>
      </c>
      <c r="J49" s="118" t="str">
        <f>IF(J12="","",J12)</f>
        <v>23. 3. 2018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33</v>
      </c>
      <c r="J51" s="325" t="str">
        <f>E21</f>
        <v xml:space="preserve"> 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99</v>
      </c>
      <c r="D54" s="130"/>
      <c r="E54" s="130"/>
      <c r="F54" s="130"/>
      <c r="G54" s="130"/>
      <c r="H54" s="130"/>
      <c r="I54" s="143"/>
      <c r="J54" s="144" t="s">
        <v>100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101</v>
      </c>
      <c r="D56" s="40"/>
      <c r="E56" s="40"/>
      <c r="F56" s="40"/>
      <c r="G56" s="40"/>
      <c r="H56" s="40"/>
      <c r="I56" s="116"/>
      <c r="J56" s="126">
        <f>J81</f>
        <v>0</v>
      </c>
      <c r="K56" s="43"/>
      <c r="AU56" s="22" t="s">
        <v>102</v>
      </c>
    </row>
    <row r="57" spans="2:47" s="7" customFormat="1" ht="24.95" customHeight="1">
      <c r="B57" s="147"/>
      <c r="C57" s="148"/>
      <c r="D57" s="149" t="s">
        <v>103</v>
      </c>
      <c r="E57" s="150"/>
      <c r="F57" s="150"/>
      <c r="G57" s="150"/>
      <c r="H57" s="150"/>
      <c r="I57" s="151"/>
      <c r="J57" s="152">
        <f>J82</f>
        <v>0</v>
      </c>
      <c r="K57" s="153"/>
    </row>
    <row r="58" spans="2:47" s="8" customFormat="1" ht="19.899999999999999" customHeight="1">
      <c r="B58" s="154"/>
      <c r="C58" s="155"/>
      <c r="D58" s="156" t="s">
        <v>104</v>
      </c>
      <c r="E58" s="157"/>
      <c r="F58" s="157"/>
      <c r="G58" s="157"/>
      <c r="H58" s="157"/>
      <c r="I58" s="158"/>
      <c r="J58" s="159">
        <f>J83</f>
        <v>0</v>
      </c>
      <c r="K58" s="160"/>
    </row>
    <row r="59" spans="2:47" s="7" customFormat="1" ht="24.95" customHeight="1">
      <c r="B59" s="147"/>
      <c r="C59" s="148"/>
      <c r="D59" s="149" t="s">
        <v>105</v>
      </c>
      <c r="E59" s="150"/>
      <c r="F59" s="150"/>
      <c r="G59" s="150"/>
      <c r="H59" s="150"/>
      <c r="I59" s="151"/>
      <c r="J59" s="152">
        <f>J91</f>
        <v>0</v>
      </c>
      <c r="K59" s="153"/>
    </row>
    <row r="60" spans="2:47" s="8" customFormat="1" ht="19.899999999999999" customHeight="1">
      <c r="B60" s="154"/>
      <c r="C60" s="155"/>
      <c r="D60" s="156" t="s">
        <v>106</v>
      </c>
      <c r="E60" s="157"/>
      <c r="F60" s="157"/>
      <c r="G60" s="157"/>
      <c r="H60" s="157"/>
      <c r="I60" s="158"/>
      <c r="J60" s="159">
        <f>J92</f>
        <v>0</v>
      </c>
      <c r="K60" s="160"/>
    </row>
    <row r="61" spans="2:47" s="8" customFormat="1" ht="19.899999999999999" customHeight="1">
      <c r="B61" s="154"/>
      <c r="C61" s="155"/>
      <c r="D61" s="156" t="s">
        <v>107</v>
      </c>
      <c r="E61" s="157"/>
      <c r="F61" s="157"/>
      <c r="G61" s="157"/>
      <c r="H61" s="157"/>
      <c r="I61" s="158"/>
      <c r="J61" s="159">
        <f>J214</f>
        <v>0</v>
      </c>
      <c r="K61" s="160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6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7"/>
      <c r="J63" s="55"/>
      <c r="K63" s="56"/>
    </row>
    <row r="67" spans="2:20" s="1" customFormat="1" ht="6.95" customHeight="1">
      <c r="B67" s="57"/>
      <c r="C67" s="58"/>
      <c r="D67" s="58"/>
      <c r="E67" s="58"/>
      <c r="F67" s="58"/>
      <c r="G67" s="58"/>
      <c r="H67" s="58"/>
      <c r="I67" s="140"/>
      <c r="J67" s="58"/>
      <c r="K67" s="58"/>
      <c r="L67" s="59"/>
    </row>
    <row r="68" spans="2:20" s="1" customFormat="1" ht="36.950000000000003" customHeight="1">
      <c r="B68" s="39"/>
      <c r="C68" s="60" t="s">
        <v>108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20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20" s="1" customFormat="1" ht="14.45" customHeight="1">
      <c r="B70" s="39"/>
      <c r="C70" s="63" t="s">
        <v>18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20" s="1" customFormat="1" ht="14.45" customHeight="1">
      <c r="B71" s="39"/>
      <c r="C71" s="61"/>
      <c r="D71" s="61"/>
      <c r="E71" s="361" t="str">
        <f>E7</f>
        <v>Rekonstrukce VZT kuchyně ZŠ Sever</v>
      </c>
      <c r="F71" s="362"/>
      <c r="G71" s="362"/>
      <c r="H71" s="362"/>
      <c r="I71" s="161"/>
      <c r="J71" s="61"/>
      <c r="K71" s="61"/>
      <c r="L71" s="59"/>
    </row>
    <row r="72" spans="2:20" s="1" customFormat="1" ht="14.45" customHeight="1">
      <c r="B72" s="39"/>
      <c r="C72" s="63" t="s">
        <v>96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20" s="1" customFormat="1" ht="16.149999999999999" customHeight="1">
      <c r="B73" s="39"/>
      <c r="C73" s="61"/>
      <c r="D73" s="61"/>
      <c r="E73" s="336" t="str">
        <f>E9</f>
        <v>01 - VZT</v>
      </c>
      <c r="F73" s="363"/>
      <c r="G73" s="363"/>
      <c r="H73" s="363"/>
      <c r="I73" s="161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20" s="1" customFormat="1" ht="18" customHeight="1">
      <c r="B75" s="39"/>
      <c r="C75" s="63" t="s">
        <v>23</v>
      </c>
      <c r="D75" s="61"/>
      <c r="E75" s="61"/>
      <c r="F75" s="162" t="str">
        <f>F12</f>
        <v>Česká Lípa</v>
      </c>
      <c r="G75" s="61"/>
      <c r="H75" s="61"/>
      <c r="I75" s="163" t="s">
        <v>25</v>
      </c>
      <c r="J75" s="71" t="str">
        <f>IF(J12="","",J12)</f>
        <v>23. 3. 2018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20" s="1" customFormat="1">
      <c r="B77" s="39"/>
      <c r="C77" s="63" t="s">
        <v>27</v>
      </c>
      <c r="D77" s="61"/>
      <c r="E77" s="61"/>
      <c r="F77" s="162" t="str">
        <f>E15</f>
        <v xml:space="preserve"> </v>
      </c>
      <c r="G77" s="61"/>
      <c r="H77" s="61"/>
      <c r="I77" s="163" t="s">
        <v>33</v>
      </c>
      <c r="J77" s="162" t="str">
        <f>E21</f>
        <v xml:space="preserve"> </v>
      </c>
      <c r="K77" s="61"/>
      <c r="L77" s="59"/>
    </row>
    <row r="78" spans="2:20" s="1" customFormat="1" ht="14.45" customHeight="1">
      <c r="B78" s="39"/>
      <c r="C78" s="63" t="s">
        <v>31</v>
      </c>
      <c r="D78" s="61"/>
      <c r="E78" s="61"/>
      <c r="F78" s="162" t="str">
        <f>IF(E18="","",E18)</f>
        <v/>
      </c>
      <c r="G78" s="61"/>
      <c r="H78" s="61"/>
      <c r="I78" s="161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20" s="9" customFormat="1" ht="29.25" customHeight="1">
      <c r="B80" s="164"/>
      <c r="C80" s="165" t="s">
        <v>109</v>
      </c>
      <c r="D80" s="166" t="s">
        <v>55</v>
      </c>
      <c r="E80" s="166" t="s">
        <v>51</v>
      </c>
      <c r="F80" s="166" t="s">
        <v>110</v>
      </c>
      <c r="G80" s="166" t="s">
        <v>111</v>
      </c>
      <c r="H80" s="166" t="s">
        <v>112</v>
      </c>
      <c r="I80" s="167" t="s">
        <v>113</v>
      </c>
      <c r="J80" s="166" t="s">
        <v>100</v>
      </c>
      <c r="K80" s="168" t="s">
        <v>114</v>
      </c>
      <c r="L80" s="169"/>
      <c r="M80" s="79" t="s">
        <v>115</v>
      </c>
      <c r="N80" s="80" t="s">
        <v>40</v>
      </c>
      <c r="O80" s="80" t="s">
        <v>116</v>
      </c>
      <c r="P80" s="80" t="s">
        <v>117</v>
      </c>
      <c r="Q80" s="80" t="s">
        <v>118</v>
      </c>
      <c r="R80" s="80" t="s">
        <v>119</v>
      </c>
      <c r="S80" s="80" t="s">
        <v>120</v>
      </c>
      <c r="T80" s="81" t="s">
        <v>121</v>
      </c>
    </row>
    <row r="81" spans="2:65" s="1" customFormat="1" ht="29.25" customHeight="1">
      <c r="B81" s="39"/>
      <c r="C81" s="85" t="s">
        <v>101</v>
      </c>
      <c r="D81" s="61"/>
      <c r="E81" s="61"/>
      <c r="F81" s="61"/>
      <c r="G81" s="61"/>
      <c r="H81" s="61"/>
      <c r="I81" s="161"/>
      <c r="J81" s="170">
        <f>BK81</f>
        <v>0</v>
      </c>
      <c r="K81" s="61"/>
      <c r="L81" s="59"/>
      <c r="M81" s="82"/>
      <c r="N81" s="83"/>
      <c r="O81" s="83"/>
      <c r="P81" s="171">
        <f>P82+P91</f>
        <v>0</v>
      </c>
      <c r="Q81" s="83"/>
      <c r="R81" s="171">
        <f>R82+R91</f>
        <v>3.8505168000000003</v>
      </c>
      <c r="S81" s="83"/>
      <c r="T81" s="172">
        <f>T82+T91</f>
        <v>0.50117999999999996</v>
      </c>
      <c r="AT81" s="22" t="s">
        <v>69</v>
      </c>
      <c r="AU81" s="22" t="s">
        <v>102</v>
      </c>
      <c r="BK81" s="173">
        <f>BK82+BK91</f>
        <v>0</v>
      </c>
    </row>
    <row r="82" spans="2:65" s="10" customFormat="1" ht="37.35" customHeight="1">
      <c r="B82" s="174"/>
      <c r="C82" s="175"/>
      <c r="D82" s="176" t="s">
        <v>69</v>
      </c>
      <c r="E82" s="177" t="s">
        <v>122</v>
      </c>
      <c r="F82" s="177" t="s">
        <v>123</v>
      </c>
      <c r="G82" s="175"/>
      <c r="H82" s="175"/>
      <c r="I82" s="178"/>
      <c r="J82" s="179">
        <f>BK82</f>
        <v>0</v>
      </c>
      <c r="K82" s="175"/>
      <c r="L82" s="180"/>
      <c r="M82" s="181"/>
      <c r="N82" s="182"/>
      <c r="O82" s="182"/>
      <c r="P82" s="183">
        <f>P83</f>
        <v>0</v>
      </c>
      <c r="Q82" s="182"/>
      <c r="R82" s="183">
        <f>R83</f>
        <v>0</v>
      </c>
      <c r="S82" s="182"/>
      <c r="T82" s="184">
        <f>T83</f>
        <v>0</v>
      </c>
      <c r="AR82" s="185" t="s">
        <v>78</v>
      </c>
      <c r="AT82" s="186" t="s">
        <v>69</v>
      </c>
      <c r="AU82" s="186" t="s">
        <v>70</v>
      </c>
      <c r="AY82" s="185" t="s">
        <v>124</v>
      </c>
      <c r="BK82" s="187">
        <f>BK83</f>
        <v>0</v>
      </c>
    </row>
    <row r="83" spans="2:65" s="10" customFormat="1" ht="19.899999999999999" customHeight="1">
      <c r="B83" s="174"/>
      <c r="C83" s="175"/>
      <c r="D83" s="176" t="s">
        <v>69</v>
      </c>
      <c r="E83" s="188" t="s">
        <v>125</v>
      </c>
      <c r="F83" s="188" t="s">
        <v>126</v>
      </c>
      <c r="G83" s="175"/>
      <c r="H83" s="175"/>
      <c r="I83" s="178"/>
      <c r="J83" s="189">
        <f>BK83</f>
        <v>0</v>
      </c>
      <c r="K83" s="175"/>
      <c r="L83" s="180"/>
      <c r="M83" s="181"/>
      <c r="N83" s="182"/>
      <c r="O83" s="182"/>
      <c r="P83" s="183">
        <f>SUM(P84:P90)</f>
        <v>0</v>
      </c>
      <c r="Q83" s="182"/>
      <c r="R83" s="183">
        <f>SUM(R84:R90)</f>
        <v>0</v>
      </c>
      <c r="S83" s="182"/>
      <c r="T83" s="184">
        <f>SUM(T84:T90)</f>
        <v>0</v>
      </c>
      <c r="AR83" s="185" t="s">
        <v>78</v>
      </c>
      <c r="AT83" s="186" t="s">
        <v>69</v>
      </c>
      <c r="AU83" s="186" t="s">
        <v>78</v>
      </c>
      <c r="AY83" s="185" t="s">
        <v>124</v>
      </c>
      <c r="BK83" s="187">
        <f>SUM(BK84:BK90)</f>
        <v>0</v>
      </c>
    </row>
    <row r="84" spans="2:65" s="1" customFormat="1" ht="22.9" customHeight="1">
      <c r="B84" s="39"/>
      <c r="C84" s="190" t="s">
        <v>78</v>
      </c>
      <c r="D84" s="190" t="s">
        <v>127</v>
      </c>
      <c r="E84" s="191" t="s">
        <v>128</v>
      </c>
      <c r="F84" s="192" t="s">
        <v>129</v>
      </c>
      <c r="G84" s="193" t="s">
        <v>130</v>
      </c>
      <c r="H84" s="194">
        <v>0.501</v>
      </c>
      <c r="I84" s="195"/>
      <c r="J84" s="196">
        <f>ROUND(I84*H84,2)</f>
        <v>0</v>
      </c>
      <c r="K84" s="192" t="s">
        <v>131</v>
      </c>
      <c r="L84" s="59"/>
      <c r="M84" s="197" t="s">
        <v>21</v>
      </c>
      <c r="N84" s="198" t="s">
        <v>41</v>
      </c>
      <c r="O84" s="40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2" t="s">
        <v>132</v>
      </c>
      <c r="AT84" s="22" t="s">
        <v>127</v>
      </c>
      <c r="AU84" s="22" t="s">
        <v>80</v>
      </c>
      <c r="AY84" s="22" t="s">
        <v>124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2" t="s">
        <v>78</v>
      </c>
      <c r="BK84" s="201">
        <f>ROUND(I84*H84,2)</f>
        <v>0</v>
      </c>
      <c r="BL84" s="22" t="s">
        <v>132</v>
      </c>
      <c r="BM84" s="22" t="s">
        <v>133</v>
      </c>
    </row>
    <row r="85" spans="2:65" s="1" customFormat="1" ht="27">
      <c r="B85" s="39"/>
      <c r="C85" s="61"/>
      <c r="D85" s="202" t="s">
        <v>134</v>
      </c>
      <c r="E85" s="61"/>
      <c r="F85" s="203" t="s">
        <v>135</v>
      </c>
      <c r="G85" s="61"/>
      <c r="H85" s="61"/>
      <c r="I85" s="161"/>
      <c r="J85" s="61"/>
      <c r="K85" s="61"/>
      <c r="L85" s="59"/>
      <c r="M85" s="204"/>
      <c r="N85" s="40"/>
      <c r="O85" s="40"/>
      <c r="P85" s="40"/>
      <c r="Q85" s="40"/>
      <c r="R85" s="40"/>
      <c r="S85" s="40"/>
      <c r="T85" s="76"/>
      <c r="AT85" s="22" t="s">
        <v>134</v>
      </c>
      <c r="AU85" s="22" t="s">
        <v>80</v>
      </c>
    </row>
    <row r="86" spans="2:65" s="1" customFormat="1" ht="22.9" customHeight="1">
      <c r="B86" s="39"/>
      <c r="C86" s="190" t="s">
        <v>80</v>
      </c>
      <c r="D86" s="190" t="s">
        <v>127</v>
      </c>
      <c r="E86" s="191" t="s">
        <v>136</v>
      </c>
      <c r="F86" s="192" t="s">
        <v>137</v>
      </c>
      <c r="G86" s="193" t="s">
        <v>130</v>
      </c>
      <c r="H86" s="194">
        <v>5.01</v>
      </c>
      <c r="I86" s="195"/>
      <c r="J86" s="196">
        <f>ROUND(I86*H86,2)</f>
        <v>0</v>
      </c>
      <c r="K86" s="192" t="s">
        <v>131</v>
      </c>
      <c r="L86" s="59"/>
      <c r="M86" s="197" t="s">
        <v>21</v>
      </c>
      <c r="N86" s="198" t="s">
        <v>41</v>
      </c>
      <c r="O86" s="40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2" t="s">
        <v>132</v>
      </c>
      <c r="AT86" s="22" t="s">
        <v>127</v>
      </c>
      <c r="AU86" s="22" t="s">
        <v>80</v>
      </c>
      <c r="AY86" s="22" t="s">
        <v>124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2" t="s">
        <v>78</v>
      </c>
      <c r="BK86" s="201">
        <f>ROUND(I86*H86,2)</f>
        <v>0</v>
      </c>
      <c r="BL86" s="22" t="s">
        <v>132</v>
      </c>
      <c r="BM86" s="22" t="s">
        <v>138</v>
      </c>
    </row>
    <row r="87" spans="2:65" s="1" customFormat="1" ht="27">
      <c r="B87" s="39"/>
      <c r="C87" s="61"/>
      <c r="D87" s="202" t="s">
        <v>134</v>
      </c>
      <c r="E87" s="61"/>
      <c r="F87" s="203" t="s">
        <v>139</v>
      </c>
      <c r="G87" s="61"/>
      <c r="H87" s="61"/>
      <c r="I87" s="161"/>
      <c r="J87" s="61"/>
      <c r="K87" s="61"/>
      <c r="L87" s="59"/>
      <c r="M87" s="204"/>
      <c r="N87" s="40"/>
      <c r="O87" s="40"/>
      <c r="P87" s="40"/>
      <c r="Q87" s="40"/>
      <c r="R87" s="40"/>
      <c r="S87" s="40"/>
      <c r="T87" s="76"/>
      <c r="AT87" s="22" t="s">
        <v>134</v>
      </c>
      <c r="AU87" s="22" t="s">
        <v>80</v>
      </c>
    </row>
    <row r="88" spans="2:65" s="11" customFormat="1" ht="13.5">
      <c r="B88" s="205"/>
      <c r="C88" s="206"/>
      <c r="D88" s="202" t="s">
        <v>140</v>
      </c>
      <c r="E88" s="206"/>
      <c r="F88" s="207" t="s">
        <v>141</v>
      </c>
      <c r="G88" s="206"/>
      <c r="H88" s="208">
        <v>5.01</v>
      </c>
      <c r="I88" s="209"/>
      <c r="J88" s="206"/>
      <c r="K88" s="206"/>
      <c r="L88" s="210"/>
      <c r="M88" s="211"/>
      <c r="N88" s="212"/>
      <c r="O88" s="212"/>
      <c r="P88" s="212"/>
      <c r="Q88" s="212"/>
      <c r="R88" s="212"/>
      <c r="S88" s="212"/>
      <c r="T88" s="213"/>
      <c r="AT88" s="214" t="s">
        <v>140</v>
      </c>
      <c r="AU88" s="214" t="s">
        <v>80</v>
      </c>
      <c r="AV88" s="11" t="s">
        <v>80</v>
      </c>
      <c r="AW88" s="11" t="s">
        <v>6</v>
      </c>
      <c r="AX88" s="11" t="s">
        <v>78</v>
      </c>
      <c r="AY88" s="214" t="s">
        <v>124</v>
      </c>
    </row>
    <row r="89" spans="2:65" s="1" customFormat="1" ht="22.9" customHeight="1">
      <c r="B89" s="39"/>
      <c r="C89" s="190" t="s">
        <v>142</v>
      </c>
      <c r="D89" s="190" t="s">
        <v>127</v>
      </c>
      <c r="E89" s="191" t="s">
        <v>143</v>
      </c>
      <c r="F89" s="192" t="s">
        <v>144</v>
      </c>
      <c r="G89" s="193" t="s">
        <v>130</v>
      </c>
      <c r="H89" s="194">
        <v>0.501</v>
      </c>
      <c r="I89" s="195"/>
      <c r="J89" s="196">
        <f>ROUND(I89*H89,2)</f>
        <v>0</v>
      </c>
      <c r="K89" s="192" t="s">
        <v>131</v>
      </c>
      <c r="L89" s="59"/>
      <c r="M89" s="197" t="s">
        <v>21</v>
      </c>
      <c r="N89" s="198" t="s">
        <v>41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132</v>
      </c>
      <c r="AT89" s="22" t="s">
        <v>127</v>
      </c>
      <c r="AU89" s="22" t="s">
        <v>80</v>
      </c>
      <c r="AY89" s="22" t="s">
        <v>124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78</v>
      </c>
      <c r="BK89" s="201">
        <f>ROUND(I89*H89,2)</f>
        <v>0</v>
      </c>
      <c r="BL89" s="22" t="s">
        <v>132</v>
      </c>
      <c r="BM89" s="22" t="s">
        <v>145</v>
      </c>
    </row>
    <row r="90" spans="2:65" s="1" customFormat="1" ht="27">
      <c r="B90" s="39"/>
      <c r="C90" s="61"/>
      <c r="D90" s="202" t="s">
        <v>134</v>
      </c>
      <c r="E90" s="61"/>
      <c r="F90" s="203" t="s">
        <v>146</v>
      </c>
      <c r="G90" s="61"/>
      <c r="H90" s="61"/>
      <c r="I90" s="161"/>
      <c r="J90" s="61"/>
      <c r="K90" s="61"/>
      <c r="L90" s="59"/>
      <c r="M90" s="204"/>
      <c r="N90" s="40"/>
      <c r="O90" s="40"/>
      <c r="P90" s="40"/>
      <c r="Q90" s="40"/>
      <c r="R90" s="40"/>
      <c r="S90" s="40"/>
      <c r="T90" s="76"/>
      <c r="AT90" s="22" t="s">
        <v>134</v>
      </c>
      <c r="AU90" s="22" t="s">
        <v>80</v>
      </c>
    </row>
    <row r="91" spans="2:65" s="10" customFormat="1" ht="37.35" customHeight="1">
      <c r="B91" s="174"/>
      <c r="C91" s="175"/>
      <c r="D91" s="176" t="s">
        <v>69</v>
      </c>
      <c r="E91" s="177" t="s">
        <v>147</v>
      </c>
      <c r="F91" s="177" t="s">
        <v>148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P92+P214</f>
        <v>0</v>
      </c>
      <c r="Q91" s="182"/>
      <c r="R91" s="183">
        <f>R92+R214</f>
        <v>3.8505168000000003</v>
      </c>
      <c r="S91" s="182"/>
      <c r="T91" s="184">
        <f>T92+T214</f>
        <v>0.50117999999999996</v>
      </c>
      <c r="AR91" s="185" t="s">
        <v>80</v>
      </c>
      <c r="AT91" s="186" t="s">
        <v>69</v>
      </c>
      <c r="AU91" s="186" t="s">
        <v>70</v>
      </c>
      <c r="AY91" s="185" t="s">
        <v>124</v>
      </c>
      <c r="BK91" s="187">
        <f>BK92+BK214</f>
        <v>0</v>
      </c>
    </row>
    <row r="92" spans="2:65" s="10" customFormat="1" ht="19.899999999999999" customHeight="1">
      <c r="B92" s="174"/>
      <c r="C92" s="175"/>
      <c r="D92" s="176" t="s">
        <v>69</v>
      </c>
      <c r="E92" s="188" t="s">
        <v>149</v>
      </c>
      <c r="F92" s="188" t="s">
        <v>150</v>
      </c>
      <c r="G92" s="175"/>
      <c r="H92" s="175"/>
      <c r="I92" s="178"/>
      <c r="J92" s="189">
        <f>BK92</f>
        <v>0</v>
      </c>
      <c r="K92" s="175"/>
      <c r="L92" s="180"/>
      <c r="M92" s="181"/>
      <c r="N92" s="182"/>
      <c r="O92" s="182"/>
      <c r="P92" s="183">
        <f>SUM(P93:P213)</f>
        <v>0</v>
      </c>
      <c r="Q92" s="182"/>
      <c r="R92" s="183">
        <f>SUM(R93:R213)</f>
        <v>3.3307768000000002</v>
      </c>
      <c r="S92" s="182"/>
      <c r="T92" s="184">
        <f>SUM(T93:T213)</f>
        <v>0.50117999999999996</v>
      </c>
      <c r="AR92" s="185" t="s">
        <v>80</v>
      </c>
      <c r="AT92" s="186" t="s">
        <v>69</v>
      </c>
      <c r="AU92" s="186" t="s">
        <v>78</v>
      </c>
      <c r="AY92" s="185" t="s">
        <v>124</v>
      </c>
      <c r="BK92" s="187">
        <f>SUM(BK93:BK213)</f>
        <v>0</v>
      </c>
    </row>
    <row r="93" spans="2:65" s="1" customFormat="1" ht="14.45" customHeight="1">
      <c r="B93" s="39"/>
      <c r="C93" s="190" t="s">
        <v>132</v>
      </c>
      <c r="D93" s="190" t="s">
        <v>127</v>
      </c>
      <c r="E93" s="191" t="s">
        <v>151</v>
      </c>
      <c r="F93" s="192" t="s">
        <v>152</v>
      </c>
      <c r="G93" s="193" t="s">
        <v>153</v>
      </c>
      <c r="H93" s="194">
        <v>25</v>
      </c>
      <c r="I93" s="195"/>
      <c r="J93" s="196">
        <f>ROUND(I93*H93,2)</f>
        <v>0</v>
      </c>
      <c r="K93" s="192" t="s">
        <v>131</v>
      </c>
      <c r="L93" s="59"/>
      <c r="M93" s="197" t="s">
        <v>21</v>
      </c>
      <c r="N93" s="198" t="s">
        <v>41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154</v>
      </c>
      <c r="AT93" s="22" t="s">
        <v>127</v>
      </c>
      <c r="AU93" s="22" t="s">
        <v>80</v>
      </c>
      <c r="AY93" s="22" t="s">
        <v>124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78</v>
      </c>
      <c r="BK93" s="201">
        <f>ROUND(I93*H93,2)</f>
        <v>0</v>
      </c>
      <c r="BL93" s="22" t="s">
        <v>154</v>
      </c>
      <c r="BM93" s="22" t="s">
        <v>155</v>
      </c>
    </row>
    <row r="94" spans="2:65" s="1" customFormat="1" ht="27">
      <c r="B94" s="39"/>
      <c r="C94" s="61"/>
      <c r="D94" s="202" t="s">
        <v>134</v>
      </c>
      <c r="E94" s="61"/>
      <c r="F94" s="203" t="s">
        <v>156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2" t="s">
        <v>134</v>
      </c>
      <c r="AU94" s="22" t="s">
        <v>80</v>
      </c>
    </row>
    <row r="95" spans="2:65" s="1" customFormat="1" ht="22.9" customHeight="1">
      <c r="B95" s="39"/>
      <c r="C95" s="215" t="s">
        <v>157</v>
      </c>
      <c r="D95" s="215" t="s">
        <v>158</v>
      </c>
      <c r="E95" s="216" t="s">
        <v>159</v>
      </c>
      <c r="F95" s="217" t="s">
        <v>160</v>
      </c>
      <c r="G95" s="218" t="s">
        <v>153</v>
      </c>
      <c r="H95" s="219">
        <v>11</v>
      </c>
      <c r="I95" s="220"/>
      <c r="J95" s="221">
        <f>ROUND(I95*H95,2)</f>
        <v>0</v>
      </c>
      <c r="K95" s="217" t="s">
        <v>21</v>
      </c>
      <c r="L95" s="222"/>
      <c r="M95" s="223" t="s">
        <v>21</v>
      </c>
      <c r="N95" s="224" t="s">
        <v>41</v>
      </c>
      <c r="O95" s="40"/>
      <c r="P95" s="199">
        <f>O95*H95</f>
        <v>0</v>
      </c>
      <c r="Q95" s="199">
        <v>6.3399999999999998E-2</v>
      </c>
      <c r="R95" s="199">
        <f>Q95*H95</f>
        <v>0.69740000000000002</v>
      </c>
      <c r="S95" s="199">
        <v>0</v>
      </c>
      <c r="T95" s="200">
        <f>S95*H95</f>
        <v>0</v>
      </c>
      <c r="AR95" s="22" t="s">
        <v>161</v>
      </c>
      <c r="AT95" s="22" t="s">
        <v>158</v>
      </c>
      <c r="AU95" s="22" t="s">
        <v>80</v>
      </c>
      <c r="AY95" s="22" t="s">
        <v>124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78</v>
      </c>
      <c r="BK95" s="201">
        <f>ROUND(I95*H95,2)</f>
        <v>0</v>
      </c>
      <c r="BL95" s="22" t="s">
        <v>154</v>
      </c>
      <c r="BM95" s="22" t="s">
        <v>162</v>
      </c>
    </row>
    <row r="96" spans="2:65" s="1" customFormat="1" ht="40.5">
      <c r="B96" s="39"/>
      <c r="C96" s="61"/>
      <c r="D96" s="202" t="s">
        <v>134</v>
      </c>
      <c r="E96" s="61"/>
      <c r="F96" s="203" t="s">
        <v>163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134</v>
      </c>
      <c r="AU96" s="22" t="s">
        <v>80</v>
      </c>
    </row>
    <row r="97" spans="2:65" s="1" customFormat="1" ht="22.9" customHeight="1">
      <c r="B97" s="39"/>
      <c r="C97" s="215" t="s">
        <v>164</v>
      </c>
      <c r="D97" s="215" t="s">
        <v>158</v>
      </c>
      <c r="E97" s="216" t="s">
        <v>165</v>
      </c>
      <c r="F97" s="217" t="s">
        <v>166</v>
      </c>
      <c r="G97" s="218" t="s">
        <v>153</v>
      </c>
      <c r="H97" s="219">
        <v>2</v>
      </c>
      <c r="I97" s="220"/>
      <c r="J97" s="221">
        <f>ROUND(I97*H97,2)</f>
        <v>0</v>
      </c>
      <c r="K97" s="217" t="s">
        <v>21</v>
      </c>
      <c r="L97" s="222"/>
      <c r="M97" s="223" t="s">
        <v>21</v>
      </c>
      <c r="N97" s="224" t="s">
        <v>41</v>
      </c>
      <c r="O97" s="40"/>
      <c r="P97" s="199">
        <f>O97*H97</f>
        <v>0</v>
      </c>
      <c r="Q97" s="199">
        <v>6.3399999999999998E-2</v>
      </c>
      <c r="R97" s="199">
        <f>Q97*H97</f>
        <v>0.1268</v>
      </c>
      <c r="S97" s="199">
        <v>0</v>
      </c>
      <c r="T97" s="200">
        <f>S97*H97</f>
        <v>0</v>
      </c>
      <c r="AR97" s="22" t="s">
        <v>161</v>
      </c>
      <c r="AT97" s="22" t="s">
        <v>158</v>
      </c>
      <c r="AU97" s="22" t="s">
        <v>80</v>
      </c>
      <c r="AY97" s="22" t="s">
        <v>124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78</v>
      </c>
      <c r="BK97" s="201">
        <f>ROUND(I97*H97,2)</f>
        <v>0</v>
      </c>
      <c r="BL97" s="22" t="s">
        <v>154</v>
      </c>
      <c r="BM97" s="22" t="s">
        <v>167</v>
      </c>
    </row>
    <row r="98" spans="2:65" s="1" customFormat="1" ht="40.5">
      <c r="B98" s="39"/>
      <c r="C98" s="61"/>
      <c r="D98" s="202" t="s">
        <v>134</v>
      </c>
      <c r="E98" s="61"/>
      <c r="F98" s="203" t="s">
        <v>168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134</v>
      </c>
      <c r="AU98" s="22" t="s">
        <v>80</v>
      </c>
    </row>
    <row r="99" spans="2:65" s="1" customFormat="1" ht="22.9" customHeight="1">
      <c r="B99" s="39"/>
      <c r="C99" s="215" t="s">
        <v>169</v>
      </c>
      <c r="D99" s="215" t="s">
        <v>158</v>
      </c>
      <c r="E99" s="216" t="s">
        <v>170</v>
      </c>
      <c r="F99" s="217" t="s">
        <v>171</v>
      </c>
      <c r="G99" s="218" t="s">
        <v>153</v>
      </c>
      <c r="H99" s="219">
        <v>1</v>
      </c>
      <c r="I99" s="220"/>
      <c r="J99" s="221">
        <f>ROUND(I99*H99,2)</f>
        <v>0</v>
      </c>
      <c r="K99" s="217" t="s">
        <v>21</v>
      </c>
      <c r="L99" s="222"/>
      <c r="M99" s="223" t="s">
        <v>21</v>
      </c>
      <c r="N99" s="224" t="s">
        <v>41</v>
      </c>
      <c r="O99" s="40"/>
      <c r="P99" s="199">
        <f>O99*H99</f>
        <v>0</v>
      </c>
      <c r="Q99" s="199">
        <v>6.1599999999999997E-3</v>
      </c>
      <c r="R99" s="199">
        <f>Q99*H99</f>
        <v>6.1599999999999997E-3</v>
      </c>
      <c r="S99" s="199">
        <v>0</v>
      </c>
      <c r="T99" s="200">
        <f>S99*H99</f>
        <v>0</v>
      </c>
      <c r="AR99" s="22" t="s">
        <v>161</v>
      </c>
      <c r="AT99" s="22" t="s">
        <v>158</v>
      </c>
      <c r="AU99" s="22" t="s">
        <v>80</v>
      </c>
      <c r="AY99" s="22" t="s">
        <v>124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78</v>
      </c>
      <c r="BK99" s="201">
        <f>ROUND(I99*H99,2)</f>
        <v>0</v>
      </c>
      <c r="BL99" s="22" t="s">
        <v>154</v>
      </c>
      <c r="BM99" s="22" t="s">
        <v>172</v>
      </c>
    </row>
    <row r="100" spans="2:65" s="1" customFormat="1" ht="40.5">
      <c r="B100" s="39"/>
      <c r="C100" s="61"/>
      <c r="D100" s="202" t="s">
        <v>134</v>
      </c>
      <c r="E100" s="61"/>
      <c r="F100" s="203" t="s">
        <v>173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134</v>
      </c>
      <c r="AU100" s="22" t="s">
        <v>80</v>
      </c>
    </row>
    <row r="101" spans="2:65" s="1" customFormat="1" ht="22.9" customHeight="1">
      <c r="B101" s="39"/>
      <c r="C101" s="215" t="s">
        <v>174</v>
      </c>
      <c r="D101" s="215" t="s">
        <v>158</v>
      </c>
      <c r="E101" s="216" t="s">
        <v>175</v>
      </c>
      <c r="F101" s="217" t="s">
        <v>176</v>
      </c>
      <c r="G101" s="218" t="s">
        <v>153</v>
      </c>
      <c r="H101" s="219">
        <v>3</v>
      </c>
      <c r="I101" s="220"/>
      <c r="J101" s="221">
        <f>ROUND(I101*H101,2)</f>
        <v>0</v>
      </c>
      <c r="K101" s="217" t="s">
        <v>21</v>
      </c>
      <c r="L101" s="222"/>
      <c r="M101" s="223" t="s">
        <v>21</v>
      </c>
      <c r="N101" s="224" t="s">
        <v>41</v>
      </c>
      <c r="O101" s="40"/>
      <c r="P101" s="199">
        <f>O101*H101</f>
        <v>0</v>
      </c>
      <c r="Q101" s="199">
        <v>9.4E-2</v>
      </c>
      <c r="R101" s="199">
        <f>Q101*H101</f>
        <v>0.28200000000000003</v>
      </c>
      <c r="S101" s="199">
        <v>0</v>
      </c>
      <c r="T101" s="200">
        <f>S101*H101</f>
        <v>0</v>
      </c>
      <c r="AR101" s="22" t="s">
        <v>161</v>
      </c>
      <c r="AT101" s="22" t="s">
        <v>158</v>
      </c>
      <c r="AU101" s="22" t="s">
        <v>80</v>
      </c>
      <c r="AY101" s="22" t="s">
        <v>124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78</v>
      </c>
      <c r="BK101" s="201">
        <f>ROUND(I101*H101,2)</f>
        <v>0</v>
      </c>
      <c r="BL101" s="22" t="s">
        <v>154</v>
      </c>
      <c r="BM101" s="22" t="s">
        <v>177</v>
      </c>
    </row>
    <row r="102" spans="2:65" s="1" customFormat="1" ht="40.5">
      <c r="B102" s="39"/>
      <c r="C102" s="61"/>
      <c r="D102" s="202" t="s">
        <v>134</v>
      </c>
      <c r="E102" s="61"/>
      <c r="F102" s="203" t="s">
        <v>178</v>
      </c>
      <c r="G102" s="61"/>
      <c r="H102" s="61"/>
      <c r="I102" s="161"/>
      <c r="J102" s="61"/>
      <c r="K102" s="61"/>
      <c r="L102" s="59"/>
      <c r="M102" s="204"/>
      <c r="N102" s="40"/>
      <c r="O102" s="40"/>
      <c r="P102" s="40"/>
      <c r="Q102" s="40"/>
      <c r="R102" s="40"/>
      <c r="S102" s="40"/>
      <c r="T102" s="76"/>
      <c r="AT102" s="22" t="s">
        <v>134</v>
      </c>
      <c r="AU102" s="22" t="s">
        <v>80</v>
      </c>
    </row>
    <row r="103" spans="2:65" s="1" customFormat="1" ht="22.9" customHeight="1">
      <c r="B103" s="39"/>
      <c r="C103" s="215" t="s">
        <v>179</v>
      </c>
      <c r="D103" s="215" t="s">
        <v>158</v>
      </c>
      <c r="E103" s="216" t="s">
        <v>180</v>
      </c>
      <c r="F103" s="217" t="s">
        <v>181</v>
      </c>
      <c r="G103" s="218" t="s">
        <v>153</v>
      </c>
      <c r="H103" s="219">
        <v>1</v>
      </c>
      <c r="I103" s="220"/>
      <c r="J103" s="221">
        <f>ROUND(I103*H103,2)</f>
        <v>0</v>
      </c>
      <c r="K103" s="217" t="s">
        <v>21</v>
      </c>
      <c r="L103" s="222"/>
      <c r="M103" s="223" t="s">
        <v>21</v>
      </c>
      <c r="N103" s="224" t="s">
        <v>41</v>
      </c>
      <c r="O103" s="40"/>
      <c r="P103" s="199">
        <f>O103*H103</f>
        <v>0</v>
      </c>
      <c r="Q103" s="199">
        <v>9.4E-2</v>
      </c>
      <c r="R103" s="199">
        <f>Q103*H103</f>
        <v>9.4E-2</v>
      </c>
      <c r="S103" s="199">
        <v>0</v>
      </c>
      <c r="T103" s="200">
        <f>S103*H103</f>
        <v>0</v>
      </c>
      <c r="AR103" s="22" t="s">
        <v>161</v>
      </c>
      <c r="AT103" s="22" t="s">
        <v>158</v>
      </c>
      <c r="AU103" s="22" t="s">
        <v>80</v>
      </c>
      <c r="AY103" s="22" t="s">
        <v>124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78</v>
      </c>
      <c r="BK103" s="201">
        <f>ROUND(I103*H103,2)</f>
        <v>0</v>
      </c>
      <c r="BL103" s="22" t="s">
        <v>154</v>
      </c>
      <c r="BM103" s="22" t="s">
        <v>182</v>
      </c>
    </row>
    <row r="104" spans="2:65" s="1" customFormat="1" ht="40.5">
      <c r="B104" s="39"/>
      <c r="C104" s="61"/>
      <c r="D104" s="202" t="s">
        <v>134</v>
      </c>
      <c r="E104" s="61"/>
      <c r="F104" s="203" t="s">
        <v>183</v>
      </c>
      <c r="G104" s="61"/>
      <c r="H104" s="61"/>
      <c r="I104" s="161"/>
      <c r="J104" s="61"/>
      <c r="K104" s="61"/>
      <c r="L104" s="59"/>
      <c r="M104" s="204"/>
      <c r="N104" s="40"/>
      <c r="O104" s="40"/>
      <c r="P104" s="40"/>
      <c r="Q104" s="40"/>
      <c r="R104" s="40"/>
      <c r="S104" s="40"/>
      <c r="T104" s="76"/>
      <c r="AT104" s="22" t="s">
        <v>134</v>
      </c>
      <c r="AU104" s="22" t="s">
        <v>80</v>
      </c>
    </row>
    <row r="105" spans="2:65" s="1" customFormat="1" ht="22.9" customHeight="1">
      <c r="B105" s="39"/>
      <c r="C105" s="215" t="s">
        <v>184</v>
      </c>
      <c r="D105" s="215" t="s">
        <v>158</v>
      </c>
      <c r="E105" s="216" t="s">
        <v>185</v>
      </c>
      <c r="F105" s="217" t="s">
        <v>186</v>
      </c>
      <c r="G105" s="218" t="s">
        <v>153</v>
      </c>
      <c r="H105" s="219">
        <v>1</v>
      </c>
      <c r="I105" s="220"/>
      <c r="J105" s="221">
        <f>ROUND(I105*H105,2)</f>
        <v>0</v>
      </c>
      <c r="K105" s="217" t="s">
        <v>21</v>
      </c>
      <c r="L105" s="222"/>
      <c r="M105" s="223" t="s">
        <v>21</v>
      </c>
      <c r="N105" s="224" t="s">
        <v>41</v>
      </c>
      <c r="O105" s="40"/>
      <c r="P105" s="199">
        <f>O105*H105</f>
        <v>0</v>
      </c>
      <c r="Q105" s="199">
        <v>9.4E-2</v>
      </c>
      <c r="R105" s="199">
        <f>Q105*H105</f>
        <v>9.4E-2</v>
      </c>
      <c r="S105" s="199">
        <v>0</v>
      </c>
      <c r="T105" s="200">
        <f>S105*H105</f>
        <v>0</v>
      </c>
      <c r="AR105" s="22" t="s">
        <v>161</v>
      </c>
      <c r="AT105" s="22" t="s">
        <v>158</v>
      </c>
      <c r="AU105" s="22" t="s">
        <v>80</v>
      </c>
      <c r="AY105" s="22" t="s">
        <v>124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78</v>
      </c>
      <c r="BK105" s="201">
        <f>ROUND(I105*H105,2)</f>
        <v>0</v>
      </c>
      <c r="BL105" s="22" t="s">
        <v>154</v>
      </c>
      <c r="BM105" s="22" t="s">
        <v>187</v>
      </c>
    </row>
    <row r="106" spans="2:65" s="1" customFormat="1" ht="27">
      <c r="B106" s="39"/>
      <c r="C106" s="61"/>
      <c r="D106" s="202" t="s">
        <v>134</v>
      </c>
      <c r="E106" s="61"/>
      <c r="F106" s="203" t="s">
        <v>188</v>
      </c>
      <c r="G106" s="61"/>
      <c r="H106" s="61"/>
      <c r="I106" s="161"/>
      <c r="J106" s="61"/>
      <c r="K106" s="61"/>
      <c r="L106" s="59"/>
      <c r="M106" s="204"/>
      <c r="N106" s="40"/>
      <c r="O106" s="40"/>
      <c r="P106" s="40"/>
      <c r="Q106" s="40"/>
      <c r="R106" s="40"/>
      <c r="S106" s="40"/>
      <c r="T106" s="76"/>
      <c r="AT106" s="22" t="s">
        <v>134</v>
      </c>
      <c r="AU106" s="22" t="s">
        <v>80</v>
      </c>
    </row>
    <row r="107" spans="2:65" s="1" customFormat="1" ht="22.9" customHeight="1">
      <c r="B107" s="39"/>
      <c r="C107" s="215" t="s">
        <v>189</v>
      </c>
      <c r="D107" s="215" t="s">
        <v>158</v>
      </c>
      <c r="E107" s="216" t="s">
        <v>190</v>
      </c>
      <c r="F107" s="217" t="s">
        <v>191</v>
      </c>
      <c r="G107" s="218" t="s">
        <v>153</v>
      </c>
      <c r="H107" s="219">
        <v>6</v>
      </c>
      <c r="I107" s="220"/>
      <c r="J107" s="221">
        <f>ROUND(I107*H107,2)</f>
        <v>0</v>
      </c>
      <c r="K107" s="217" t="s">
        <v>21</v>
      </c>
      <c r="L107" s="222"/>
      <c r="M107" s="223" t="s">
        <v>21</v>
      </c>
      <c r="N107" s="224" t="s">
        <v>41</v>
      </c>
      <c r="O107" s="40"/>
      <c r="P107" s="199">
        <f>O107*H107</f>
        <v>0</v>
      </c>
      <c r="Q107" s="199">
        <v>9.4E-2</v>
      </c>
      <c r="R107" s="199">
        <f>Q107*H107</f>
        <v>0.56400000000000006</v>
      </c>
      <c r="S107" s="199">
        <v>0</v>
      </c>
      <c r="T107" s="200">
        <f>S107*H107</f>
        <v>0</v>
      </c>
      <c r="AR107" s="22" t="s">
        <v>161</v>
      </c>
      <c r="AT107" s="22" t="s">
        <v>158</v>
      </c>
      <c r="AU107" s="22" t="s">
        <v>80</v>
      </c>
      <c r="AY107" s="22" t="s">
        <v>124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78</v>
      </c>
      <c r="BK107" s="201">
        <f>ROUND(I107*H107,2)</f>
        <v>0</v>
      </c>
      <c r="BL107" s="22" t="s">
        <v>154</v>
      </c>
      <c r="BM107" s="22" t="s">
        <v>192</v>
      </c>
    </row>
    <row r="108" spans="2:65" s="1" customFormat="1" ht="40.5">
      <c r="B108" s="39"/>
      <c r="C108" s="61"/>
      <c r="D108" s="202" t="s">
        <v>134</v>
      </c>
      <c r="E108" s="61"/>
      <c r="F108" s="203" t="s">
        <v>193</v>
      </c>
      <c r="G108" s="61"/>
      <c r="H108" s="61"/>
      <c r="I108" s="161"/>
      <c r="J108" s="61"/>
      <c r="K108" s="61"/>
      <c r="L108" s="59"/>
      <c r="M108" s="204"/>
      <c r="N108" s="40"/>
      <c r="O108" s="40"/>
      <c r="P108" s="40"/>
      <c r="Q108" s="40"/>
      <c r="R108" s="40"/>
      <c r="S108" s="40"/>
      <c r="T108" s="76"/>
      <c r="AT108" s="22" t="s">
        <v>134</v>
      </c>
      <c r="AU108" s="22" t="s">
        <v>80</v>
      </c>
    </row>
    <row r="109" spans="2:65" s="1" customFormat="1" ht="22.9" customHeight="1">
      <c r="B109" s="39"/>
      <c r="C109" s="190" t="s">
        <v>194</v>
      </c>
      <c r="D109" s="190" t="s">
        <v>127</v>
      </c>
      <c r="E109" s="191" t="s">
        <v>195</v>
      </c>
      <c r="F109" s="192" t="s">
        <v>196</v>
      </c>
      <c r="G109" s="193" t="s">
        <v>153</v>
      </c>
      <c r="H109" s="194">
        <v>1</v>
      </c>
      <c r="I109" s="195"/>
      <c r="J109" s="196">
        <f>ROUND(I109*H109,2)</f>
        <v>0</v>
      </c>
      <c r="K109" s="192" t="s">
        <v>131</v>
      </c>
      <c r="L109" s="59"/>
      <c r="M109" s="197" t="s">
        <v>21</v>
      </c>
      <c r="N109" s="198" t="s">
        <v>41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154</v>
      </c>
      <c r="AT109" s="22" t="s">
        <v>127</v>
      </c>
      <c r="AU109" s="22" t="s">
        <v>80</v>
      </c>
      <c r="AY109" s="22" t="s">
        <v>124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78</v>
      </c>
      <c r="BK109" s="201">
        <f>ROUND(I109*H109,2)</f>
        <v>0</v>
      </c>
      <c r="BL109" s="22" t="s">
        <v>154</v>
      </c>
      <c r="BM109" s="22" t="s">
        <v>197</v>
      </c>
    </row>
    <row r="110" spans="2:65" s="1" customFormat="1" ht="27">
      <c r="B110" s="39"/>
      <c r="C110" s="61"/>
      <c r="D110" s="202" t="s">
        <v>134</v>
      </c>
      <c r="E110" s="61"/>
      <c r="F110" s="203" t="s">
        <v>198</v>
      </c>
      <c r="G110" s="61"/>
      <c r="H110" s="61"/>
      <c r="I110" s="161"/>
      <c r="J110" s="61"/>
      <c r="K110" s="61"/>
      <c r="L110" s="59"/>
      <c r="M110" s="204"/>
      <c r="N110" s="40"/>
      <c r="O110" s="40"/>
      <c r="P110" s="40"/>
      <c r="Q110" s="40"/>
      <c r="R110" s="40"/>
      <c r="S110" s="40"/>
      <c r="T110" s="76"/>
      <c r="AT110" s="22" t="s">
        <v>134</v>
      </c>
      <c r="AU110" s="22" t="s">
        <v>80</v>
      </c>
    </row>
    <row r="111" spans="2:65" s="1" customFormat="1" ht="22.9" customHeight="1">
      <c r="B111" s="39"/>
      <c r="C111" s="215" t="s">
        <v>199</v>
      </c>
      <c r="D111" s="215" t="s">
        <v>158</v>
      </c>
      <c r="E111" s="216" t="s">
        <v>200</v>
      </c>
      <c r="F111" s="217" t="s">
        <v>201</v>
      </c>
      <c r="G111" s="218" t="s">
        <v>153</v>
      </c>
      <c r="H111" s="219">
        <v>1</v>
      </c>
      <c r="I111" s="220"/>
      <c r="J111" s="221">
        <f>ROUND(I111*H111,2)</f>
        <v>0</v>
      </c>
      <c r="K111" s="217" t="s">
        <v>21</v>
      </c>
      <c r="L111" s="222"/>
      <c r="M111" s="223" t="s">
        <v>21</v>
      </c>
      <c r="N111" s="224" t="s">
        <v>41</v>
      </c>
      <c r="O111" s="40"/>
      <c r="P111" s="199">
        <f>O111*H111</f>
        <v>0</v>
      </c>
      <c r="Q111" s="199">
        <v>9.5E-4</v>
      </c>
      <c r="R111" s="199">
        <f>Q111*H111</f>
        <v>9.5E-4</v>
      </c>
      <c r="S111" s="199">
        <v>0</v>
      </c>
      <c r="T111" s="200">
        <f>S111*H111</f>
        <v>0</v>
      </c>
      <c r="AR111" s="22" t="s">
        <v>161</v>
      </c>
      <c r="AT111" s="22" t="s">
        <v>158</v>
      </c>
      <c r="AU111" s="22" t="s">
        <v>80</v>
      </c>
      <c r="AY111" s="22" t="s">
        <v>124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78</v>
      </c>
      <c r="BK111" s="201">
        <f>ROUND(I111*H111,2)</f>
        <v>0</v>
      </c>
      <c r="BL111" s="22" t="s">
        <v>154</v>
      </c>
      <c r="BM111" s="22" t="s">
        <v>202</v>
      </c>
    </row>
    <row r="112" spans="2:65" s="1" customFormat="1" ht="67.5">
      <c r="B112" s="39"/>
      <c r="C112" s="61"/>
      <c r="D112" s="202" t="s">
        <v>134</v>
      </c>
      <c r="E112" s="61"/>
      <c r="F112" s="203" t="s">
        <v>203</v>
      </c>
      <c r="G112" s="61"/>
      <c r="H112" s="61"/>
      <c r="I112" s="161"/>
      <c r="J112" s="61"/>
      <c r="K112" s="61"/>
      <c r="L112" s="59"/>
      <c r="M112" s="204"/>
      <c r="N112" s="40"/>
      <c r="O112" s="40"/>
      <c r="P112" s="40"/>
      <c r="Q112" s="40"/>
      <c r="R112" s="40"/>
      <c r="S112" s="40"/>
      <c r="T112" s="76"/>
      <c r="AT112" s="22" t="s">
        <v>134</v>
      </c>
      <c r="AU112" s="22" t="s">
        <v>80</v>
      </c>
    </row>
    <row r="113" spans="2:65" s="1" customFormat="1" ht="22.9" customHeight="1">
      <c r="B113" s="39"/>
      <c r="C113" s="190" t="s">
        <v>204</v>
      </c>
      <c r="D113" s="190" t="s">
        <v>127</v>
      </c>
      <c r="E113" s="191" t="s">
        <v>205</v>
      </c>
      <c r="F113" s="192" t="s">
        <v>206</v>
      </c>
      <c r="G113" s="193" t="s">
        <v>153</v>
      </c>
      <c r="H113" s="194">
        <v>1</v>
      </c>
      <c r="I113" s="195"/>
      <c r="J113" s="196">
        <f>ROUND(I113*H113,2)</f>
        <v>0</v>
      </c>
      <c r="K113" s="192" t="s">
        <v>131</v>
      </c>
      <c r="L113" s="59"/>
      <c r="M113" s="197" t="s">
        <v>21</v>
      </c>
      <c r="N113" s="198" t="s">
        <v>41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154</v>
      </c>
      <c r="AT113" s="22" t="s">
        <v>127</v>
      </c>
      <c r="AU113" s="22" t="s">
        <v>80</v>
      </c>
      <c r="AY113" s="22" t="s">
        <v>124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78</v>
      </c>
      <c r="BK113" s="201">
        <f>ROUND(I113*H113,2)</f>
        <v>0</v>
      </c>
      <c r="BL113" s="22" t="s">
        <v>154</v>
      </c>
      <c r="BM113" s="22" t="s">
        <v>207</v>
      </c>
    </row>
    <row r="114" spans="2:65" s="1" customFormat="1" ht="27">
      <c r="B114" s="39"/>
      <c r="C114" s="61"/>
      <c r="D114" s="202" t="s">
        <v>134</v>
      </c>
      <c r="E114" s="61"/>
      <c r="F114" s="203" t="s">
        <v>208</v>
      </c>
      <c r="G114" s="61"/>
      <c r="H114" s="61"/>
      <c r="I114" s="161"/>
      <c r="J114" s="61"/>
      <c r="K114" s="61"/>
      <c r="L114" s="59"/>
      <c r="M114" s="204"/>
      <c r="N114" s="40"/>
      <c r="O114" s="40"/>
      <c r="P114" s="40"/>
      <c r="Q114" s="40"/>
      <c r="R114" s="40"/>
      <c r="S114" s="40"/>
      <c r="T114" s="76"/>
      <c r="AT114" s="22" t="s">
        <v>134</v>
      </c>
      <c r="AU114" s="22" t="s">
        <v>80</v>
      </c>
    </row>
    <row r="115" spans="2:65" s="1" customFormat="1" ht="22.9" customHeight="1">
      <c r="B115" s="39"/>
      <c r="C115" s="215" t="s">
        <v>10</v>
      </c>
      <c r="D115" s="215" t="s">
        <v>158</v>
      </c>
      <c r="E115" s="216" t="s">
        <v>209</v>
      </c>
      <c r="F115" s="217" t="s">
        <v>210</v>
      </c>
      <c r="G115" s="218" t="s">
        <v>153</v>
      </c>
      <c r="H115" s="219">
        <v>1</v>
      </c>
      <c r="I115" s="220"/>
      <c r="J115" s="221">
        <f>ROUND(I115*H115,2)</f>
        <v>0</v>
      </c>
      <c r="K115" s="217" t="s">
        <v>21</v>
      </c>
      <c r="L115" s="222"/>
      <c r="M115" s="223" t="s">
        <v>21</v>
      </c>
      <c r="N115" s="224" t="s">
        <v>41</v>
      </c>
      <c r="O115" s="40"/>
      <c r="P115" s="199">
        <f>O115*H115</f>
        <v>0</v>
      </c>
      <c r="Q115" s="199">
        <v>9.5E-4</v>
      </c>
      <c r="R115" s="199">
        <f>Q115*H115</f>
        <v>9.5E-4</v>
      </c>
      <c r="S115" s="199">
        <v>0</v>
      </c>
      <c r="T115" s="200">
        <f>S115*H115</f>
        <v>0</v>
      </c>
      <c r="AR115" s="22" t="s">
        <v>161</v>
      </c>
      <c r="AT115" s="22" t="s">
        <v>158</v>
      </c>
      <c r="AU115" s="22" t="s">
        <v>80</v>
      </c>
      <c r="AY115" s="22" t="s">
        <v>124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2" t="s">
        <v>78</v>
      </c>
      <c r="BK115" s="201">
        <f>ROUND(I115*H115,2)</f>
        <v>0</v>
      </c>
      <c r="BL115" s="22" t="s">
        <v>154</v>
      </c>
      <c r="BM115" s="22" t="s">
        <v>211</v>
      </c>
    </row>
    <row r="116" spans="2:65" s="1" customFormat="1" ht="81">
      <c r="B116" s="39"/>
      <c r="C116" s="61"/>
      <c r="D116" s="202" t="s">
        <v>134</v>
      </c>
      <c r="E116" s="61"/>
      <c r="F116" s="203" t="s">
        <v>212</v>
      </c>
      <c r="G116" s="61"/>
      <c r="H116" s="61"/>
      <c r="I116" s="161"/>
      <c r="J116" s="61"/>
      <c r="K116" s="61"/>
      <c r="L116" s="59"/>
      <c r="M116" s="204"/>
      <c r="N116" s="40"/>
      <c r="O116" s="40"/>
      <c r="P116" s="40"/>
      <c r="Q116" s="40"/>
      <c r="R116" s="40"/>
      <c r="S116" s="40"/>
      <c r="T116" s="76"/>
      <c r="AT116" s="22" t="s">
        <v>134</v>
      </c>
      <c r="AU116" s="22" t="s">
        <v>80</v>
      </c>
    </row>
    <row r="117" spans="2:65" s="1" customFormat="1" ht="22.9" customHeight="1">
      <c r="B117" s="39"/>
      <c r="C117" s="190" t="s">
        <v>154</v>
      </c>
      <c r="D117" s="190" t="s">
        <v>127</v>
      </c>
      <c r="E117" s="191" t="s">
        <v>213</v>
      </c>
      <c r="F117" s="192" t="s">
        <v>214</v>
      </c>
      <c r="G117" s="193" t="s">
        <v>153</v>
      </c>
      <c r="H117" s="194">
        <v>4</v>
      </c>
      <c r="I117" s="195"/>
      <c r="J117" s="196">
        <f>ROUND(I117*H117,2)</f>
        <v>0</v>
      </c>
      <c r="K117" s="192" t="s">
        <v>131</v>
      </c>
      <c r="L117" s="59"/>
      <c r="M117" s="197" t="s">
        <v>21</v>
      </c>
      <c r="N117" s="198" t="s">
        <v>41</v>
      </c>
      <c r="O117" s="40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2" t="s">
        <v>154</v>
      </c>
      <c r="AT117" s="22" t="s">
        <v>127</v>
      </c>
      <c r="AU117" s="22" t="s">
        <v>80</v>
      </c>
      <c r="AY117" s="22" t="s">
        <v>124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2" t="s">
        <v>78</v>
      </c>
      <c r="BK117" s="201">
        <f>ROUND(I117*H117,2)</f>
        <v>0</v>
      </c>
      <c r="BL117" s="22" t="s">
        <v>154</v>
      </c>
      <c r="BM117" s="22" t="s">
        <v>215</v>
      </c>
    </row>
    <row r="118" spans="2:65" s="1" customFormat="1" ht="27">
      <c r="B118" s="39"/>
      <c r="C118" s="61"/>
      <c r="D118" s="202" t="s">
        <v>134</v>
      </c>
      <c r="E118" s="61"/>
      <c r="F118" s="203" t="s">
        <v>216</v>
      </c>
      <c r="G118" s="61"/>
      <c r="H118" s="61"/>
      <c r="I118" s="161"/>
      <c r="J118" s="61"/>
      <c r="K118" s="61"/>
      <c r="L118" s="59"/>
      <c r="M118" s="204"/>
      <c r="N118" s="40"/>
      <c r="O118" s="40"/>
      <c r="P118" s="40"/>
      <c r="Q118" s="40"/>
      <c r="R118" s="40"/>
      <c r="S118" s="40"/>
      <c r="T118" s="76"/>
      <c r="AT118" s="22" t="s">
        <v>134</v>
      </c>
      <c r="AU118" s="22" t="s">
        <v>80</v>
      </c>
    </row>
    <row r="119" spans="2:65" s="1" customFormat="1" ht="22.9" customHeight="1">
      <c r="B119" s="39"/>
      <c r="C119" s="215" t="s">
        <v>217</v>
      </c>
      <c r="D119" s="215" t="s">
        <v>158</v>
      </c>
      <c r="E119" s="216" t="s">
        <v>218</v>
      </c>
      <c r="F119" s="217" t="s">
        <v>219</v>
      </c>
      <c r="G119" s="218" t="s">
        <v>153</v>
      </c>
      <c r="H119" s="219">
        <v>3</v>
      </c>
      <c r="I119" s="220"/>
      <c r="J119" s="221">
        <f>ROUND(I119*H119,2)</f>
        <v>0</v>
      </c>
      <c r="K119" s="217" t="s">
        <v>21</v>
      </c>
      <c r="L119" s="222"/>
      <c r="M119" s="223" t="s">
        <v>21</v>
      </c>
      <c r="N119" s="224" t="s">
        <v>41</v>
      </c>
      <c r="O119" s="40"/>
      <c r="P119" s="199">
        <f>O119*H119</f>
        <v>0</v>
      </c>
      <c r="Q119" s="199">
        <v>9.5E-4</v>
      </c>
      <c r="R119" s="199">
        <f>Q119*H119</f>
        <v>2.8500000000000001E-3</v>
      </c>
      <c r="S119" s="199">
        <v>0</v>
      </c>
      <c r="T119" s="200">
        <f>S119*H119</f>
        <v>0</v>
      </c>
      <c r="AR119" s="22" t="s">
        <v>161</v>
      </c>
      <c r="AT119" s="22" t="s">
        <v>158</v>
      </c>
      <c r="AU119" s="22" t="s">
        <v>80</v>
      </c>
      <c r="AY119" s="22" t="s">
        <v>124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2" t="s">
        <v>78</v>
      </c>
      <c r="BK119" s="201">
        <f>ROUND(I119*H119,2)</f>
        <v>0</v>
      </c>
      <c r="BL119" s="22" t="s">
        <v>154</v>
      </c>
      <c r="BM119" s="22" t="s">
        <v>220</v>
      </c>
    </row>
    <row r="120" spans="2:65" s="1" customFormat="1" ht="81">
      <c r="B120" s="39"/>
      <c r="C120" s="61"/>
      <c r="D120" s="202" t="s">
        <v>134</v>
      </c>
      <c r="E120" s="61"/>
      <c r="F120" s="203" t="s">
        <v>221</v>
      </c>
      <c r="G120" s="61"/>
      <c r="H120" s="61"/>
      <c r="I120" s="161"/>
      <c r="J120" s="61"/>
      <c r="K120" s="61"/>
      <c r="L120" s="59"/>
      <c r="M120" s="204"/>
      <c r="N120" s="40"/>
      <c r="O120" s="40"/>
      <c r="P120" s="40"/>
      <c r="Q120" s="40"/>
      <c r="R120" s="40"/>
      <c r="S120" s="40"/>
      <c r="T120" s="76"/>
      <c r="AT120" s="22" t="s">
        <v>134</v>
      </c>
      <c r="AU120" s="22" t="s">
        <v>80</v>
      </c>
    </row>
    <row r="121" spans="2:65" s="1" customFormat="1" ht="22.9" customHeight="1">
      <c r="B121" s="39"/>
      <c r="C121" s="215" t="s">
        <v>222</v>
      </c>
      <c r="D121" s="215" t="s">
        <v>158</v>
      </c>
      <c r="E121" s="216" t="s">
        <v>223</v>
      </c>
      <c r="F121" s="217" t="s">
        <v>224</v>
      </c>
      <c r="G121" s="218" t="s">
        <v>153</v>
      </c>
      <c r="H121" s="219">
        <v>1</v>
      </c>
      <c r="I121" s="220"/>
      <c r="J121" s="221">
        <f>ROUND(I121*H121,2)</f>
        <v>0</v>
      </c>
      <c r="K121" s="217" t="s">
        <v>21</v>
      </c>
      <c r="L121" s="222"/>
      <c r="M121" s="223" t="s">
        <v>21</v>
      </c>
      <c r="N121" s="224" t="s">
        <v>41</v>
      </c>
      <c r="O121" s="40"/>
      <c r="P121" s="199">
        <f>O121*H121</f>
        <v>0</v>
      </c>
      <c r="Q121" s="199">
        <v>9.5E-4</v>
      </c>
      <c r="R121" s="199">
        <f>Q121*H121</f>
        <v>9.5E-4</v>
      </c>
      <c r="S121" s="199">
        <v>0</v>
      </c>
      <c r="T121" s="200">
        <f>S121*H121</f>
        <v>0</v>
      </c>
      <c r="AR121" s="22" t="s">
        <v>161</v>
      </c>
      <c r="AT121" s="22" t="s">
        <v>158</v>
      </c>
      <c r="AU121" s="22" t="s">
        <v>80</v>
      </c>
      <c r="AY121" s="22" t="s">
        <v>124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78</v>
      </c>
      <c r="BK121" s="201">
        <f>ROUND(I121*H121,2)</f>
        <v>0</v>
      </c>
      <c r="BL121" s="22" t="s">
        <v>154</v>
      </c>
      <c r="BM121" s="22" t="s">
        <v>225</v>
      </c>
    </row>
    <row r="122" spans="2:65" s="1" customFormat="1" ht="67.5">
      <c r="B122" s="39"/>
      <c r="C122" s="61"/>
      <c r="D122" s="202" t="s">
        <v>134</v>
      </c>
      <c r="E122" s="61"/>
      <c r="F122" s="203" t="s">
        <v>226</v>
      </c>
      <c r="G122" s="61"/>
      <c r="H122" s="61"/>
      <c r="I122" s="161"/>
      <c r="J122" s="61"/>
      <c r="K122" s="61"/>
      <c r="L122" s="59"/>
      <c r="M122" s="204"/>
      <c r="N122" s="40"/>
      <c r="O122" s="40"/>
      <c r="P122" s="40"/>
      <c r="Q122" s="40"/>
      <c r="R122" s="40"/>
      <c r="S122" s="40"/>
      <c r="T122" s="76"/>
      <c r="AT122" s="22" t="s">
        <v>134</v>
      </c>
      <c r="AU122" s="22" t="s">
        <v>80</v>
      </c>
    </row>
    <row r="123" spans="2:65" s="1" customFormat="1" ht="14.45" customHeight="1">
      <c r="B123" s="39"/>
      <c r="C123" s="190" t="s">
        <v>227</v>
      </c>
      <c r="D123" s="190" t="s">
        <v>127</v>
      </c>
      <c r="E123" s="191" t="s">
        <v>228</v>
      </c>
      <c r="F123" s="192" t="s">
        <v>229</v>
      </c>
      <c r="G123" s="193" t="s">
        <v>230</v>
      </c>
      <c r="H123" s="194">
        <v>38</v>
      </c>
      <c r="I123" s="195"/>
      <c r="J123" s="196">
        <f>ROUND(I123*H123,2)</f>
        <v>0</v>
      </c>
      <c r="K123" s="192" t="s">
        <v>131</v>
      </c>
      <c r="L123" s="59"/>
      <c r="M123" s="197" t="s">
        <v>21</v>
      </c>
      <c r="N123" s="198" t="s">
        <v>41</v>
      </c>
      <c r="O123" s="40"/>
      <c r="P123" s="199">
        <f>O123*H123</f>
        <v>0</v>
      </c>
      <c r="Q123" s="199">
        <v>8.26E-3</v>
      </c>
      <c r="R123" s="199">
        <f>Q123*H123</f>
        <v>0.31387999999999999</v>
      </c>
      <c r="S123" s="199">
        <v>0</v>
      </c>
      <c r="T123" s="200">
        <f>S123*H123</f>
        <v>0</v>
      </c>
      <c r="AR123" s="22" t="s">
        <v>154</v>
      </c>
      <c r="AT123" s="22" t="s">
        <v>127</v>
      </c>
      <c r="AU123" s="22" t="s">
        <v>80</v>
      </c>
      <c r="AY123" s="22" t="s">
        <v>124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78</v>
      </c>
      <c r="BK123" s="201">
        <f>ROUND(I123*H123,2)</f>
        <v>0</v>
      </c>
      <c r="BL123" s="22" t="s">
        <v>154</v>
      </c>
      <c r="BM123" s="22" t="s">
        <v>231</v>
      </c>
    </row>
    <row r="124" spans="2:65" s="1" customFormat="1" ht="27">
      <c r="B124" s="39"/>
      <c r="C124" s="61"/>
      <c r="D124" s="202" t="s">
        <v>134</v>
      </c>
      <c r="E124" s="61"/>
      <c r="F124" s="203" t="s">
        <v>232</v>
      </c>
      <c r="G124" s="61"/>
      <c r="H124" s="61"/>
      <c r="I124" s="161"/>
      <c r="J124" s="61"/>
      <c r="K124" s="61"/>
      <c r="L124" s="59"/>
      <c r="M124" s="204"/>
      <c r="N124" s="40"/>
      <c r="O124" s="40"/>
      <c r="P124" s="40"/>
      <c r="Q124" s="40"/>
      <c r="R124" s="40"/>
      <c r="S124" s="40"/>
      <c r="T124" s="76"/>
      <c r="AT124" s="22" t="s">
        <v>134</v>
      </c>
      <c r="AU124" s="22" t="s">
        <v>80</v>
      </c>
    </row>
    <row r="125" spans="2:65" s="11" customFormat="1" ht="27">
      <c r="B125" s="205"/>
      <c r="C125" s="206"/>
      <c r="D125" s="202" t="s">
        <v>140</v>
      </c>
      <c r="E125" s="225" t="s">
        <v>21</v>
      </c>
      <c r="F125" s="207" t="s">
        <v>233</v>
      </c>
      <c r="G125" s="206"/>
      <c r="H125" s="208">
        <v>26.28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140</v>
      </c>
      <c r="AU125" s="214" t="s">
        <v>80</v>
      </c>
      <c r="AV125" s="11" t="s">
        <v>80</v>
      </c>
      <c r="AW125" s="11" t="s">
        <v>34</v>
      </c>
      <c r="AX125" s="11" t="s">
        <v>70</v>
      </c>
      <c r="AY125" s="214" t="s">
        <v>124</v>
      </c>
    </row>
    <row r="126" spans="2:65" s="11" customFormat="1" ht="13.5">
      <c r="B126" s="205"/>
      <c r="C126" s="206"/>
      <c r="D126" s="202" t="s">
        <v>140</v>
      </c>
      <c r="E126" s="225" t="s">
        <v>21</v>
      </c>
      <c r="F126" s="207" t="s">
        <v>234</v>
      </c>
      <c r="G126" s="206"/>
      <c r="H126" s="208">
        <v>11.72</v>
      </c>
      <c r="I126" s="209"/>
      <c r="J126" s="206"/>
      <c r="K126" s="206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140</v>
      </c>
      <c r="AU126" s="214" t="s">
        <v>80</v>
      </c>
      <c r="AV126" s="11" t="s">
        <v>80</v>
      </c>
      <c r="AW126" s="11" t="s">
        <v>34</v>
      </c>
      <c r="AX126" s="11" t="s">
        <v>70</v>
      </c>
      <c r="AY126" s="214" t="s">
        <v>124</v>
      </c>
    </row>
    <row r="127" spans="2:65" s="12" customFormat="1" ht="13.5">
      <c r="B127" s="226"/>
      <c r="C127" s="227"/>
      <c r="D127" s="202" t="s">
        <v>140</v>
      </c>
      <c r="E127" s="228" t="s">
        <v>21</v>
      </c>
      <c r="F127" s="229" t="s">
        <v>235</v>
      </c>
      <c r="G127" s="227"/>
      <c r="H127" s="230">
        <v>38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140</v>
      </c>
      <c r="AU127" s="236" t="s">
        <v>80</v>
      </c>
      <c r="AV127" s="12" t="s">
        <v>132</v>
      </c>
      <c r="AW127" s="12" t="s">
        <v>34</v>
      </c>
      <c r="AX127" s="12" t="s">
        <v>78</v>
      </c>
      <c r="AY127" s="236" t="s">
        <v>124</v>
      </c>
    </row>
    <row r="128" spans="2:65" s="1" customFormat="1" ht="14.45" customHeight="1">
      <c r="B128" s="39"/>
      <c r="C128" s="190" t="s">
        <v>236</v>
      </c>
      <c r="D128" s="190" t="s">
        <v>127</v>
      </c>
      <c r="E128" s="191" t="s">
        <v>237</v>
      </c>
      <c r="F128" s="192" t="s">
        <v>238</v>
      </c>
      <c r="G128" s="193" t="s">
        <v>230</v>
      </c>
      <c r="H128" s="194">
        <v>26.94</v>
      </c>
      <c r="I128" s="195"/>
      <c r="J128" s="196">
        <f>ROUND(I128*H128,2)</f>
        <v>0</v>
      </c>
      <c r="K128" s="192" t="s">
        <v>131</v>
      </c>
      <c r="L128" s="59"/>
      <c r="M128" s="197" t="s">
        <v>21</v>
      </c>
      <c r="N128" s="198" t="s">
        <v>41</v>
      </c>
      <c r="O128" s="40"/>
      <c r="P128" s="199">
        <f>O128*H128</f>
        <v>0</v>
      </c>
      <c r="Q128" s="199">
        <v>1.8579999999999999E-2</v>
      </c>
      <c r="R128" s="199">
        <f>Q128*H128</f>
        <v>0.50054520000000002</v>
      </c>
      <c r="S128" s="199">
        <v>0</v>
      </c>
      <c r="T128" s="200">
        <f>S128*H128</f>
        <v>0</v>
      </c>
      <c r="AR128" s="22" t="s">
        <v>154</v>
      </c>
      <c r="AT128" s="22" t="s">
        <v>127</v>
      </c>
      <c r="AU128" s="22" t="s">
        <v>80</v>
      </c>
      <c r="AY128" s="22" t="s">
        <v>124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78</v>
      </c>
      <c r="BK128" s="201">
        <f>ROUND(I128*H128,2)</f>
        <v>0</v>
      </c>
      <c r="BL128" s="22" t="s">
        <v>154</v>
      </c>
      <c r="BM128" s="22" t="s">
        <v>239</v>
      </c>
    </row>
    <row r="129" spans="2:65" s="1" customFormat="1" ht="27">
      <c r="B129" s="39"/>
      <c r="C129" s="61"/>
      <c r="D129" s="202" t="s">
        <v>134</v>
      </c>
      <c r="E129" s="61"/>
      <c r="F129" s="203" t="s">
        <v>240</v>
      </c>
      <c r="G129" s="61"/>
      <c r="H129" s="61"/>
      <c r="I129" s="161"/>
      <c r="J129" s="61"/>
      <c r="K129" s="61"/>
      <c r="L129" s="59"/>
      <c r="M129" s="204"/>
      <c r="N129" s="40"/>
      <c r="O129" s="40"/>
      <c r="P129" s="40"/>
      <c r="Q129" s="40"/>
      <c r="R129" s="40"/>
      <c r="S129" s="40"/>
      <c r="T129" s="76"/>
      <c r="AT129" s="22" t="s">
        <v>134</v>
      </c>
      <c r="AU129" s="22" t="s">
        <v>80</v>
      </c>
    </row>
    <row r="130" spans="2:65" s="11" customFormat="1" ht="27">
      <c r="B130" s="205"/>
      <c r="C130" s="206"/>
      <c r="D130" s="202" t="s">
        <v>140</v>
      </c>
      <c r="E130" s="225" t="s">
        <v>21</v>
      </c>
      <c r="F130" s="207" t="s">
        <v>241</v>
      </c>
      <c r="G130" s="206"/>
      <c r="H130" s="208">
        <v>26.94</v>
      </c>
      <c r="I130" s="209"/>
      <c r="J130" s="206"/>
      <c r="K130" s="206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140</v>
      </c>
      <c r="AU130" s="214" t="s">
        <v>80</v>
      </c>
      <c r="AV130" s="11" t="s">
        <v>80</v>
      </c>
      <c r="AW130" s="11" t="s">
        <v>34</v>
      </c>
      <c r="AX130" s="11" t="s">
        <v>78</v>
      </c>
      <c r="AY130" s="214" t="s">
        <v>124</v>
      </c>
    </row>
    <row r="131" spans="2:65" s="1" customFormat="1" ht="14.45" customHeight="1">
      <c r="B131" s="39"/>
      <c r="C131" s="190" t="s">
        <v>9</v>
      </c>
      <c r="D131" s="190" t="s">
        <v>127</v>
      </c>
      <c r="E131" s="191" t="s">
        <v>242</v>
      </c>
      <c r="F131" s="192" t="s">
        <v>243</v>
      </c>
      <c r="G131" s="193" t="s">
        <v>230</v>
      </c>
      <c r="H131" s="194">
        <v>9.86</v>
      </c>
      <c r="I131" s="195"/>
      <c r="J131" s="196">
        <f>ROUND(I131*H131,2)</f>
        <v>0</v>
      </c>
      <c r="K131" s="192" t="s">
        <v>131</v>
      </c>
      <c r="L131" s="59"/>
      <c r="M131" s="197" t="s">
        <v>21</v>
      </c>
      <c r="N131" s="198" t="s">
        <v>41</v>
      </c>
      <c r="O131" s="40"/>
      <c r="P131" s="199">
        <f>O131*H131</f>
        <v>0</v>
      </c>
      <c r="Q131" s="199">
        <v>2.7060000000000001E-2</v>
      </c>
      <c r="R131" s="199">
        <f>Q131*H131</f>
        <v>0.26681159999999998</v>
      </c>
      <c r="S131" s="199">
        <v>0</v>
      </c>
      <c r="T131" s="200">
        <f>S131*H131</f>
        <v>0</v>
      </c>
      <c r="AR131" s="22" t="s">
        <v>154</v>
      </c>
      <c r="AT131" s="22" t="s">
        <v>127</v>
      </c>
      <c r="AU131" s="22" t="s">
        <v>80</v>
      </c>
      <c r="AY131" s="22" t="s">
        <v>124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78</v>
      </c>
      <c r="BK131" s="201">
        <f>ROUND(I131*H131,2)</f>
        <v>0</v>
      </c>
      <c r="BL131" s="22" t="s">
        <v>154</v>
      </c>
      <c r="BM131" s="22" t="s">
        <v>244</v>
      </c>
    </row>
    <row r="132" spans="2:65" s="1" customFormat="1" ht="27">
      <c r="B132" s="39"/>
      <c r="C132" s="61"/>
      <c r="D132" s="202" t="s">
        <v>134</v>
      </c>
      <c r="E132" s="61"/>
      <c r="F132" s="203" t="s">
        <v>245</v>
      </c>
      <c r="G132" s="61"/>
      <c r="H132" s="61"/>
      <c r="I132" s="161"/>
      <c r="J132" s="61"/>
      <c r="K132" s="61"/>
      <c r="L132" s="59"/>
      <c r="M132" s="204"/>
      <c r="N132" s="40"/>
      <c r="O132" s="40"/>
      <c r="P132" s="40"/>
      <c r="Q132" s="40"/>
      <c r="R132" s="40"/>
      <c r="S132" s="40"/>
      <c r="T132" s="76"/>
      <c r="AT132" s="22" t="s">
        <v>134</v>
      </c>
      <c r="AU132" s="22" t="s">
        <v>80</v>
      </c>
    </row>
    <row r="133" spans="2:65" s="11" customFormat="1" ht="13.5">
      <c r="B133" s="205"/>
      <c r="C133" s="206"/>
      <c r="D133" s="202" t="s">
        <v>140</v>
      </c>
      <c r="E133" s="225" t="s">
        <v>21</v>
      </c>
      <c r="F133" s="207" t="s">
        <v>246</v>
      </c>
      <c r="G133" s="206"/>
      <c r="H133" s="208">
        <v>9.86</v>
      </c>
      <c r="I133" s="209"/>
      <c r="J133" s="206"/>
      <c r="K133" s="206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140</v>
      </c>
      <c r="AU133" s="214" t="s">
        <v>80</v>
      </c>
      <c r="AV133" s="11" t="s">
        <v>80</v>
      </c>
      <c r="AW133" s="11" t="s">
        <v>34</v>
      </c>
      <c r="AX133" s="11" t="s">
        <v>78</v>
      </c>
      <c r="AY133" s="214" t="s">
        <v>124</v>
      </c>
    </row>
    <row r="134" spans="2:65" s="1" customFormat="1" ht="22.9" customHeight="1">
      <c r="B134" s="39"/>
      <c r="C134" s="190" t="s">
        <v>247</v>
      </c>
      <c r="D134" s="190" t="s">
        <v>127</v>
      </c>
      <c r="E134" s="191" t="s">
        <v>248</v>
      </c>
      <c r="F134" s="192" t="s">
        <v>249</v>
      </c>
      <c r="G134" s="193" t="s">
        <v>230</v>
      </c>
      <c r="H134" s="194">
        <v>55</v>
      </c>
      <c r="I134" s="195"/>
      <c r="J134" s="196">
        <f>ROUND(I134*H134,2)</f>
        <v>0</v>
      </c>
      <c r="K134" s="192" t="s">
        <v>131</v>
      </c>
      <c r="L134" s="59"/>
      <c r="M134" s="197" t="s">
        <v>21</v>
      </c>
      <c r="N134" s="198" t="s">
        <v>41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4.5799999999999999E-3</v>
      </c>
      <c r="T134" s="200">
        <f>S134*H134</f>
        <v>0.25190000000000001</v>
      </c>
      <c r="AR134" s="22" t="s">
        <v>154</v>
      </c>
      <c r="AT134" s="22" t="s">
        <v>127</v>
      </c>
      <c r="AU134" s="22" t="s">
        <v>80</v>
      </c>
      <c r="AY134" s="22" t="s">
        <v>124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78</v>
      </c>
      <c r="BK134" s="201">
        <f>ROUND(I134*H134,2)</f>
        <v>0</v>
      </c>
      <c r="BL134" s="22" t="s">
        <v>154</v>
      </c>
      <c r="BM134" s="22" t="s">
        <v>250</v>
      </c>
    </row>
    <row r="135" spans="2:65" s="1" customFormat="1" ht="27">
      <c r="B135" s="39"/>
      <c r="C135" s="61"/>
      <c r="D135" s="202" t="s">
        <v>134</v>
      </c>
      <c r="E135" s="61"/>
      <c r="F135" s="203" t="s">
        <v>251</v>
      </c>
      <c r="G135" s="61"/>
      <c r="H135" s="61"/>
      <c r="I135" s="161"/>
      <c r="J135" s="61"/>
      <c r="K135" s="61"/>
      <c r="L135" s="59"/>
      <c r="M135" s="204"/>
      <c r="N135" s="40"/>
      <c r="O135" s="40"/>
      <c r="P135" s="40"/>
      <c r="Q135" s="40"/>
      <c r="R135" s="40"/>
      <c r="S135" s="40"/>
      <c r="T135" s="76"/>
      <c r="AT135" s="22" t="s">
        <v>134</v>
      </c>
      <c r="AU135" s="22" t="s">
        <v>80</v>
      </c>
    </row>
    <row r="136" spans="2:65" s="1" customFormat="1" ht="22.9" customHeight="1">
      <c r="B136" s="39"/>
      <c r="C136" s="190" t="s">
        <v>252</v>
      </c>
      <c r="D136" s="190" t="s">
        <v>127</v>
      </c>
      <c r="E136" s="191" t="s">
        <v>253</v>
      </c>
      <c r="F136" s="192" t="s">
        <v>254</v>
      </c>
      <c r="G136" s="193" t="s">
        <v>230</v>
      </c>
      <c r="H136" s="194">
        <v>38</v>
      </c>
      <c r="I136" s="195"/>
      <c r="J136" s="196">
        <f>ROUND(I136*H136,2)</f>
        <v>0</v>
      </c>
      <c r="K136" s="192" t="s">
        <v>131</v>
      </c>
      <c r="L136" s="59"/>
      <c r="M136" s="197" t="s">
        <v>21</v>
      </c>
      <c r="N136" s="198" t="s">
        <v>41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6.5599999999999999E-3</v>
      </c>
      <c r="T136" s="200">
        <f>S136*H136</f>
        <v>0.24928</v>
      </c>
      <c r="AR136" s="22" t="s">
        <v>154</v>
      </c>
      <c r="AT136" s="22" t="s">
        <v>127</v>
      </c>
      <c r="AU136" s="22" t="s">
        <v>80</v>
      </c>
      <c r="AY136" s="22" t="s">
        <v>124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78</v>
      </c>
      <c r="BK136" s="201">
        <f>ROUND(I136*H136,2)</f>
        <v>0</v>
      </c>
      <c r="BL136" s="22" t="s">
        <v>154</v>
      </c>
      <c r="BM136" s="22" t="s">
        <v>255</v>
      </c>
    </row>
    <row r="137" spans="2:65" s="1" customFormat="1" ht="27">
      <c r="B137" s="39"/>
      <c r="C137" s="61"/>
      <c r="D137" s="202" t="s">
        <v>134</v>
      </c>
      <c r="E137" s="61"/>
      <c r="F137" s="203" t="s">
        <v>256</v>
      </c>
      <c r="G137" s="61"/>
      <c r="H137" s="61"/>
      <c r="I137" s="161"/>
      <c r="J137" s="61"/>
      <c r="K137" s="61"/>
      <c r="L137" s="59"/>
      <c r="M137" s="204"/>
      <c r="N137" s="40"/>
      <c r="O137" s="40"/>
      <c r="P137" s="40"/>
      <c r="Q137" s="40"/>
      <c r="R137" s="40"/>
      <c r="S137" s="40"/>
      <c r="T137" s="76"/>
      <c r="AT137" s="22" t="s">
        <v>134</v>
      </c>
      <c r="AU137" s="22" t="s">
        <v>80</v>
      </c>
    </row>
    <row r="138" spans="2:65" s="11" customFormat="1" ht="13.5">
      <c r="B138" s="205"/>
      <c r="C138" s="206"/>
      <c r="D138" s="202" t="s">
        <v>140</v>
      </c>
      <c r="E138" s="225" t="s">
        <v>21</v>
      </c>
      <c r="F138" s="207" t="s">
        <v>257</v>
      </c>
      <c r="G138" s="206"/>
      <c r="H138" s="208">
        <v>38</v>
      </c>
      <c r="I138" s="209"/>
      <c r="J138" s="206"/>
      <c r="K138" s="206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140</v>
      </c>
      <c r="AU138" s="214" t="s">
        <v>80</v>
      </c>
      <c r="AV138" s="11" t="s">
        <v>80</v>
      </c>
      <c r="AW138" s="11" t="s">
        <v>34</v>
      </c>
      <c r="AX138" s="11" t="s">
        <v>78</v>
      </c>
      <c r="AY138" s="214" t="s">
        <v>124</v>
      </c>
    </row>
    <row r="139" spans="2:65" s="1" customFormat="1" ht="14.45" customHeight="1">
      <c r="B139" s="39"/>
      <c r="C139" s="190" t="s">
        <v>258</v>
      </c>
      <c r="D139" s="190" t="s">
        <v>127</v>
      </c>
      <c r="E139" s="191" t="s">
        <v>259</v>
      </c>
      <c r="F139" s="192" t="s">
        <v>260</v>
      </c>
      <c r="G139" s="193" t="s">
        <v>153</v>
      </c>
      <c r="H139" s="194">
        <v>11</v>
      </c>
      <c r="I139" s="195"/>
      <c r="J139" s="196">
        <f>ROUND(I139*H139,2)</f>
        <v>0</v>
      </c>
      <c r="K139" s="192" t="s">
        <v>131</v>
      </c>
      <c r="L139" s="59"/>
      <c r="M139" s="197" t="s">
        <v>21</v>
      </c>
      <c r="N139" s="198" t="s">
        <v>41</v>
      </c>
      <c r="O139" s="40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AR139" s="22" t="s">
        <v>154</v>
      </c>
      <c r="AT139" s="22" t="s">
        <v>127</v>
      </c>
      <c r="AU139" s="22" t="s">
        <v>80</v>
      </c>
      <c r="AY139" s="22" t="s">
        <v>124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22" t="s">
        <v>78</v>
      </c>
      <c r="BK139" s="201">
        <f>ROUND(I139*H139,2)</f>
        <v>0</v>
      </c>
      <c r="BL139" s="22" t="s">
        <v>154</v>
      </c>
      <c r="BM139" s="22" t="s">
        <v>261</v>
      </c>
    </row>
    <row r="140" spans="2:65" s="1" customFormat="1" ht="27">
      <c r="B140" s="39"/>
      <c r="C140" s="61"/>
      <c r="D140" s="202" t="s">
        <v>134</v>
      </c>
      <c r="E140" s="61"/>
      <c r="F140" s="203" t="s">
        <v>262</v>
      </c>
      <c r="G140" s="61"/>
      <c r="H140" s="61"/>
      <c r="I140" s="161"/>
      <c r="J140" s="61"/>
      <c r="K140" s="61"/>
      <c r="L140" s="59"/>
      <c r="M140" s="204"/>
      <c r="N140" s="40"/>
      <c r="O140" s="40"/>
      <c r="P140" s="40"/>
      <c r="Q140" s="40"/>
      <c r="R140" s="40"/>
      <c r="S140" s="40"/>
      <c r="T140" s="76"/>
      <c r="AT140" s="22" t="s">
        <v>134</v>
      </c>
      <c r="AU140" s="22" t="s">
        <v>80</v>
      </c>
    </row>
    <row r="141" spans="2:65" s="11" customFormat="1" ht="13.5">
      <c r="B141" s="205"/>
      <c r="C141" s="206"/>
      <c r="D141" s="202" t="s">
        <v>140</v>
      </c>
      <c r="E141" s="225" t="s">
        <v>21</v>
      </c>
      <c r="F141" s="207" t="s">
        <v>189</v>
      </c>
      <c r="G141" s="206"/>
      <c r="H141" s="208">
        <v>11</v>
      </c>
      <c r="I141" s="209"/>
      <c r="J141" s="206"/>
      <c r="K141" s="206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140</v>
      </c>
      <c r="AU141" s="214" t="s">
        <v>80</v>
      </c>
      <c r="AV141" s="11" t="s">
        <v>80</v>
      </c>
      <c r="AW141" s="11" t="s">
        <v>34</v>
      </c>
      <c r="AX141" s="11" t="s">
        <v>78</v>
      </c>
      <c r="AY141" s="214" t="s">
        <v>124</v>
      </c>
    </row>
    <row r="142" spans="2:65" s="1" customFormat="1" ht="14.45" customHeight="1">
      <c r="B142" s="39"/>
      <c r="C142" s="215" t="s">
        <v>263</v>
      </c>
      <c r="D142" s="215" t="s">
        <v>158</v>
      </c>
      <c r="E142" s="216" t="s">
        <v>264</v>
      </c>
      <c r="F142" s="217" t="s">
        <v>265</v>
      </c>
      <c r="G142" s="218" t="s">
        <v>153</v>
      </c>
      <c r="H142" s="219">
        <v>11</v>
      </c>
      <c r="I142" s="220"/>
      <c r="J142" s="221">
        <f>ROUND(I142*H142,2)</f>
        <v>0</v>
      </c>
      <c r="K142" s="217" t="s">
        <v>131</v>
      </c>
      <c r="L142" s="222"/>
      <c r="M142" s="223" t="s">
        <v>21</v>
      </c>
      <c r="N142" s="224" t="s">
        <v>41</v>
      </c>
      <c r="O142" s="40"/>
      <c r="P142" s="199">
        <f>O142*H142</f>
        <v>0</v>
      </c>
      <c r="Q142" s="199">
        <v>5.5999999999999999E-3</v>
      </c>
      <c r="R142" s="199">
        <f>Q142*H142</f>
        <v>6.1600000000000002E-2</v>
      </c>
      <c r="S142" s="199">
        <v>0</v>
      </c>
      <c r="T142" s="200">
        <f>S142*H142</f>
        <v>0</v>
      </c>
      <c r="AR142" s="22" t="s">
        <v>161</v>
      </c>
      <c r="AT142" s="22" t="s">
        <v>158</v>
      </c>
      <c r="AU142" s="22" t="s">
        <v>80</v>
      </c>
      <c r="AY142" s="22" t="s">
        <v>124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2" t="s">
        <v>78</v>
      </c>
      <c r="BK142" s="201">
        <f>ROUND(I142*H142,2)</f>
        <v>0</v>
      </c>
      <c r="BL142" s="22" t="s">
        <v>154</v>
      </c>
      <c r="BM142" s="22" t="s">
        <v>266</v>
      </c>
    </row>
    <row r="143" spans="2:65" s="1" customFormat="1" ht="13.5">
      <c r="B143" s="39"/>
      <c r="C143" s="61"/>
      <c r="D143" s="202" t="s">
        <v>134</v>
      </c>
      <c r="E143" s="61"/>
      <c r="F143" s="203" t="s">
        <v>265</v>
      </c>
      <c r="G143" s="61"/>
      <c r="H143" s="61"/>
      <c r="I143" s="161"/>
      <c r="J143" s="61"/>
      <c r="K143" s="61"/>
      <c r="L143" s="59"/>
      <c r="M143" s="204"/>
      <c r="N143" s="40"/>
      <c r="O143" s="40"/>
      <c r="P143" s="40"/>
      <c r="Q143" s="40"/>
      <c r="R143" s="40"/>
      <c r="S143" s="40"/>
      <c r="T143" s="76"/>
      <c r="AT143" s="22" t="s">
        <v>134</v>
      </c>
      <c r="AU143" s="22" t="s">
        <v>80</v>
      </c>
    </row>
    <row r="144" spans="2:65" s="11" customFormat="1" ht="13.5">
      <c r="B144" s="205"/>
      <c r="C144" s="206"/>
      <c r="D144" s="202" t="s">
        <v>140</v>
      </c>
      <c r="E144" s="225" t="s">
        <v>21</v>
      </c>
      <c r="F144" s="207" t="s">
        <v>267</v>
      </c>
      <c r="G144" s="206"/>
      <c r="H144" s="208">
        <v>8</v>
      </c>
      <c r="I144" s="209"/>
      <c r="J144" s="206"/>
      <c r="K144" s="206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140</v>
      </c>
      <c r="AU144" s="214" t="s">
        <v>80</v>
      </c>
      <c r="AV144" s="11" t="s">
        <v>80</v>
      </c>
      <c r="AW144" s="11" t="s">
        <v>34</v>
      </c>
      <c r="AX144" s="11" t="s">
        <v>70</v>
      </c>
      <c r="AY144" s="214" t="s">
        <v>124</v>
      </c>
    </row>
    <row r="145" spans="2:65" s="11" customFormat="1" ht="13.5">
      <c r="B145" s="205"/>
      <c r="C145" s="206"/>
      <c r="D145" s="202" t="s">
        <v>140</v>
      </c>
      <c r="E145" s="225" t="s">
        <v>21</v>
      </c>
      <c r="F145" s="207" t="s">
        <v>268</v>
      </c>
      <c r="G145" s="206"/>
      <c r="H145" s="208">
        <v>3</v>
      </c>
      <c r="I145" s="209"/>
      <c r="J145" s="206"/>
      <c r="K145" s="206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140</v>
      </c>
      <c r="AU145" s="214" t="s">
        <v>80</v>
      </c>
      <c r="AV145" s="11" t="s">
        <v>80</v>
      </c>
      <c r="AW145" s="11" t="s">
        <v>34</v>
      </c>
      <c r="AX145" s="11" t="s">
        <v>70</v>
      </c>
      <c r="AY145" s="214" t="s">
        <v>124</v>
      </c>
    </row>
    <row r="146" spans="2:65" s="12" customFormat="1" ht="13.5">
      <c r="B146" s="226"/>
      <c r="C146" s="227"/>
      <c r="D146" s="202" t="s">
        <v>140</v>
      </c>
      <c r="E146" s="228" t="s">
        <v>21</v>
      </c>
      <c r="F146" s="229" t="s">
        <v>235</v>
      </c>
      <c r="G146" s="227"/>
      <c r="H146" s="230">
        <v>11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140</v>
      </c>
      <c r="AU146" s="236" t="s">
        <v>80</v>
      </c>
      <c r="AV146" s="12" t="s">
        <v>132</v>
      </c>
      <c r="AW146" s="12" t="s">
        <v>34</v>
      </c>
      <c r="AX146" s="12" t="s">
        <v>78</v>
      </c>
      <c r="AY146" s="236" t="s">
        <v>124</v>
      </c>
    </row>
    <row r="147" spans="2:65" s="1" customFormat="1" ht="14.45" customHeight="1">
      <c r="B147" s="39"/>
      <c r="C147" s="190" t="s">
        <v>269</v>
      </c>
      <c r="D147" s="190" t="s">
        <v>127</v>
      </c>
      <c r="E147" s="191" t="s">
        <v>270</v>
      </c>
      <c r="F147" s="192" t="s">
        <v>271</v>
      </c>
      <c r="G147" s="193" t="s">
        <v>153</v>
      </c>
      <c r="H147" s="194">
        <v>2</v>
      </c>
      <c r="I147" s="195"/>
      <c r="J147" s="196">
        <f>ROUND(I147*H147,2)</f>
        <v>0</v>
      </c>
      <c r="K147" s="192" t="s">
        <v>131</v>
      </c>
      <c r="L147" s="59"/>
      <c r="M147" s="197" t="s">
        <v>21</v>
      </c>
      <c r="N147" s="198" t="s">
        <v>41</v>
      </c>
      <c r="O147" s="40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2" t="s">
        <v>154</v>
      </c>
      <c r="AT147" s="22" t="s">
        <v>127</v>
      </c>
      <c r="AU147" s="22" t="s">
        <v>80</v>
      </c>
      <c r="AY147" s="22" t="s">
        <v>124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2" t="s">
        <v>78</v>
      </c>
      <c r="BK147" s="201">
        <f>ROUND(I147*H147,2)</f>
        <v>0</v>
      </c>
      <c r="BL147" s="22" t="s">
        <v>154</v>
      </c>
      <c r="BM147" s="22" t="s">
        <v>272</v>
      </c>
    </row>
    <row r="148" spans="2:65" s="1" customFormat="1" ht="27">
      <c r="B148" s="39"/>
      <c r="C148" s="61"/>
      <c r="D148" s="202" t="s">
        <v>134</v>
      </c>
      <c r="E148" s="61"/>
      <c r="F148" s="203" t="s">
        <v>273</v>
      </c>
      <c r="G148" s="61"/>
      <c r="H148" s="61"/>
      <c r="I148" s="161"/>
      <c r="J148" s="61"/>
      <c r="K148" s="61"/>
      <c r="L148" s="59"/>
      <c r="M148" s="204"/>
      <c r="N148" s="40"/>
      <c r="O148" s="40"/>
      <c r="P148" s="40"/>
      <c r="Q148" s="40"/>
      <c r="R148" s="40"/>
      <c r="S148" s="40"/>
      <c r="T148" s="76"/>
      <c r="AT148" s="22" t="s">
        <v>134</v>
      </c>
      <c r="AU148" s="22" t="s">
        <v>80</v>
      </c>
    </row>
    <row r="149" spans="2:65" s="1" customFormat="1" ht="14.45" customHeight="1">
      <c r="B149" s="39"/>
      <c r="C149" s="215" t="s">
        <v>274</v>
      </c>
      <c r="D149" s="215" t="s">
        <v>158</v>
      </c>
      <c r="E149" s="216" t="s">
        <v>275</v>
      </c>
      <c r="F149" s="217" t="s">
        <v>276</v>
      </c>
      <c r="G149" s="218" t="s">
        <v>153</v>
      </c>
      <c r="H149" s="219">
        <v>2</v>
      </c>
      <c r="I149" s="220"/>
      <c r="J149" s="221">
        <f>ROUND(I149*H149,2)</f>
        <v>0</v>
      </c>
      <c r="K149" s="217" t="s">
        <v>131</v>
      </c>
      <c r="L149" s="222"/>
      <c r="M149" s="223" t="s">
        <v>21</v>
      </c>
      <c r="N149" s="224" t="s">
        <v>41</v>
      </c>
      <c r="O149" s="40"/>
      <c r="P149" s="199">
        <f>O149*H149</f>
        <v>0</v>
      </c>
      <c r="Q149" s="199">
        <v>1.2319999999999999E-2</v>
      </c>
      <c r="R149" s="199">
        <f>Q149*H149</f>
        <v>2.4639999999999999E-2</v>
      </c>
      <c r="S149" s="199">
        <v>0</v>
      </c>
      <c r="T149" s="200">
        <f>S149*H149</f>
        <v>0</v>
      </c>
      <c r="AR149" s="22" t="s">
        <v>161</v>
      </c>
      <c r="AT149" s="22" t="s">
        <v>158</v>
      </c>
      <c r="AU149" s="22" t="s">
        <v>80</v>
      </c>
      <c r="AY149" s="22" t="s">
        <v>124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2" t="s">
        <v>78</v>
      </c>
      <c r="BK149" s="201">
        <f>ROUND(I149*H149,2)</f>
        <v>0</v>
      </c>
      <c r="BL149" s="22" t="s">
        <v>154</v>
      </c>
      <c r="BM149" s="22" t="s">
        <v>277</v>
      </c>
    </row>
    <row r="150" spans="2:65" s="1" customFormat="1" ht="13.5">
      <c r="B150" s="39"/>
      <c r="C150" s="61"/>
      <c r="D150" s="202" t="s">
        <v>134</v>
      </c>
      <c r="E150" s="61"/>
      <c r="F150" s="203" t="s">
        <v>276</v>
      </c>
      <c r="G150" s="61"/>
      <c r="H150" s="61"/>
      <c r="I150" s="161"/>
      <c r="J150" s="61"/>
      <c r="K150" s="61"/>
      <c r="L150" s="59"/>
      <c r="M150" s="204"/>
      <c r="N150" s="40"/>
      <c r="O150" s="40"/>
      <c r="P150" s="40"/>
      <c r="Q150" s="40"/>
      <c r="R150" s="40"/>
      <c r="S150" s="40"/>
      <c r="T150" s="76"/>
      <c r="AT150" s="22" t="s">
        <v>134</v>
      </c>
      <c r="AU150" s="22" t="s">
        <v>80</v>
      </c>
    </row>
    <row r="151" spans="2:65" s="1" customFormat="1" ht="14.45" customHeight="1">
      <c r="B151" s="39"/>
      <c r="C151" s="190" t="s">
        <v>278</v>
      </c>
      <c r="D151" s="190" t="s">
        <v>127</v>
      </c>
      <c r="E151" s="191" t="s">
        <v>279</v>
      </c>
      <c r="F151" s="192" t="s">
        <v>280</v>
      </c>
      <c r="G151" s="193" t="s">
        <v>153</v>
      </c>
      <c r="H151" s="194">
        <v>4</v>
      </c>
      <c r="I151" s="195"/>
      <c r="J151" s="196">
        <f>ROUND(I151*H151,2)</f>
        <v>0</v>
      </c>
      <c r="K151" s="192" t="s">
        <v>131</v>
      </c>
      <c r="L151" s="59"/>
      <c r="M151" s="197" t="s">
        <v>21</v>
      </c>
      <c r="N151" s="198" t="s">
        <v>41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2" t="s">
        <v>154</v>
      </c>
      <c r="AT151" s="22" t="s">
        <v>127</v>
      </c>
      <c r="AU151" s="22" t="s">
        <v>80</v>
      </c>
      <c r="AY151" s="22" t="s">
        <v>124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78</v>
      </c>
      <c r="BK151" s="201">
        <f>ROUND(I151*H151,2)</f>
        <v>0</v>
      </c>
      <c r="BL151" s="22" t="s">
        <v>154</v>
      </c>
      <c r="BM151" s="22" t="s">
        <v>281</v>
      </c>
    </row>
    <row r="152" spans="2:65" s="1" customFormat="1" ht="27">
      <c r="B152" s="39"/>
      <c r="C152" s="61"/>
      <c r="D152" s="202" t="s">
        <v>134</v>
      </c>
      <c r="E152" s="61"/>
      <c r="F152" s="203" t="s">
        <v>282</v>
      </c>
      <c r="G152" s="61"/>
      <c r="H152" s="61"/>
      <c r="I152" s="161"/>
      <c r="J152" s="61"/>
      <c r="K152" s="61"/>
      <c r="L152" s="59"/>
      <c r="M152" s="204"/>
      <c r="N152" s="40"/>
      <c r="O152" s="40"/>
      <c r="P152" s="40"/>
      <c r="Q152" s="40"/>
      <c r="R152" s="40"/>
      <c r="S152" s="40"/>
      <c r="T152" s="76"/>
      <c r="AT152" s="22" t="s">
        <v>134</v>
      </c>
      <c r="AU152" s="22" t="s">
        <v>80</v>
      </c>
    </row>
    <row r="153" spans="2:65" s="1" customFormat="1" ht="14.45" customHeight="1">
      <c r="B153" s="39"/>
      <c r="C153" s="215" t="s">
        <v>283</v>
      </c>
      <c r="D153" s="215" t="s">
        <v>158</v>
      </c>
      <c r="E153" s="216" t="s">
        <v>284</v>
      </c>
      <c r="F153" s="217" t="s">
        <v>285</v>
      </c>
      <c r="G153" s="218" t="s">
        <v>153</v>
      </c>
      <c r="H153" s="219">
        <v>4</v>
      </c>
      <c r="I153" s="220"/>
      <c r="J153" s="221">
        <f>ROUND(I153*H153,2)</f>
        <v>0</v>
      </c>
      <c r="K153" s="217" t="s">
        <v>131</v>
      </c>
      <c r="L153" s="222"/>
      <c r="M153" s="223" t="s">
        <v>21</v>
      </c>
      <c r="N153" s="224" t="s">
        <v>41</v>
      </c>
      <c r="O153" s="40"/>
      <c r="P153" s="199">
        <f>O153*H153</f>
        <v>0</v>
      </c>
      <c r="Q153" s="199">
        <v>2.632E-2</v>
      </c>
      <c r="R153" s="199">
        <f>Q153*H153</f>
        <v>0.10528</v>
      </c>
      <c r="S153" s="199">
        <v>0</v>
      </c>
      <c r="T153" s="200">
        <f>S153*H153</f>
        <v>0</v>
      </c>
      <c r="AR153" s="22" t="s">
        <v>161</v>
      </c>
      <c r="AT153" s="22" t="s">
        <v>158</v>
      </c>
      <c r="AU153" s="22" t="s">
        <v>80</v>
      </c>
      <c r="AY153" s="22" t="s">
        <v>124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78</v>
      </c>
      <c r="BK153" s="201">
        <f>ROUND(I153*H153,2)</f>
        <v>0</v>
      </c>
      <c r="BL153" s="22" t="s">
        <v>154</v>
      </c>
      <c r="BM153" s="22" t="s">
        <v>286</v>
      </c>
    </row>
    <row r="154" spans="2:65" s="1" customFormat="1" ht="13.5">
      <c r="B154" s="39"/>
      <c r="C154" s="61"/>
      <c r="D154" s="202" t="s">
        <v>134</v>
      </c>
      <c r="E154" s="61"/>
      <c r="F154" s="203" t="s">
        <v>285</v>
      </c>
      <c r="G154" s="61"/>
      <c r="H154" s="61"/>
      <c r="I154" s="161"/>
      <c r="J154" s="61"/>
      <c r="K154" s="61"/>
      <c r="L154" s="59"/>
      <c r="M154" s="204"/>
      <c r="N154" s="40"/>
      <c r="O154" s="40"/>
      <c r="P154" s="40"/>
      <c r="Q154" s="40"/>
      <c r="R154" s="40"/>
      <c r="S154" s="40"/>
      <c r="T154" s="76"/>
      <c r="AT154" s="22" t="s">
        <v>134</v>
      </c>
      <c r="AU154" s="22" t="s">
        <v>80</v>
      </c>
    </row>
    <row r="155" spans="2:65" s="1" customFormat="1" ht="22.9" customHeight="1">
      <c r="B155" s="39"/>
      <c r="C155" s="190" t="s">
        <v>287</v>
      </c>
      <c r="D155" s="190" t="s">
        <v>127</v>
      </c>
      <c r="E155" s="191" t="s">
        <v>288</v>
      </c>
      <c r="F155" s="192" t="s">
        <v>289</v>
      </c>
      <c r="G155" s="193" t="s">
        <v>153</v>
      </c>
      <c r="H155" s="194">
        <v>3</v>
      </c>
      <c r="I155" s="195"/>
      <c r="J155" s="196">
        <f>ROUND(I155*H155,2)</f>
        <v>0</v>
      </c>
      <c r="K155" s="192" t="s">
        <v>131</v>
      </c>
      <c r="L155" s="59"/>
      <c r="M155" s="197" t="s">
        <v>21</v>
      </c>
      <c r="N155" s="198" t="s">
        <v>41</v>
      </c>
      <c r="O155" s="40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2" t="s">
        <v>154</v>
      </c>
      <c r="AT155" s="22" t="s">
        <v>127</v>
      </c>
      <c r="AU155" s="22" t="s">
        <v>80</v>
      </c>
      <c r="AY155" s="22" t="s">
        <v>124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2" t="s">
        <v>78</v>
      </c>
      <c r="BK155" s="201">
        <f>ROUND(I155*H155,2)</f>
        <v>0</v>
      </c>
      <c r="BL155" s="22" t="s">
        <v>154</v>
      </c>
      <c r="BM155" s="22" t="s">
        <v>290</v>
      </c>
    </row>
    <row r="156" spans="2:65" s="1" customFormat="1" ht="27">
      <c r="B156" s="39"/>
      <c r="C156" s="61"/>
      <c r="D156" s="202" t="s">
        <v>134</v>
      </c>
      <c r="E156" s="61"/>
      <c r="F156" s="203" t="s">
        <v>291</v>
      </c>
      <c r="G156" s="61"/>
      <c r="H156" s="61"/>
      <c r="I156" s="161"/>
      <c r="J156" s="61"/>
      <c r="K156" s="61"/>
      <c r="L156" s="59"/>
      <c r="M156" s="204"/>
      <c r="N156" s="40"/>
      <c r="O156" s="40"/>
      <c r="P156" s="40"/>
      <c r="Q156" s="40"/>
      <c r="R156" s="40"/>
      <c r="S156" s="40"/>
      <c r="T156" s="76"/>
      <c r="AT156" s="22" t="s">
        <v>134</v>
      </c>
      <c r="AU156" s="22" t="s">
        <v>80</v>
      </c>
    </row>
    <row r="157" spans="2:65" s="1" customFormat="1" ht="14.45" customHeight="1">
      <c r="B157" s="39"/>
      <c r="C157" s="215" t="s">
        <v>292</v>
      </c>
      <c r="D157" s="215" t="s">
        <v>158</v>
      </c>
      <c r="E157" s="216" t="s">
        <v>293</v>
      </c>
      <c r="F157" s="217" t="s">
        <v>294</v>
      </c>
      <c r="G157" s="218" t="s">
        <v>153</v>
      </c>
      <c r="H157" s="219">
        <v>3</v>
      </c>
      <c r="I157" s="220"/>
      <c r="J157" s="221">
        <f>ROUND(I157*H157,2)</f>
        <v>0</v>
      </c>
      <c r="K157" s="217" t="s">
        <v>131</v>
      </c>
      <c r="L157" s="222"/>
      <c r="M157" s="223" t="s">
        <v>21</v>
      </c>
      <c r="N157" s="224" t="s">
        <v>41</v>
      </c>
      <c r="O157" s="40"/>
      <c r="P157" s="199">
        <f>O157*H157</f>
        <v>0</v>
      </c>
      <c r="Q157" s="199">
        <v>1.008E-2</v>
      </c>
      <c r="R157" s="199">
        <f>Q157*H157</f>
        <v>3.0240000000000003E-2</v>
      </c>
      <c r="S157" s="199">
        <v>0</v>
      </c>
      <c r="T157" s="200">
        <f>S157*H157</f>
        <v>0</v>
      </c>
      <c r="AR157" s="22" t="s">
        <v>161</v>
      </c>
      <c r="AT157" s="22" t="s">
        <v>158</v>
      </c>
      <c r="AU157" s="22" t="s">
        <v>80</v>
      </c>
      <c r="AY157" s="22" t="s">
        <v>124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2" t="s">
        <v>78</v>
      </c>
      <c r="BK157" s="201">
        <f>ROUND(I157*H157,2)</f>
        <v>0</v>
      </c>
      <c r="BL157" s="22" t="s">
        <v>154</v>
      </c>
      <c r="BM157" s="22" t="s">
        <v>295</v>
      </c>
    </row>
    <row r="158" spans="2:65" s="1" customFormat="1" ht="13.5">
      <c r="B158" s="39"/>
      <c r="C158" s="61"/>
      <c r="D158" s="202" t="s">
        <v>134</v>
      </c>
      <c r="E158" s="61"/>
      <c r="F158" s="203" t="s">
        <v>294</v>
      </c>
      <c r="G158" s="61"/>
      <c r="H158" s="61"/>
      <c r="I158" s="161"/>
      <c r="J158" s="61"/>
      <c r="K158" s="61"/>
      <c r="L158" s="59"/>
      <c r="M158" s="204"/>
      <c r="N158" s="40"/>
      <c r="O158" s="40"/>
      <c r="P158" s="40"/>
      <c r="Q158" s="40"/>
      <c r="R158" s="40"/>
      <c r="S158" s="40"/>
      <c r="T158" s="76"/>
      <c r="AT158" s="22" t="s">
        <v>134</v>
      </c>
      <c r="AU158" s="22" t="s">
        <v>80</v>
      </c>
    </row>
    <row r="159" spans="2:65" s="1" customFormat="1" ht="22.9" customHeight="1">
      <c r="B159" s="39"/>
      <c r="C159" s="190" t="s">
        <v>161</v>
      </c>
      <c r="D159" s="190" t="s">
        <v>127</v>
      </c>
      <c r="E159" s="191" t="s">
        <v>296</v>
      </c>
      <c r="F159" s="192" t="s">
        <v>297</v>
      </c>
      <c r="G159" s="193" t="s">
        <v>153</v>
      </c>
      <c r="H159" s="194">
        <v>1</v>
      </c>
      <c r="I159" s="195"/>
      <c r="J159" s="196">
        <f>ROUND(I159*H159,2)</f>
        <v>0</v>
      </c>
      <c r="K159" s="192" t="s">
        <v>131</v>
      </c>
      <c r="L159" s="59"/>
      <c r="M159" s="197" t="s">
        <v>21</v>
      </c>
      <c r="N159" s="198" t="s">
        <v>41</v>
      </c>
      <c r="O159" s="40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2" t="s">
        <v>154</v>
      </c>
      <c r="AT159" s="22" t="s">
        <v>127</v>
      </c>
      <c r="AU159" s="22" t="s">
        <v>80</v>
      </c>
      <c r="AY159" s="22" t="s">
        <v>124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2" t="s">
        <v>78</v>
      </c>
      <c r="BK159" s="201">
        <f>ROUND(I159*H159,2)</f>
        <v>0</v>
      </c>
      <c r="BL159" s="22" t="s">
        <v>154</v>
      </c>
      <c r="BM159" s="22" t="s">
        <v>298</v>
      </c>
    </row>
    <row r="160" spans="2:65" s="1" customFormat="1" ht="27">
      <c r="B160" s="39"/>
      <c r="C160" s="61"/>
      <c r="D160" s="202" t="s">
        <v>134</v>
      </c>
      <c r="E160" s="61"/>
      <c r="F160" s="203" t="s">
        <v>299</v>
      </c>
      <c r="G160" s="61"/>
      <c r="H160" s="61"/>
      <c r="I160" s="161"/>
      <c r="J160" s="61"/>
      <c r="K160" s="61"/>
      <c r="L160" s="59"/>
      <c r="M160" s="204"/>
      <c r="N160" s="40"/>
      <c r="O160" s="40"/>
      <c r="P160" s="40"/>
      <c r="Q160" s="40"/>
      <c r="R160" s="40"/>
      <c r="S160" s="40"/>
      <c r="T160" s="76"/>
      <c r="AT160" s="22" t="s">
        <v>134</v>
      </c>
      <c r="AU160" s="22" t="s">
        <v>80</v>
      </c>
    </row>
    <row r="161" spans="2:65" s="1" customFormat="1" ht="14.45" customHeight="1">
      <c r="B161" s="39"/>
      <c r="C161" s="215" t="s">
        <v>300</v>
      </c>
      <c r="D161" s="215" t="s">
        <v>158</v>
      </c>
      <c r="E161" s="216" t="s">
        <v>301</v>
      </c>
      <c r="F161" s="217" t="s">
        <v>302</v>
      </c>
      <c r="G161" s="218" t="s">
        <v>153</v>
      </c>
      <c r="H161" s="219">
        <v>1</v>
      </c>
      <c r="I161" s="220"/>
      <c r="J161" s="221">
        <f>ROUND(I161*H161,2)</f>
        <v>0</v>
      </c>
      <c r="K161" s="217" t="s">
        <v>131</v>
      </c>
      <c r="L161" s="222"/>
      <c r="M161" s="223" t="s">
        <v>21</v>
      </c>
      <c r="N161" s="224" t="s">
        <v>41</v>
      </c>
      <c r="O161" s="40"/>
      <c r="P161" s="199">
        <f>O161*H161</f>
        <v>0</v>
      </c>
      <c r="Q161" s="199">
        <v>6.7200000000000003E-3</v>
      </c>
      <c r="R161" s="199">
        <f>Q161*H161</f>
        <v>6.7200000000000003E-3</v>
      </c>
      <c r="S161" s="199">
        <v>0</v>
      </c>
      <c r="T161" s="200">
        <f>S161*H161</f>
        <v>0</v>
      </c>
      <c r="AR161" s="22" t="s">
        <v>161</v>
      </c>
      <c r="AT161" s="22" t="s">
        <v>158</v>
      </c>
      <c r="AU161" s="22" t="s">
        <v>80</v>
      </c>
      <c r="AY161" s="22" t="s">
        <v>124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78</v>
      </c>
      <c r="BK161" s="201">
        <f>ROUND(I161*H161,2)</f>
        <v>0</v>
      </c>
      <c r="BL161" s="22" t="s">
        <v>154</v>
      </c>
      <c r="BM161" s="22" t="s">
        <v>303</v>
      </c>
    </row>
    <row r="162" spans="2:65" s="1" customFormat="1" ht="27">
      <c r="B162" s="39"/>
      <c r="C162" s="61"/>
      <c r="D162" s="202" t="s">
        <v>134</v>
      </c>
      <c r="E162" s="61"/>
      <c r="F162" s="203" t="s">
        <v>304</v>
      </c>
      <c r="G162" s="61"/>
      <c r="H162" s="61"/>
      <c r="I162" s="161"/>
      <c r="J162" s="61"/>
      <c r="K162" s="61"/>
      <c r="L162" s="59"/>
      <c r="M162" s="204"/>
      <c r="N162" s="40"/>
      <c r="O162" s="40"/>
      <c r="P162" s="40"/>
      <c r="Q162" s="40"/>
      <c r="R162" s="40"/>
      <c r="S162" s="40"/>
      <c r="T162" s="76"/>
      <c r="AT162" s="22" t="s">
        <v>134</v>
      </c>
      <c r="AU162" s="22" t="s">
        <v>80</v>
      </c>
    </row>
    <row r="163" spans="2:65" s="1" customFormat="1" ht="22.9" customHeight="1">
      <c r="B163" s="39"/>
      <c r="C163" s="190" t="s">
        <v>305</v>
      </c>
      <c r="D163" s="190" t="s">
        <v>127</v>
      </c>
      <c r="E163" s="191" t="s">
        <v>306</v>
      </c>
      <c r="F163" s="192" t="s">
        <v>307</v>
      </c>
      <c r="G163" s="193" t="s">
        <v>153</v>
      </c>
      <c r="H163" s="194">
        <v>1</v>
      </c>
      <c r="I163" s="195"/>
      <c r="J163" s="196">
        <f>ROUND(I163*H163,2)</f>
        <v>0</v>
      </c>
      <c r="K163" s="192" t="s">
        <v>131</v>
      </c>
      <c r="L163" s="59"/>
      <c r="M163" s="197" t="s">
        <v>21</v>
      </c>
      <c r="N163" s="198" t="s">
        <v>41</v>
      </c>
      <c r="O163" s="4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2" t="s">
        <v>154</v>
      </c>
      <c r="AT163" s="22" t="s">
        <v>127</v>
      </c>
      <c r="AU163" s="22" t="s">
        <v>80</v>
      </c>
      <c r="AY163" s="22" t="s">
        <v>124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78</v>
      </c>
      <c r="BK163" s="201">
        <f>ROUND(I163*H163,2)</f>
        <v>0</v>
      </c>
      <c r="BL163" s="22" t="s">
        <v>154</v>
      </c>
      <c r="BM163" s="22" t="s">
        <v>308</v>
      </c>
    </row>
    <row r="164" spans="2:65" s="1" customFormat="1" ht="27">
      <c r="B164" s="39"/>
      <c r="C164" s="61"/>
      <c r="D164" s="202" t="s">
        <v>134</v>
      </c>
      <c r="E164" s="61"/>
      <c r="F164" s="203" t="s">
        <v>309</v>
      </c>
      <c r="G164" s="61"/>
      <c r="H164" s="61"/>
      <c r="I164" s="161"/>
      <c r="J164" s="61"/>
      <c r="K164" s="61"/>
      <c r="L164" s="59"/>
      <c r="M164" s="204"/>
      <c r="N164" s="40"/>
      <c r="O164" s="40"/>
      <c r="P164" s="40"/>
      <c r="Q164" s="40"/>
      <c r="R164" s="40"/>
      <c r="S164" s="40"/>
      <c r="T164" s="76"/>
      <c r="AT164" s="22" t="s">
        <v>134</v>
      </c>
      <c r="AU164" s="22" t="s">
        <v>80</v>
      </c>
    </row>
    <row r="165" spans="2:65" s="1" customFormat="1" ht="14.45" customHeight="1">
      <c r="B165" s="39"/>
      <c r="C165" s="215" t="s">
        <v>310</v>
      </c>
      <c r="D165" s="215" t="s">
        <v>158</v>
      </c>
      <c r="E165" s="216" t="s">
        <v>293</v>
      </c>
      <c r="F165" s="217" t="s">
        <v>294</v>
      </c>
      <c r="G165" s="218" t="s">
        <v>153</v>
      </c>
      <c r="H165" s="219">
        <v>1</v>
      </c>
      <c r="I165" s="220"/>
      <c r="J165" s="221">
        <f>ROUND(I165*H165,2)</f>
        <v>0</v>
      </c>
      <c r="K165" s="217" t="s">
        <v>131</v>
      </c>
      <c r="L165" s="222"/>
      <c r="M165" s="223" t="s">
        <v>21</v>
      </c>
      <c r="N165" s="224" t="s">
        <v>41</v>
      </c>
      <c r="O165" s="40"/>
      <c r="P165" s="199">
        <f>O165*H165</f>
        <v>0</v>
      </c>
      <c r="Q165" s="199">
        <v>1.008E-2</v>
      </c>
      <c r="R165" s="199">
        <f>Q165*H165</f>
        <v>1.008E-2</v>
      </c>
      <c r="S165" s="199">
        <v>0</v>
      </c>
      <c r="T165" s="200">
        <f>S165*H165</f>
        <v>0</v>
      </c>
      <c r="AR165" s="22" t="s">
        <v>161</v>
      </c>
      <c r="AT165" s="22" t="s">
        <v>158</v>
      </c>
      <c r="AU165" s="22" t="s">
        <v>80</v>
      </c>
      <c r="AY165" s="22" t="s">
        <v>124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78</v>
      </c>
      <c r="BK165" s="201">
        <f>ROUND(I165*H165,2)</f>
        <v>0</v>
      </c>
      <c r="BL165" s="22" t="s">
        <v>154</v>
      </c>
      <c r="BM165" s="22" t="s">
        <v>311</v>
      </c>
    </row>
    <row r="166" spans="2:65" s="1" customFormat="1" ht="13.5">
      <c r="B166" s="39"/>
      <c r="C166" s="61"/>
      <c r="D166" s="202" t="s">
        <v>134</v>
      </c>
      <c r="E166" s="61"/>
      <c r="F166" s="203" t="s">
        <v>294</v>
      </c>
      <c r="G166" s="61"/>
      <c r="H166" s="61"/>
      <c r="I166" s="161"/>
      <c r="J166" s="61"/>
      <c r="K166" s="61"/>
      <c r="L166" s="59"/>
      <c r="M166" s="204"/>
      <c r="N166" s="40"/>
      <c r="O166" s="40"/>
      <c r="P166" s="40"/>
      <c r="Q166" s="40"/>
      <c r="R166" s="40"/>
      <c r="S166" s="40"/>
      <c r="T166" s="76"/>
      <c r="AT166" s="22" t="s">
        <v>134</v>
      </c>
      <c r="AU166" s="22" t="s">
        <v>80</v>
      </c>
    </row>
    <row r="167" spans="2:65" s="1" customFormat="1" ht="22.9" customHeight="1">
      <c r="B167" s="39"/>
      <c r="C167" s="190" t="s">
        <v>312</v>
      </c>
      <c r="D167" s="190" t="s">
        <v>127</v>
      </c>
      <c r="E167" s="191" t="s">
        <v>313</v>
      </c>
      <c r="F167" s="192" t="s">
        <v>314</v>
      </c>
      <c r="G167" s="193" t="s">
        <v>153</v>
      </c>
      <c r="H167" s="194">
        <v>2</v>
      </c>
      <c r="I167" s="195"/>
      <c r="J167" s="196">
        <f>ROUND(I167*H167,2)</f>
        <v>0</v>
      </c>
      <c r="K167" s="192" t="s">
        <v>131</v>
      </c>
      <c r="L167" s="59"/>
      <c r="M167" s="197" t="s">
        <v>21</v>
      </c>
      <c r="N167" s="198" t="s">
        <v>41</v>
      </c>
      <c r="O167" s="40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AR167" s="22" t="s">
        <v>154</v>
      </c>
      <c r="AT167" s="22" t="s">
        <v>127</v>
      </c>
      <c r="AU167" s="22" t="s">
        <v>80</v>
      </c>
      <c r="AY167" s="22" t="s">
        <v>124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2" t="s">
        <v>78</v>
      </c>
      <c r="BK167" s="201">
        <f>ROUND(I167*H167,2)</f>
        <v>0</v>
      </c>
      <c r="BL167" s="22" t="s">
        <v>154</v>
      </c>
      <c r="BM167" s="22" t="s">
        <v>315</v>
      </c>
    </row>
    <row r="168" spans="2:65" s="1" customFormat="1" ht="27">
      <c r="B168" s="39"/>
      <c r="C168" s="61"/>
      <c r="D168" s="202" t="s">
        <v>134</v>
      </c>
      <c r="E168" s="61"/>
      <c r="F168" s="203" t="s">
        <v>316</v>
      </c>
      <c r="G168" s="61"/>
      <c r="H168" s="61"/>
      <c r="I168" s="161"/>
      <c r="J168" s="61"/>
      <c r="K168" s="61"/>
      <c r="L168" s="59"/>
      <c r="M168" s="204"/>
      <c r="N168" s="40"/>
      <c r="O168" s="40"/>
      <c r="P168" s="40"/>
      <c r="Q168" s="40"/>
      <c r="R168" s="40"/>
      <c r="S168" s="40"/>
      <c r="T168" s="76"/>
      <c r="AT168" s="22" t="s">
        <v>134</v>
      </c>
      <c r="AU168" s="22" t="s">
        <v>80</v>
      </c>
    </row>
    <row r="169" spans="2:65" s="1" customFormat="1" ht="14.45" customHeight="1">
      <c r="B169" s="39"/>
      <c r="C169" s="215" t="s">
        <v>317</v>
      </c>
      <c r="D169" s="215" t="s">
        <v>158</v>
      </c>
      <c r="E169" s="216" t="s">
        <v>318</v>
      </c>
      <c r="F169" s="217" t="s">
        <v>319</v>
      </c>
      <c r="G169" s="218" t="s">
        <v>153</v>
      </c>
      <c r="H169" s="219">
        <v>2</v>
      </c>
      <c r="I169" s="220"/>
      <c r="J169" s="221">
        <f>ROUND(I169*H169,2)</f>
        <v>0</v>
      </c>
      <c r="K169" s="217" t="s">
        <v>131</v>
      </c>
      <c r="L169" s="222"/>
      <c r="M169" s="223" t="s">
        <v>21</v>
      </c>
      <c r="N169" s="224" t="s">
        <v>41</v>
      </c>
      <c r="O169" s="40"/>
      <c r="P169" s="199">
        <f>O169*H169</f>
        <v>0</v>
      </c>
      <c r="Q169" s="199">
        <v>2.632E-2</v>
      </c>
      <c r="R169" s="199">
        <f>Q169*H169</f>
        <v>5.2639999999999999E-2</v>
      </c>
      <c r="S169" s="199">
        <v>0</v>
      </c>
      <c r="T169" s="200">
        <f>S169*H169</f>
        <v>0</v>
      </c>
      <c r="AR169" s="22" t="s">
        <v>161</v>
      </c>
      <c r="AT169" s="22" t="s">
        <v>158</v>
      </c>
      <c r="AU169" s="22" t="s">
        <v>80</v>
      </c>
      <c r="AY169" s="22" t="s">
        <v>124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22" t="s">
        <v>78</v>
      </c>
      <c r="BK169" s="201">
        <f>ROUND(I169*H169,2)</f>
        <v>0</v>
      </c>
      <c r="BL169" s="22" t="s">
        <v>154</v>
      </c>
      <c r="BM169" s="22" t="s">
        <v>320</v>
      </c>
    </row>
    <row r="170" spans="2:65" s="1" customFormat="1" ht="27">
      <c r="B170" s="39"/>
      <c r="C170" s="61"/>
      <c r="D170" s="202" t="s">
        <v>134</v>
      </c>
      <c r="E170" s="61"/>
      <c r="F170" s="203" t="s">
        <v>321</v>
      </c>
      <c r="G170" s="61"/>
      <c r="H170" s="61"/>
      <c r="I170" s="161"/>
      <c r="J170" s="61"/>
      <c r="K170" s="61"/>
      <c r="L170" s="59"/>
      <c r="M170" s="204"/>
      <c r="N170" s="40"/>
      <c r="O170" s="40"/>
      <c r="P170" s="40"/>
      <c r="Q170" s="40"/>
      <c r="R170" s="40"/>
      <c r="S170" s="40"/>
      <c r="T170" s="76"/>
      <c r="AT170" s="22" t="s">
        <v>134</v>
      </c>
      <c r="AU170" s="22" t="s">
        <v>80</v>
      </c>
    </row>
    <row r="171" spans="2:65" s="1" customFormat="1" ht="14.45" customHeight="1">
      <c r="B171" s="39"/>
      <c r="C171" s="190" t="s">
        <v>322</v>
      </c>
      <c r="D171" s="190" t="s">
        <v>127</v>
      </c>
      <c r="E171" s="191" t="s">
        <v>323</v>
      </c>
      <c r="F171" s="192" t="s">
        <v>324</v>
      </c>
      <c r="G171" s="193" t="s">
        <v>153</v>
      </c>
      <c r="H171" s="194">
        <v>3</v>
      </c>
      <c r="I171" s="195"/>
      <c r="J171" s="196">
        <f>ROUND(I171*H171,2)</f>
        <v>0</v>
      </c>
      <c r="K171" s="192" t="s">
        <v>131</v>
      </c>
      <c r="L171" s="59"/>
      <c r="M171" s="197" t="s">
        <v>21</v>
      </c>
      <c r="N171" s="198" t="s">
        <v>41</v>
      </c>
      <c r="O171" s="40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2" t="s">
        <v>154</v>
      </c>
      <c r="AT171" s="22" t="s">
        <v>127</v>
      </c>
      <c r="AU171" s="22" t="s">
        <v>80</v>
      </c>
      <c r="AY171" s="22" t="s">
        <v>124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2" t="s">
        <v>78</v>
      </c>
      <c r="BK171" s="201">
        <f>ROUND(I171*H171,2)</f>
        <v>0</v>
      </c>
      <c r="BL171" s="22" t="s">
        <v>154</v>
      </c>
      <c r="BM171" s="22" t="s">
        <v>325</v>
      </c>
    </row>
    <row r="172" spans="2:65" s="1" customFormat="1" ht="27">
      <c r="B172" s="39"/>
      <c r="C172" s="61"/>
      <c r="D172" s="202" t="s">
        <v>134</v>
      </c>
      <c r="E172" s="61"/>
      <c r="F172" s="203" t="s">
        <v>326</v>
      </c>
      <c r="G172" s="61"/>
      <c r="H172" s="61"/>
      <c r="I172" s="161"/>
      <c r="J172" s="61"/>
      <c r="K172" s="61"/>
      <c r="L172" s="59"/>
      <c r="M172" s="204"/>
      <c r="N172" s="40"/>
      <c r="O172" s="40"/>
      <c r="P172" s="40"/>
      <c r="Q172" s="40"/>
      <c r="R172" s="40"/>
      <c r="S172" s="40"/>
      <c r="T172" s="76"/>
      <c r="AT172" s="22" t="s">
        <v>134</v>
      </c>
      <c r="AU172" s="22" t="s">
        <v>80</v>
      </c>
    </row>
    <row r="173" spans="2:65" s="1" customFormat="1" ht="14.45" customHeight="1">
      <c r="B173" s="39"/>
      <c r="C173" s="215" t="s">
        <v>327</v>
      </c>
      <c r="D173" s="215" t="s">
        <v>158</v>
      </c>
      <c r="E173" s="216" t="s">
        <v>328</v>
      </c>
      <c r="F173" s="217" t="s">
        <v>329</v>
      </c>
      <c r="G173" s="218" t="s">
        <v>153</v>
      </c>
      <c r="H173" s="219">
        <v>2</v>
      </c>
      <c r="I173" s="220"/>
      <c r="J173" s="221">
        <f>ROUND(I173*H173,2)</f>
        <v>0</v>
      </c>
      <c r="K173" s="217" t="s">
        <v>131</v>
      </c>
      <c r="L173" s="222"/>
      <c r="M173" s="223" t="s">
        <v>21</v>
      </c>
      <c r="N173" s="224" t="s">
        <v>41</v>
      </c>
      <c r="O173" s="40"/>
      <c r="P173" s="199">
        <f>O173*H173</f>
        <v>0</v>
      </c>
      <c r="Q173" s="199">
        <v>2.2000000000000001E-3</v>
      </c>
      <c r="R173" s="199">
        <f>Q173*H173</f>
        <v>4.4000000000000003E-3</v>
      </c>
      <c r="S173" s="199">
        <v>0</v>
      </c>
      <c r="T173" s="200">
        <f>S173*H173</f>
        <v>0</v>
      </c>
      <c r="AR173" s="22" t="s">
        <v>161</v>
      </c>
      <c r="AT173" s="22" t="s">
        <v>158</v>
      </c>
      <c r="AU173" s="22" t="s">
        <v>80</v>
      </c>
      <c r="AY173" s="22" t="s">
        <v>124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2" t="s">
        <v>78</v>
      </c>
      <c r="BK173" s="201">
        <f>ROUND(I173*H173,2)</f>
        <v>0</v>
      </c>
      <c r="BL173" s="22" t="s">
        <v>154</v>
      </c>
      <c r="BM173" s="22" t="s">
        <v>330</v>
      </c>
    </row>
    <row r="174" spans="2:65" s="1" customFormat="1" ht="13.5">
      <c r="B174" s="39"/>
      <c r="C174" s="61"/>
      <c r="D174" s="202" t="s">
        <v>134</v>
      </c>
      <c r="E174" s="61"/>
      <c r="F174" s="203" t="s">
        <v>329</v>
      </c>
      <c r="G174" s="61"/>
      <c r="H174" s="61"/>
      <c r="I174" s="161"/>
      <c r="J174" s="61"/>
      <c r="K174" s="61"/>
      <c r="L174" s="59"/>
      <c r="M174" s="204"/>
      <c r="N174" s="40"/>
      <c r="O174" s="40"/>
      <c r="P174" s="40"/>
      <c r="Q174" s="40"/>
      <c r="R174" s="40"/>
      <c r="S174" s="40"/>
      <c r="T174" s="76"/>
      <c r="AT174" s="22" t="s">
        <v>134</v>
      </c>
      <c r="AU174" s="22" t="s">
        <v>80</v>
      </c>
    </row>
    <row r="175" spans="2:65" s="1" customFormat="1" ht="14.45" customHeight="1">
      <c r="B175" s="39"/>
      <c r="C175" s="215" t="s">
        <v>331</v>
      </c>
      <c r="D175" s="215" t="s">
        <v>158</v>
      </c>
      <c r="E175" s="216" t="s">
        <v>332</v>
      </c>
      <c r="F175" s="217" t="s">
        <v>333</v>
      </c>
      <c r="G175" s="218" t="s">
        <v>153</v>
      </c>
      <c r="H175" s="219">
        <v>1</v>
      </c>
      <c r="I175" s="220"/>
      <c r="J175" s="221">
        <f>ROUND(I175*H175,2)</f>
        <v>0</v>
      </c>
      <c r="K175" s="217" t="s">
        <v>21</v>
      </c>
      <c r="L175" s="222"/>
      <c r="M175" s="223" t="s">
        <v>21</v>
      </c>
      <c r="N175" s="224" t="s">
        <v>41</v>
      </c>
      <c r="O175" s="40"/>
      <c r="P175" s="199">
        <f>O175*H175</f>
        <v>0</v>
      </c>
      <c r="Q175" s="199">
        <v>9.3600000000000003E-3</v>
      </c>
      <c r="R175" s="199">
        <f>Q175*H175</f>
        <v>9.3600000000000003E-3</v>
      </c>
      <c r="S175" s="199">
        <v>0</v>
      </c>
      <c r="T175" s="200">
        <f>S175*H175</f>
        <v>0</v>
      </c>
      <c r="AR175" s="22" t="s">
        <v>161</v>
      </c>
      <c r="AT175" s="22" t="s">
        <v>158</v>
      </c>
      <c r="AU175" s="22" t="s">
        <v>80</v>
      </c>
      <c r="AY175" s="22" t="s">
        <v>124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2" t="s">
        <v>78</v>
      </c>
      <c r="BK175" s="201">
        <f>ROUND(I175*H175,2)</f>
        <v>0</v>
      </c>
      <c r="BL175" s="22" t="s">
        <v>154</v>
      </c>
      <c r="BM175" s="22" t="s">
        <v>334</v>
      </c>
    </row>
    <row r="176" spans="2:65" s="1" customFormat="1" ht="27">
      <c r="B176" s="39"/>
      <c r="C176" s="61"/>
      <c r="D176" s="202" t="s">
        <v>134</v>
      </c>
      <c r="E176" s="61"/>
      <c r="F176" s="203" t="s">
        <v>335</v>
      </c>
      <c r="G176" s="61"/>
      <c r="H176" s="61"/>
      <c r="I176" s="161"/>
      <c r="J176" s="61"/>
      <c r="K176" s="61"/>
      <c r="L176" s="59"/>
      <c r="M176" s="204"/>
      <c r="N176" s="40"/>
      <c r="O176" s="40"/>
      <c r="P176" s="40"/>
      <c r="Q176" s="40"/>
      <c r="R176" s="40"/>
      <c r="S176" s="40"/>
      <c r="T176" s="76"/>
      <c r="AT176" s="22" t="s">
        <v>134</v>
      </c>
      <c r="AU176" s="22" t="s">
        <v>80</v>
      </c>
    </row>
    <row r="177" spans="2:65" s="1" customFormat="1" ht="22.9" customHeight="1">
      <c r="B177" s="39"/>
      <c r="C177" s="190" t="s">
        <v>336</v>
      </c>
      <c r="D177" s="190" t="s">
        <v>127</v>
      </c>
      <c r="E177" s="191" t="s">
        <v>337</v>
      </c>
      <c r="F177" s="192" t="s">
        <v>338</v>
      </c>
      <c r="G177" s="193" t="s">
        <v>153</v>
      </c>
      <c r="H177" s="194">
        <v>1</v>
      </c>
      <c r="I177" s="195"/>
      <c r="J177" s="196">
        <f>ROUND(I177*H177,2)</f>
        <v>0</v>
      </c>
      <c r="K177" s="192" t="s">
        <v>131</v>
      </c>
      <c r="L177" s="59"/>
      <c r="M177" s="197" t="s">
        <v>21</v>
      </c>
      <c r="N177" s="198" t="s">
        <v>41</v>
      </c>
      <c r="O177" s="40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AR177" s="22" t="s">
        <v>154</v>
      </c>
      <c r="AT177" s="22" t="s">
        <v>127</v>
      </c>
      <c r="AU177" s="22" t="s">
        <v>80</v>
      </c>
      <c r="AY177" s="22" t="s">
        <v>124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2" t="s">
        <v>78</v>
      </c>
      <c r="BK177" s="201">
        <f>ROUND(I177*H177,2)</f>
        <v>0</v>
      </c>
      <c r="BL177" s="22" t="s">
        <v>154</v>
      </c>
      <c r="BM177" s="22" t="s">
        <v>339</v>
      </c>
    </row>
    <row r="178" spans="2:65" s="1" customFormat="1" ht="27">
      <c r="B178" s="39"/>
      <c r="C178" s="61"/>
      <c r="D178" s="202" t="s">
        <v>134</v>
      </c>
      <c r="E178" s="61"/>
      <c r="F178" s="203" t="s">
        <v>340</v>
      </c>
      <c r="G178" s="61"/>
      <c r="H178" s="61"/>
      <c r="I178" s="161"/>
      <c r="J178" s="61"/>
      <c r="K178" s="61"/>
      <c r="L178" s="59"/>
      <c r="M178" s="204"/>
      <c r="N178" s="40"/>
      <c r="O178" s="40"/>
      <c r="P178" s="40"/>
      <c r="Q178" s="40"/>
      <c r="R178" s="40"/>
      <c r="S178" s="40"/>
      <c r="T178" s="76"/>
      <c r="AT178" s="22" t="s">
        <v>134</v>
      </c>
      <c r="AU178" s="22" t="s">
        <v>80</v>
      </c>
    </row>
    <row r="179" spans="2:65" s="1" customFormat="1" ht="14.45" customHeight="1">
      <c r="B179" s="39"/>
      <c r="C179" s="215" t="s">
        <v>341</v>
      </c>
      <c r="D179" s="215" t="s">
        <v>158</v>
      </c>
      <c r="E179" s="216" t="s">
        <v>342</v>
      </c>
      <c r="F179" s="217" t="s">
        <v>343</v>
      </c>
      <c r="G179" s="218" t="s">
        <v>153</v>
      </c>
      <c r="H179" s="219">
        <v>1</v>
      </c>
      <c r="I179" s="220"/>
      <c r="J179" s="221">
        <f>ROUND(I179*H179,2)</f>
        <v>0</v>
      </c>
      <c r="K179" s="217" t="s">
        <v>131</v>
      </c>
      <c r="L179" s="222"/>
      <c r="M179" s="223" t="s">
        <v>21</v>
      </c>
      <c r="N179" s="224" t="s">
        <v>41</v>
      </c>
      <c r="O179" s="40"/>
      <c r="P179" s="199">
        <f>O179*H179</f>
        <v>0</v>
      </c>
      <c r="Q179" s="199">
        <v>3.8999999999999998E-3</v>
      </c>
      <c r="R179" s="199">
        <f>Q179*H179</f>
        <v>3.8999999999999998E-3</v>
      </c>
      <c r="S179" s="199">
        <v>0</v>
      </c>
      <c r="T179" s="200">
        <f>S179*H179</f>
        <v>0</v>
      </c>
      <c r="AR179" s="22" t="s">
        <v>161</v>
      </c>
      <c r="AT179" s="22" t="s">
        <v>158</v>
      </c>
      <c r="AU179" s="22" t="s">
        <v>80</v>
      </c>
      <c r="AY179" s="22" t="s">
        <v>124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22" t="s">
        <v>78</v>
      </c>
      <c r="BK179" s="201">
        <f>ROUND(I179*H179,2)</f>
        <v>0</v>
      </c>
      <c r="BL179" s="22" t="s">
        <v>154</v>
      </c>
      <c r="BM179" s="22" t="s">
        <v>344</v>
      </c>
    </row>
    <row r="180" spans="2:65" s="1" customFormat="1" ht="13.5">
      <c r="B180" s="39"/>
      <c r="C180" s="61"/>
      <c r="D180" s="202" t="s">
        <v>134</v>
      </c>
      <c r="E180" s="61"/>
      <c r="F180" s="203" t="s">
        <v>343</v>
      </c>
      <c r="G180" s="61"/>
      <c r="H180" s="61"/>
      <c r="I180" s="161"/>
      <c r="J180" s="61"/>
      <c r="K180" s="61"/>
      <c r="L180" s="59"/>
      <c r="M180" s="204"/>
      <c r="N180" s="40"/>
      <c r="O180" s="40"/>
      <c r="P180" s="40"/>
      <c r="Q180" s="40"/>
      <c r="R180" s="40"/>
      <c r="S180" s="40"/>
      <c r="T180" s="76"/>
      <c r="AT180" s="22" t="s">
        <v>134</v>
      </c>
      <c r="AU180" s="22" t="s">
        <v>80</v>
      </c>
    </row>
    <row r="181" spans="2:65" s="1" customFormat="1" ht="22.9" customHeight="1">
      <c r="B181" s="39"/>
      <c r="C181" s="190" t="s">
        <v>345</v>
      </c>
      <c r="D181" s="190" t="s">
        <v>127</v>
      </c>
      <c r="E181" s="191" t="s">
        <v>346</v>
      </c>
      <c r="F181" s="192" t="s">
        <v>347</v>
      </c>
      <c r="G181" s="193" t="s">
        <v>153</v>
      </c>
      <c r="H181" s="194">
        <v>4</v>
      </c>
      <c r="I181" s="195"/>
      <c r="J181" s="196">
        <f>ROUND(I181*H181,2)</f>
        <v>0</v>
      </c>
      <c r="K181" s="192" t="s">
        <v>131</v>
      </c>
      <c r="L181" s="59"/>
      <c r="M181" s="197" t="s">
        <v>21</v>
      </c>
      <c r="N181" s="198" t="s">
        <v>41</v>
      </c>
      <c r="O181" s="40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AR181" s="22" t="s">
        <v>154</v>
      </c>
      <c r="AT181" s="22" t="s">
        <v>127</v>
      </c>
      <c r="AU181" s="22" t="s">
        <v>80</v>
      </c>
      <c r="AY181" s="22" t="s">
        <v>124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2" t="s">
        <v>78</v>
      </c>
      <c r="BK181" s="201">
        <f>ROUND(I181*H181,2)</f>
        <v>0</v>
      </c>
      <c r="BL181" s="22" t="s">
        <v>154</v>
      </c>
      <c r="BM181" s="22" t="s">
        <v>348</v>
      </c>
    </row>
    <row r="182" spans="2:65" s="1" customFormat="1" ht="27">
      <c r="B182" s="39"/>
      <c r="C182" s="61"/>
      <c r="D182" s="202" t="s">
        <v>134</v>
      </c>
      <c r="E182" s="61"/>
      <c r="F182" s="203" t="s">
        <v>349</v>
      </c>
      <c r="G182" s="61"/>
      <c r="H182" s="61"/>
      <c r="I182" s="161"/>
      <c r="J182" s="61"/>
      <c r="K182" s="61"/>
      <c r="L182" s="59"/>
      <c r="M182" s="204"/>
      <c r="N182" s="40"/>
      <c r="O182" s="40"/>
      <c r="P182" s="40"/>
      <c r="Q182" s="40"/>
      <c r="R182" s="40"/>
      <c r="S182" s="40"/>
      <c r="T182" s="76"/>
      <c r="AT182" s="22" t="s">
        <v>134</v>
      </c>
      <c r="AU182" s="22" t="s">
        <v>80</v>
      </c>
    </row>
    <row r="183" spans="2:65" s="1" customFormat="1" ht="14.45" customHeight="1">
      <c r="B183" s="39"/>
      <c r="C183" s="215" t="s">
        <v>350</v>
      </c>
      <c r="D183" s="215" t="s">
        <v>158</v>
      </c>
      <c r="E183" s="216" t="s">
        <v>351</v>
      </c>
      <c r="F183" s="217" t="s">
        <v>352</v>
      </c>
      <c r="G183" s="218" t="s">
        <v>153</v>
      </c>
      <c r="H183" s="219">
        <v>4</v>
      </c>
      <c r="I183" s="220"/>
      <c r="J183" s="221">
        <f>ROUND(I183*H183,2)</f>
        <v>0</v>
      </c>
      <c r="K183" s="217" t="s">
        <v>131</v>
      </c>
      <c r="L183" s="222"/>
      <c r="M183" s="223" t="s">
        <v>21</v>
      </c>
      <c r="N183" s="224" t="s">
        <v>41</v>
      </c>
      <c r="O183" s="40"/>
      <c r="P183" s="199">
        <f>O183*H183</f>
        <v>0</v>
      </c>
      <c r="Q183" s="199">
        <v>4.4999999999999997E-3</v>
      </c>
      <c r="R183" s="199">
        <f>Q183*H183</f>
        <v>1.7999999999999999E-2</v>
      </c>
      <c r="S183" s="199">
        <v>0</v>
      </c>
      <c r="T183" s="200">
        <f>S183*H183</f>
        <v>0</v>
      </c>
      <c r="AR183" s="22" t="s">
        <v>161</v>
      </c>
      <c r="AT183" s="22" t="s">
        <v>158</v>
      </c>
      <c r="AU183" s="22" t="s">
        <v>80</v>
      </c>
      <c r="AY183" s="22" t="s">
        <v>124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2" t="s">
        <v>78</v>
      </c>
      <c r="BK183" s="201">
        <f>ROUND(I183*H183,2)</f>
        <v>0</v>
      </c>
      <c r="BL183" s="22" t="s">
        <v>154</v>
      </c>
      <c r="BM183" s="22" t="s">
        <v>353</v>
      </c>
    </row>
    <row r="184" spans="2:65" s="1" customFormat="1" ht="13.5">
      <c r="B184" s="39"/>
      <c r="C184" s="61"/>
      <c r="D184" s="202" t="s">
        <v>134</v>
      </c>
      <c r="E184" s="61"/>
      <c r="F184" s="203" t="s">
        <v>352</v>
      </c>
      <c r="G184" s="61"/>
      <c r="H184" s="61"/>
      <c r="I184" s="161"/>
      <c r="J184" s="61"/>
      <c r="K184" s="61"/>
      <c r="L184" s="59"/>
      <c r="M184" s="204"/>
      <c r="N184" s="40"/>
      <c r="O184" s="40"/>
      <c r="P184" s="40"/>
      <c r="Q184" s="40"/>
      <c r="R184" s="40"/>
      <c r="S184" s="40"/>
      <c r="T184" s="76"/>
      <c r="AT184" s="22" t="s">
        <v>134</v>
      </c>
      <c r="AU184" s="22" t="s">
        <v>80</v>
      </c>
    </row>
    <row r="185" spans="2:65" s="1" customFormat="1" ht="22.9" customHeight="1">
      <c r="B185" s="39"/>
      <c r="C185" s="190" t="s">
        <v>354</v>
      </c>
      <c r="D185" s="190" t="s">
        <v>127</v>
      </c>
      <c r="E185" s="191" t="s">
        <v>355</v>
      </c>
      <c r="F185" s="192" t="s">
        <v>356</v>
      </c>
      <c r="G185" s="193" t="s">
        <v>153</v>
      </c>
      <c r="H185" s="194">
        <v>3</v>
      </c>
      <c r="I185" s="195"/>
      <c r="J185" s="196">
        <f>ROUND(I185*H185,2)</f>
        <v>0</v>
      </c>
      <c r="K185" s="192" t="s">
        <v>131</v>
      </c>
      <c r="L185" s="59"/>
      <c r="M185" s="197" t="s">
        <v>21</v>
      </c>
      <c r="N185" s="198" t="s">
        <v>41</v>
      </c>
      <c r="O185" s="40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AR185" s="22" t="s">
        <v>154</v>
      </c>
      <c r="AT185" s="22" t="s">
        <v>127</v>
      </c>
      <c r="AU185" s="22" t="s">
        <v>80</v>
      </c>
      <c r="AY185" s="22" t="s">
        <v>124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2" t="s">
        <v>78</v>
      </c>
      <c r="BK185" s="201">
        <f>ROUND(I185*H185,2)</f>
        <v>0</v>
      </c>
      <c r="BL185" s="22" t="s">
        <v>154</v>
      </c>
      <c r="BM185" s="22" t="s">
        <v>357</v>
      </c>
    </row>
    <row r="186" spans="2:65" s="1" customFormat="1" ht="27">
      <c r="B186" s="39"/>
      <c r="C186" s="61"/>
      <c r="D186" s="202" t="s">
        <v>134</v>
      </c>
      <c r="E186" s="61"/>
      <c r="F186" s="203" t="s">
        <v>358</v>
      </c>
      <c r="G186" s="61"/>
      <c r="H186" s="61"/>
      <c r="I186" s="161"/>
      <c r="J186" s="61"/>
      <c r="K186" s="61"/>
      <c r="L186" s="59"/>
      <c r="M186" s="204"/>
      <c r="N186" s="40"/>
      <c r="O186" s="40"/>
      <c r="P186" s="40"/>
      <c r="Q186" s="40"/>
      <c r="R186" s="40"/>
      <c r="S186" s="40"/>
      <c r="T186" s="76"/>
      <c r="AT186" s="22" t="s">
        <v>134</v>
      </c>
      <c r="AU186" s="22" t="s">
        <v>80</v>
      </c>
    </row>
    <row r="187" spans="2:65" s="11" customFormat="1" ht="13.5">
      <c r="B187" s="205"/>
      <c r="C187" s="206"/>
      <c r="D187" s="202" t="s">
        <v>140</v>
      </c>
      <c r="E187" s="225" t="s">
        <v>21</v>
      </c>
      <c r="F187" s="207" t="s">
        <v>359</v>
      </c>
      <c r="G187" s="206"/>
      <c r="H187" s="208">
        <v>3</v>
      </c>
      <c r="I187" s="209"/>
      <c r="J187" s="206"/>
      <c r="K187" s="206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140</v>
      </c>
      <c r="AU187" s="214" t="s">
        <v>80</v>
      </c>
      <c r="AV187" s="11" t="s">
        <v>80</v>
      </c>
      <c r="AW187" s="11" t="s">
        <v>34</v>
      </c>
      <c r="AX187" s="11" t="s">
        <v>78</v>
      </c>
      <c r="AY187" s="214" t="s">
        <v>124</v>
      </c>
    </row>
    <row r="188" spans="2:65" s="1" customFormat="1" ht="14.45" customHeight="1">
      <c r="B188" s="39"/>
      <c r="C188" s="215" t="s">
        <v>360</v>
      </c>
      <c r="D188" s="215" t="s">
        <v>158</v>
      </c>
      <c r="E188" s="216" t="s">
        <v>361</v>
      </c>
      <c r="F188" s="217" t="s">
        <v>362</v>
      </c>
      <c r="G188" s="218" t="s">
        <v>153</v>
      </c>
      <c r="H188" s="219">
        <v>2</v>
      </c>
      <c r="I188" s="220"/>
      <c r="J188" s="221">
        <f>ROUND(I188*H188,2)</f>
        <v>0</v>
      </c>
      <c r="K188" s="217" t="s">
        <v>131</v>
      </c>
      <c r="L188" s="222"/>
      <c r="M188" s="223" t="s">
        <v>21</v>
      </c>
      <c r="N188" s="224" t="s">
        <v>41</v>
      </c>
      <c r="O188" s="40"/>
      <c r="P188" s="199">
        <f>O188*H188</f>
        <v>0</v>
      </c>
      <c r="Q188" s="199">
        <v>6.1999999999999998E-3</v>
      </c>
      <c r="R188" s="199">
        <f>Q188*H188</f>
        <v>1.24E-2</v>
      </c>
      <c r="S188" s="199">
        <v>0</v>
      </c>
      <c r="T188" s="200">
        <f>S188*H188</f>
        <v>0</v>
      </c>
      <c r="AR188" s="22" t="s">
        <v>161</v>
      </c>
      <c r="AT188" s="22" t="s">
        <v>158</v>
      </c>
      <c r="AU188" s="22" t="s">
        <v>80</v>
      </c>
      <c r="AY188" s="22" t="s">
        <v>124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22" t="s">
        <v>78</v>
      </c>
      <c r="BK188" s="201">
        <f>ROUND(I188*H188,2)</f>
        <v>0</v>
      </c>
      <c r="BL188" s="22" t="s">
        <v>154</v>
      </c>
      <c r="BM188" s="22" t="s">
        <v>363</v>
      </c>
    </row>
    <row r="189" spans="2:65" s="1" customFormat="1" ht="13.5">
      <c r="B189" s="39"/>
      <c r="C189" s="61"/>
      <c r="D189" s="202" t="s">
        <v>134</v>
      </c>
      <c r="E189" s="61"/>
      <c r="F189" s="203" t="s">
        <v>362</v>
      </c>
      <c r="G189" s="61"/>
      <c r="H189" s="61"/>
      <c r="I189" s="161"/>
      <c r="J189" s="61"/>
      <c r="K189" s="61"/>
      <c r="L189" s="59"/>
      <c r="M189" s="204"/>
      <c r="N189" s="40"/>
      <c r="O189" s="40"/>
      <c r="P189" s="40"/>
      <c r="Q189" s="40"/>
      <c r="R189" s="40"/>
      <c r="S189" s="40"/>
      <c r="T189" s="76"/>
      <c r="AT189" s="22" t="s">
        <v>134</v>
      </c>
      <c r="AU189" s="22" t="s">
        <v>80</v>
      </c>
    </row>
    <row r="190" spans="2:65" s="1" customFormat="1" ht="14.45" customHeight="1">
      <c r="B190" s="39"/>
      <c r="C190" s="215" t="s">
        <v>364</v>
      </c>
      <c r="D190" s="215" t="s">
        <v>158</v>
      </c>
      <c r="E190" s="216" t="s">
        <v>365</v>
      </c>
      <c r="F190" s="217" t="s">
        <v>366</v>
      </c>
      <c r="G190" s="218" t="s">
        <v>153</v>
      </c>
      <c r="H190" s="219">
        <v>1</v>
      </c>
      <c r="I190" s="220"/>
      <c r="J190" s="221">
        <f>ROUND(I190*H190,2)</f>
        <v>0</v>
      </c>
      <c r="K190" s="217" t="s">
        <v>21</v>
      </c>
      <c r="L190" s="222"/>
      <c r="M190" s="223" t="s">
        <v>21</v>
      </c>
      <c r="N190" s="224" t="s">
        <v>41</v>
      </c>
      <c r="O190" s="40"/>
      <c r="P190" s="199">
        <f>O190*H190</f>
        <v>0</v>
      </c>
      <c r="Q190" s="199">
        <v>9.3600000000000003E-3</v>
      </c>
      <c r="R190" s="199">
        <f>Q190*H190</f>
        <v>9.3600000000000003E-3</v>
      </c>
      <c r="S190" s="199">
        <v>0</v>
      </c>
      <c r="T190" s="200">
        <f>S190*H190</f>
        <v>0</v>
      </c>
      <c r="AR190" s="22" t="s">
        <v>161</v>
      </c>
      <c r="AT190" s="22" t="s">
        <v>158</v>
      </c>
      <c r="AU190" s="22" t="s">
        <v>80</v>
      </c>
      <c r="AY190" s="22" t="s">
        <v>124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2" t="s">
        <v>78</v>
      </c>
      <c r="BK190" s="201">
        <f>ROUND(I190*H190,2)</f>
        <v>0</v>
      </c>
      <c r="BL190" s="22" t="s">
        <v>154</v>
      </c>
      <c r="BM190" s="22" t="s">
        <v>367</v>
      </c>
    </row>
    <row r="191" spans="2:65" s="1" customFormat="1" ht="13.5">
      <c r="B191" s="39"/>
      <c r="C191" s="61"/>
      <c r="D191" s="202" t="s">
        <v>134</v>
      </c>
      <c r="E191" s="61"/>
      <c r="F191" s="203" t="s">
        <v>368</v>
      </c>
      <c r="G191" s="61"/>
      <c r="H191" s="61"/>
      <c r="I191" s="161"/>
      <c r="J191" s="61"/>
      <c r="K191" s="61"/>
      <c r="L191" s="59"/>
      <c r="M191" s="204"/>
      <c r="N191" s="40"/>
      <c r="O191" s="40"/>
      <c r="P191" s="40"/>
      <c r="Q191" s="40"/>
      <c r="R191" s="40"/>
      <c r="S191" s="40"/>
      <c r="T191" s="76"/>
      <c r="AT191" s="22" t="s">
        <v>134</v>
      </c>
      <c r="AU191" s="22" t="s">
        <v>80</v>
      </c>
    </row>
    <row r="192" spans="2:65" s="1" customFormat="1" ht="14.45" customHeight="1">
      <c r="B192" s="39"/>
      <c r="C192" s="190" t="s">
        <v>369</v>
      </c>
      <c r="D192" s="190" t="s">
        <v>127</v>
      </c>
      <c r="E192" s="191" t="s">
        <v>370</v>
      </c>
      <c r="F192" s="192" t="s">
        <v>371</v>
      </c>
      <c r="G192" s="193" t="s">
        <v>153</v>
      </c>
      <c r="H192" s="194">
        <v>3</v>
      </c>
      <c r="I192" s="195"/>
      <c r="J192" s="196">
        <f>ROUND(I192*H192,2)</f>
        <v>0</v>
      </c>
      <c r="K192" s="192" t="s">
        <v>131</v>
      </c>
      <c r="L192" s="59"/>
      <c r="M192" s="197" t="s">
        <v>21</v>
      </c>
      <c r="N192" s="198" t="s">
        <v>41</v>
      </c>
      <c r="O192" s="40"/>
      <c r="P192" s="199">
        <f>O192*H192</f>
        <v>0</v>
      </c>
      <c r="Q192" s="199">
        <v>0</v>
      </c>
      <c r="R192" s="199">
        <f>Q192*H192</f>
        <v>0</v>
      </c>
      <c r="S192" s="199">
        <v>0</v>
      </c>
      <c r="T192" s="200">
        <f>S192*H192</f>
        <v>0</v>
      </c>
      <c r="AR192" s="22" t="s">
        <v>154</v>
      </c>
      <c r="AT192" s="22" t="s">
        <v>127</v>
      </c>
      <c r="AU192" s="22" t="s">
        <v>80</v>
      </c>
      <c r="AY192" s="22" t="s">
        <v>124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22" t="s">
        <v>78</v>
      </c>
      <c r="BK192" s="201">
        <f>ROUND(I192*H192,2)</f>
        <v>0</v>
      </c>
      <c r="BL192" s="22" t="s">
        <v>154</v>
      </c>
      <c r="BM192" s="22" t="s">
        <v>372</v>
      </c>
    </row>
    <row r="193" spans="2:65" s="1" customFormat="1" ht="27">
      <c r="B193" s="39"/>
      <c r="C193" s="61"/>
      <c r="D193" s="202" t="s">
        <v>134</v>
      </c>
      <c r="E193" s="61"/>
      <c r="F193" s="203" t="s">
        <v>373</v>
      </c>
      <c r="G193" s="61"/>
      <c r="H193" s="61"/>
      <c r="I193" s="161"/>
      <c r="J193" s="61"/>
      <c r="K193" s="61"/>
      <c r="L193" s="59"/>
      <c r="M193" s="204"/>
      <c r="N193" s="40"/>
      <c r="O193" s="40"/>
      <c r="P193" s="40"/>
      <c r="Q193" s="40"/>
      <c r="R193" s="40"/>
      <c r="S193" s="40"/>
      <c r="T193" s="76"/>
      <c r="AT193" s="22" t="s">
        <v>134</v>
      </c>
      <c r="AU193" s="22" t="s">
        <v>80</v>
      </c>
    </row>
    <row r="194" spans="2:65" s="1" customFormat="1" ht="22.9" customHeight="1">
      <c r="B194" s="39"/>
      <c r="C194" s="215" t="s">
        <v>374</v>
      </c>
      <c r="D194" s="215" t="s">
        <v>158</v>
      </c>
      <c r="E194" s="216" t="s">
        <v>375</v>
      </c>
      <c r="F194" s="217" t="s">
        <v>376</v>
      </c>
      <c r="G194" s="218" t="s">
        <v>153</v>
      </c>
      <c r="H194" s="219">
        <v>1</v>
      </c>
      <c r="I194" s="220"/>
      <c r="J194" s="221">
        <f>ROUND(I194*H194,2)</f>
        <v>0</v>
      </c>
      <c r="K194" s="217" t="s">
        <v>21</v>
      </c>
      <c r="L194" s="222"/>
      <c r="M194" s="223" t="s">
        <v>21</v>
      </c>
      <c r="N194" s="224" t="s">
        <v>41</v>
      </c>
      <c r="O194" s="40"/>
      <c r="P194" s="199">
        <f>O194*H194</f>
        <v>0</v>
      </c>
      <c r="Q194" s="199">
        <v>3.3999999999999998E-3</v>
      </c>
      <c r="R194" s="199">
        <f>Q194*H194</f>
        <v>3.3999999999999998E-3</v>
      </c>
      <c r="S194" s="199">
        <v>0</v>
      </c>
      <c r="T194" s="200">
        <f>S194*H194</f>
        <v>0</v>
      </c>
      <c r="AR194" s="22" t="s">
        <v>161</v>
      </c>
      <c r="AT194" s="22" t="s">
        <v>158</v>
      </c>
      <c r="AU194" s="22" t="s">
        <v>80</v>
      </c>
      <c r="AY194" s="22" t="s">
        <v>124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2" t="s">
        <v>78</v>
      </c>
      <c r="BK194" s="201">
        <f>ROUND(I194*H194,2)</f>
        <v>0</v>
      </c>
      <c r="BL194" s="22" t="s">
        <v>154</v>
      </c>
      <c r="BM194" s="22" t="s">
        <v>377</v>
      </c>
    </row>
    <row r="195" spans="2:65" s="1" customFormat="1" ht="27">
      <c r="B195" s="39"/>
      <c r="C195" s="61"/>
      <c r="D195" s="202" t="s">
        <v>134</v>
      </c>
      <c r="E195" s="61"/>
      <c r="F195" s="203" t="s">
        <v>378</v>
      </c>
      <c r="G195" s="61"/>
      <c r="H195" s="61"/>
      <c r="I195" s="161"/>
      <c r="J195" s="61"/>
      <c r="K195" s="61"/>
      <c r="L195" s="59"/>
      <c r="M195" s="204"/>
      <c r="N195" s="40"/>
      <c r="O195" s="40"/>
      <c r="P195" s="40"/>
      <c r="Q195" s="40"/>
      <c r="R195" s="40"/>
      <c r="S195" s="40"/>
      <c r="T195" s="76"/>
      <c r="AT195" s="22" t="s">
        <v>134</v>
      </c>
      <c r="AU195" s="22" t="s">
        <v>80</v>
      </c>
    </row>
    <row r="196" spans="2:65" s="1" customFormat="1" ht="22.9" customHeight="1">
      <c r="B196" s="39"/>
      <c r="C196" s="215" t="s">
        <v>379</v>
      </c>
      <c r="D196" s="215" t="s">
        <v>158</v>
      </c>
      <c r="E196" s="216" t="s">
        <v>380</v>
      </c>
      <c r="F196" s="217" t="s">
        <v>381</v>
      </c>
      <c r="G196" s="218" t="s">
        <v>153</v>
      </c>
      <c r="H196" s="219">
        <v>2</v>
      </c>
      <c r="I196" s="220"/>
      <c r="J196" s="221">
        <f>ROUND(I196*H196,2)</f>
        <v>0</v>
      </c>
      <c r="K196" s="217" t="s">
        <v>21</v>
      </c>
      <c r="L196" s="222"/>
      <c r="M196" s="223" t="s">
        <v>21</v>
      </c>
      <c r="N196" s="224" t="s">
        <v>41</v>
      </c>
      <c r="O196" s="40"/>
      <c r="P196" s="199">
        <f>O196*H196</f>
        <v>0</v>
      </c>
      <c r="Q196" s="199">
        <v>3.3999999999999998E-3</v>
      </c>
      <c r="R196" s="199">
        <f>Q196*H196</f>
        <v>6.7999999999999996E-3</v>
      </c>
      <c r="S196" s="199">
        <v>0</v>
      </c>
      <c r="T196" s="200">
        <f>S196*H196</f>
        <v>0</v>
      </c>
      <c r="AR196" s="22" t="s">
        <v>161</v>
      </c>
      <c r="AT196" s="22" t="s">
        <v>158</v>
      </c>
      <c r="AU196" s="22" t="s">
        <v>80</v>
      </c>
      <c r="AY196" s="22" t="s">
        <v>124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2" t="s">
        <v>78</v>
      </c>
      <c r="BK196" s="201">
        <f>ROUND(I196*H196,2)</f>
        <v>0</v>
      </c>
      <c r="BL196" s="22" t="s">
        <v>154</v>
      </c>
      <c r="BM196" s="22" t="s">
        <v>382</v>
      </c>
    </row>
    <row r="197" spans="2:65" s="1" customFormat="1" ht="27">
      <c r="B197" s="39"/>
      <c r="C197" s="61"/>
      <c r="D197" s="202" t="s">
        <v>134</v>
      </c>
      <c r="E197" s="61"/>
      <c r="F197" s="203" t="s">
        <v>383</v>
      </c>
      <c r="G197" s="61"/>
      <c r="H197" s="61"/>
      <c r="I197" s="161"/>
      <c r="J197" s="61"/>
      <c r="K197" s="61"/>
      <c r="L197" s="59"/>
      <c r="M197" s="204"/>
      <c r="N197" s="40"/>
      <c r="O197" s="40"/>
      <c r="P197" s="40"/>
      <c r="Q197" s="40"/>
      <c r="R197" s="40"/>
      <c r="S197" s="40"/>
      <c r="T197" s="76"/>
      <c r="AT197" s="22" t="s">
        <v>134</v>
      </c>
      <c r="AU197" s="22" t="s">
        <v>80</v>
      </c>
    </row>
    <row r="198" spans="2:65" s="1" customFormat="1" ht="34.15" customHeight="1">
      <c r="B198" s="39"/>
      <c r="C198" s="215" t="s">
        <v>384</v>
      </c>
      <c r="D198" s="215" t="s">
        <v>158</v>
      </c>
      <c r="E198" s="216" t="s">
        <v>385</v>
      </c>
      <c r="F198" s="217" t="s">
        <v>386</v>
      </c>
      <c r="G198" s="218" t="s">
        <v>153</v>
      </c>
      <c r="H198" s="219">
        <v>1</v>
      </c>
      <c r="I198" s="220"/>
      <c r="J198" s="221">
        <f>ROUND(I198*H198,2)</f>
        <v>0</v>
      </c>
      <c r="K198" s="217" t="s">
        <v>21</v>
      </c>
      <c r="L198" s="222"/>
      <c r="M198" s="223" t="s">
        <v>21</v>
      </c>
      <c r="N198" s="224" t="s">
        <v>41</v>
      </c>
      <c r="O198" s="40"/>
      <c r="P198" s="199">
        <f>O198*H198</f>
        <v>0</v>
      </c>
      <c r="Q198" s="199">
        <v>3.3999999999999998E-3</v>
      </c>
      <c r="R198" s="199">
        <f>Q198*H198</f>
        <v>3.3999999999999998E-3</v>
      </c>
      <c r="S198" s="199">
        <v>0</v>
      </c>
      <c r="T198" s="200">
        <f>S198*H198</f>
        <v>0</v>
      </c>
      <c r="AR198" s="22" t="s">
        <v>161</v>
      </c>
      <c r="AT198" s="22" t="s">
        <v>158</v>
      </c>
      <c r="AU198" s="22" t="s">
        <v>80</v>
      </c>
      <c r="AY198" s="22" t="s">
        <v>124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22" t="s">
        <v>78</v>
      </c>
      <c r="BK198" s="201">
        <f>ROUND(I198*H198,2)</f>
        <v>0</v>
      </c>
      <c r="BL198" s="22" t="s">
        <v>154</v>
      </c>
      <c r="BM198" s="22" t="s">
        <v>387</v>
      </c>
    </row>
    <row r="199" spans="2:65" s="1" customFormat="1" ht="40.5">
      <c r="B199" s="39"/>
      <c r="C199" s="61"/>
      <c r="D199" s="202" t="s">
        <v>134</v>
      </c>
      <c r="E199" s="61"/>
      <c r="F199" s="203" t="s">
        <v>388</v>
      </c>
      <c r="G199" s="61"/>
      <c r="H199" s="61"/>
      <c r="I199" s="161"/>
      <c r="J199" s="61"/>
      <c r="K199" s="61"/>
      <c r="L199" s="59"/>
      <c r="M199" s="204"/>
      <c r="N199" s="40"/>
      <c r="O199" s="40"/>
      <c r="P199" s="40"/>
      <c r="Q199" s="40"/>
      <c r="R199" s="40"/>
      <c r="S199" s="40"/>
      <c r="T199" s="76"/>
      <c r="AT199" s="22" t="s">
        <v>134</v>
      </c>
      <c r="AU199" s="22" t="s">
        <v>80</v>
      </c>
    </row>
    <row r="200" spans="2:65" s="1" customFormat="1" ht="14.45" customHeight="1">
      <c r="B200" s="39"/>
      <c r="C200" s="190" t="s">
        <v>389</v>
      </c>
      <c r="D200" s="190" t="s">
        <v>127</v>
      </c>
      <c r="E200" s="191" t="s">
        <v>390</v>
      </c>
      <c r="F200" s="192" t="s">
        <v>391</v>
      </c>
      <c r="G200" s="193" t="s">
        <v>153</v>
      </c>
      <c r="H200" s="194">
        <v>4</v>
      </c>
      <c r="I200" s="195"/>
      <c r="J200" s="196">
        <f>ROUND(I200*H200,2)</f>
        <v>0</v>
      </c>
      <c r="K200" s="192" t="s">
        <v>131</v>
      </c>
      <c r="L200" s="59"/>
      <c r="M200" s="197" t="s">
        <v>21</v>
      </c>
      <c r="N200" s="198" t="s">
        <v>41</v>
      </c>
      <c r="O200" s="40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2" t="s">
        <v>154</v>
      </c>
      <c r="AT200" s="22" t="s">
        <v>127</v>
      </c>
      <c r="AU200" s="22" t="s">
        <v>80</v>
      </c>
      <c r="AY200" s="22" t="s">
        <v>124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2" t="s">
        <v>78</v>
      </c>
      <c r="BK200" s="201">
        <f>ROUND(I200*H200,2)</f>
        <v>0</v>
      </c>
      <c r="BL200" s="22" t="s">
        <v>154</v>
      </c>
      <c r="BM200" s="22" t="s">
        <v>392</v>
      </c>
    </row>
    <row r="201" spans="2:65" s="1" customFormat="1" ht="27">
      <c r="B201" s="39"/>
      <c r="C201" s="61"/>
      <c r="D201" s="202" t="s">
        <v>134</v>
      </c>
      <c r="E201" s="61"/>
      <c r="F201" s="203" t="s">
        <v>393</v>
      </c>
      <c r="G201" s="61"/>
      <c r="H201" s="61"/>
      <c r="I201" s="161"/>
      <c r="J201" s="61"/>
      <c r="K201" s="61"/>
      <c r="L201" s="59"/>
      <c r="M201" s="204"/>
      <c r="N201" s="40"/>
      <c r="O201" s="40"/>
      <c r="P201" s="40"/>
      <c r="Q201" s="40"/>
      <c r="R201" s="40"/>
      <c r="S201" s="40"/>
      <c r="T201" s="76"/>
      <c r="AT201" s="22" t="s">
        <v>134</v>
      </c>
      <c r="AU201" s="22" t="s">
        <v>80</v>
      </c>
    </row>
    <row r="202" spans="2:65" s="1" customFormat="1" ht="22.9" customHeight="1">
      <c r="B202" s="39"/>
      <c r="C202" s="215" t="s">
        <v>394</v>
      </c>
      <c r="D202" s="215" t="s">
        <v>158</v>
      </c>
      <c r="E202" s="216" t="s">
        <v>395</v>
      </c>
      <c r="F202" s="217" t="s">
        <v>396</v>
      </c>
      <c r="G202" s="218" t="s">
        <v>153</v>
      </c>
      <c r="H202" s="219">
        <v>4</v>
      </c>
      <c r="I202" s="220"/>
      <c r="J202" s="221">
        <f>ROUND(I202*H202,2)</f>
        <v>0</v>
      </c>
      <c r="K202" s="217" t="s">
        <v>21</v>
      </c>
      <c r="L202" s="222"/>
      <c r="M202" s="223" t="s">
        <v>21</v>
      </c>
      <c r="N202" s="224" t="s">
        <v>41</v>
      </c>
      <c r="O202" s="40"/>
      <c r="P202" s="199">
        <f>O202*H202</f>
        <v>0</v>
      </c>
      <c r="Q202" s="199">
        <v>3.3999999999999998E-3</v>
      </c>
      <c r="R202" s="199">
        <f>Q202*H202</f>
        <v>1.3599999999999999E-2</v>
      </c>
      <c r="S202" s="199">
        <v>0</v>
      </c>
      <c r="T202" s="200">
        <f>S202*H202</f>
        <v>0</v>
      </c>
      <c r="AR202" s="22" t="s">
        <v>161</v>
      </c>
      <c r="AT202" s="22" t="s">
        <v>158</v>
      </c>
      <c r="AU202" s="22" t="s">
        <v>80</v>
      </c>
      <c r="AY202" s="22" t="s">
        <v>124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22" t="s">
        <v>78</v>
      </c>
      <c r="BK202" s="201">
        <f>ROUND(I202*H202,2)</f>
        <v>0</v>
      </c>
      <c r="BL202" s="22" t="s">
        <v>154</v>
      </c>
      <c r="BM202" s="22" t="s">
        <v>397</v>
      </c>
    </row>
    <row r="203" spans="2:65" s="1" customFormat="1" ht="27">
      <c r="B203" s="39"/>
      <c r="C203" s="61"/>
      <c r="D203" s="202" t="s">
        <v>134</v>
      </c>
      <c r="E203" s="61"/>
      <c r="F203" s="203" t="s">
        <v>398</v>
      </c>
      <c r="G203" s="61"/>
      <c r="H203" s="61"/>
      <c r="I203" s="161"/>
      <c r="J203" s="61"/>
      <c r="K203" s="61"/>
      <c r="L203" s="59"/>
      <c r="M203" s="204"/>
      <c r="N203" s="40"/>
      <c r="O203" s="40"/>
      <c r="P203" s="40"/>
      <c r="Q203" s="40"/>
      <c r="R203" s="40"/>
      <c r="S203" s="40"/>
      <c r="T203" s="76"/>
      <c r="AT203" s="22" t="s">
        <v>134</v>
      </c>
      <c r="AU203" s="22" t="s">
        <v>80</v>
      </c>
    </row>
    <row r="204" spans="2:65" s="1" customFormat="1" ht="14.45" customHeight="1">
      <c r="B204" s="39"/>
      <c r="C204" s="190" t="s">
        <v>399</v>
      </c>
      <c r="D204" s="190" t="s">
        <v>127</v>
      </c>
      <c r="E204" s="191" t="s">
        <v>400</v>
      </c>
      <c r="F204" s="192" t="s">
        <v>401</v>
      </c>
      <c r="G204" s="193" t="s">
        <v>153</v>
      </c>
      <c r="H204" s="194">
        <v>2</v>
      </c>
      <c r="I204" s="195"/>
      <c r="J204" s="196">
        <f>ROUND(I204*H204,2)</f>
        <v>0</v>
      </c>
      <c r="K204" s="192" t="s">
        <v>131</v>
      </c>
      <c r="L204" s="59"/>
      <c r="M204" s="197" t="s">
        <v>21</v>
      </c>
      <c r="N204" s="198" t="s">
        <v>41</v>
      </c>
      <c r="O204" s="40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AR204" s="22" t="s">
        <v>154</v>
      </c>
      <c r="AT204" s="22" t="s">
        <v>127</v>
      </c>
      <c r="AU204" s="22" t="s">
        <v>80</v>
      </c>
      <c r="AY204" s="22" t="s">
        <v>124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2" t="s">
        <v>78</v>
      </c>
      <c r="BK204" s="201">
        <f>ROUND(I204*H204,2)</f>
        <v>0</v>
      </c>
      <c r="BL204" s="22" t="s">
        <v>154</v>
      </c>
      <c r="BM204" s="22" t="s">
        <v>402</v>
      </c>
    </row>
    <row r="205" spans="2:65" s="1" customFormat="1" ht="27">
      <c r="B205" s="39"/>
      <c r="C205" s="61"/>
      <c r="D205" s="202" t="s">
        <v>134</v>
      </c>
      <c r="E205" s="61"/>
      <c r="F205" s="203" t="s">
        <v>403</v>
      </c>
      <c r="G205" s="61"/>
      <c r="H205" s="61"/>
      <c r="I205" s="161"/>
      <c r="J205" s="61"/>
      <c r="K205" s="61"/>
      <c r="L205" s="59"/>
      <c r="M205" s="204"/>
      <c r="N205" s="40"/>
      <c r="O205" s="40"/>
      <c r="P205" s="40"/>
      <c r="Q205" s="40"/>
      <c r="R205" s="40"/>
      <c r="S205" s="40"/>
      <c r="T205" s="76"/>
      <c r="AT205" s="22" t="s">
        <v>134</v>
      </c>
      <c r="AU205" s="22" t="s">
        <v>80</v>
      </c>
    </row>
    <row r="206" spans="2:65" s="1" customFormat="1" ht="22.9" customHeight="1">
      <c r="B206" s="39"/>
      <c r="C206" s="215" t="s">
        <v>404</v>
      </c>
      <c r="D206" s="215" t="s">
        <v>158</v>
      </c>
      <c r="E206" s="216" t="s">
        <v>405</v>
      </c>
      <c r="F206" s="217" t="s">
        <v>406</v>
      </c>
      <c r="G206" s="218" t="s">
        <v>153</v>
      </c>
      <c r="H206" s="219">
        <v>1</v>
      </c>
      <c r="I206" s="220"/>
      <c r="J206" s="221">
        <f>ROUND(I206*H206,2)</f>
        <v>0</v>
      </c>
      <c r="K206" s="217" t="s">
        <v>21</v>
      </c>
      <c r="L206" s="222"/>
      <c r="M206" s="223" t="s">
        <v>21</v>
      </c>
      <c r="N206" s="224" t="s">
        <v>41</v>
      </c>
      <c r="O206" s="40"/>
      <c r="P206" s="199">
        <f>O206*H206</f>
        <v>0</v>
      </c>
      <c r="Q206" s="199">
        <v>3.3999999999999998E-3</v>
      </c>
      <c r="R206" s="199">
        <f>Q206*H206</f>
        <v>3.3999999999999998E-3</v>
      </c>
      <c r="S206" s="199">
        <v>0</v>
      </c>
      <c r="T206" s="200">
        <f>S206*H206</f>
        <v>0</v>
      </c>
      <c r="AR206" s="22" t="s">
        <v>161</v>
      </c>
      <c r="AT206" s="22" t="s">
        <v>158</v>
      </c>
      <c r="AU206" s="22" t="s">
        <v>80</v>
      </c>
      <c r="AY206" s="22" t="s">
        <v>124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2" t="s">
        <v>78</v>
      </c>
      <c r="BK206" s="201">
        <f>ROUND(I206*H206,2)</f>
        <v>0</v>
      </c>
      <c r="BL206" s="22" t="s">
        <v>154</v>
      </c>
      <c r="BM206" s="22" t="s">
        <v>407</v>
      </c>
    </row>
    <row r="207" spans="2:65" s="1" customFormat="1" ht="27">
      <c r="B207" s="39"/>
      <c r="C207" s="61"/>
      <c r="D207" s="202" t="s">
        <v>134</v>
      </c>
      <c r="E207" s="61"/>
      <c r="F207" s="203" t="s">
        <v>408</v>
      </c>
      <c r="G207" s="61"/>
      <c r="H207" s="61"/>
      <c r="I207" s="161"/>
      <c r="J207" s="61"/>
      <c r="K207" s="61"/>
      <c r="L207" s="59"/>
      <c r="M207" s="204"/>
      <c r="N207" s="40"/>
      <c r="O207" s="40"/>
      <c r="P207" s="40"/>
      <c r="Q207" s="40"/>
      <c r="R207" s="40"/>
      <c r="S207" s="40"/>
      <c r="T207" s="76"/>
      <c r="AT207" s="22" t="s">
        <v>134</v>
      </c>
      <c r="AU207" s="22" t="s">
        <v>80</v>
      </c>
    </row>
    <row r="208" spans="2:65" s="1" customFormat="1" ht="14.45" customHeight="1">
      <c r="B208" s="39"/>
      <c r="C208" s="190" t="s">
        <v>409</v>
      </c>
      <c r="D208" s="190" t="s">
        <v>127</v>
      </c>
      <c r="E208" s="191" t="s">
        <v>410</v>
      </c>
      <c r="F208" s="192" t="s">
        <v>411</v>
      </c>
      <c r="G208" s="193" t="s">
        <v>153</v>
      </c>
      <c r="H208" s="194">
        <v>2</v>
      </c>
      <c r="I208" s="195"/>
      <c r="J208" s="196">
        <f>ROUND(I208*H208,2)</f>
        <v>0</v>
      </c>
      <c r="K208" s="192" t="s">
        <v>131</v>
      </c>
      <c r="L208" s="59"/>
      <c r="M208" s="197" t="s">
        <v>21</v>
      </c>
      <c r="N208" s="198" t="s">
        <v>41</v>
      </c>
      <c r="O208" s="40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22" t="s">
        <v>154</v>
      </c>
      <c r="AT208" s="22" t="s">
        <v>127</v>
      </c>
      <c r="AU208" s="22" t="s">
        <v>80</v>
      </c>
      <c r="AY208" s="22" t="s">
        <v>124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2" t="s">
        <v>78</v>
      </c>
      <c r="BK208" s="201">
        <f>ROUND(I208*H208,2)</f>
        <v>0</v>
      </c>
      <c r="BL208" s="22" t="s">
        <v>154</v>
      </c>
      <c r="BM208" s="22" t="s">
        <v>412</v>
      </c>
    </row>
    <row r="209" spans="2:65" s="1" customFormat="1" ht="27">
      <c r="B209" s="39"/>
      <c r="C209" s="61"/>
      <c r="D209" s="202" t="s">
        <v>134</v>
      </c>
      <c r="E209" s="61"/>
      <c r="F209" s="203" t="s">
        <v>413</v>
      </c>
      <c r="G209" s="61"/>
      <c r="H209" s="61"/>
      <c r="I209" s="161"/>
      <c r="J209" s="61"/>
      <c r="K209" s="61"/>
      <c r="L209" s="59"/>
      <c r="M209" s="204"/>
      <c r="N209" s="40"/>
      <c r="O209" s="40"/>
      <c r="P209" s="40"/>
      <c r="Q209" s="40"/>
      <c r="R209" s="40"/>
      <c r="S209" s="40"/>
      <c r="T209" s="76"/>
      <c r="AT209" s="22" t="s">
        <v>134</v>
      </c>
      <c r="AU209" s="22" t="s">
        <v>80</v>
      </c>
    </row>
    <row r="210" spans="2:65" s="1" customFormat="1" ht="22.9" customHeight="1">
      <c r="B210" s="39"/>
      <c r="C210" s="215" t="s">
        <v>414</v>
      </c>
      <c r="D210" s="215" t="s">
        <v>158</v>
      </c>
      <c r="E210" s="216" t="s">
        <v>415</v>
      </c>
      <c r="F210" s="217" t="s">
        <v>416</v>
      </c>
      <c r="G210" s="218" t="s">
        <v>153</v>
      </c>
      <c r="H210" s="219">
        <v>2</v>
      </c>
      <c r="I210" s="220"/>
      <c r="J210" s="221">
        <f>ROUND(I210*H210,2)</f>
        <v>0</v>
      </c>
      <c r="K210" s="217" t="s">
        <v>21</v>
      </c>
      <c r="L210" s="222"/>
      <c r="M210" s="223" t="s">
        <v>21</v>
      </c>
      <c r="N210" s="224" t="s">
        <v>41</v>
      </c>
      <c r="O210" s="40"/>
      <c r="P210" s="199">
        <f>O210*H210</f>
        <v>0</v>
      </c>
      <c r="Q210" s="199">
        <v>1.2999999999999999E-4</v>
      </c>
      <c r="R210" s="199">
        <f>Q210*H210</f>
        <v>2.5999999999999998E-4</v>
      </c>
      <c r="S210" s="199">
        <v>0</v>
      </c>
      <c r="T210" s="200">
        <f>S210*H210</f>
        <v>0</v>
      </c>
      <c r="AR210" s="22" t="s">
        <v>161</v>
      </c>
      <c r="AT210" s="22" t="s">
        <v>158</v>
      </c>
      <c r="AU210" s="22" t="s">
        <v>80</v>
      </c>
      <c r="AY210" s="22" t="s">
        <v>124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22" t="s">
        <v>78</v>
      </c>
      <c r="BK210" s="201">
        <f>ROUND(I210*H210,2)</f>
        <v>0</v>
      </c>
      <c r="BL210" s="22" t="s">
        <v>154</v>
      </c>
      <c r="BM210" s="22" t="s">
        <v>417</v>
      </c>
    </row>
    <row r="211" spans="2:65" s="1" customFormat="1" ht="13.5">
      <c r="B211" s="39"/>
      <c r="C211" s="61"/>
      <c r="D211" s="202" t="s">
        <v>134</v>
      </c>
      <c r="E211" s="61"/>
      <c r="F211" s="203" t="s">
        <v>416</v>
      </c>
      <c r="G211" s="61"/>
      <c r="H211" s="61"/>
      <c r="I211" s="161"/>
      <c r="J211" s="61"/>
      <c r="K211" s="61"/>
      <c r="L211" s="59"/>
      <c r="M211" s="204"/>
      <c r="N211" s="40"/>
      <c r="O211" s="40"/>
      <c r="P211" s="40"/>
      <c r="Q211" s="40"/>
      <c r="R211" s="40"/>
      <c r="S211" s="40"/>
      <c r="T211" s="76"/>
      <c r="AT211" s="22" t="s">
        <v>134</v>
      </c>
      <c r="AU211" s="22" t="s">
        <v>80</v>
      </c>
    </row>
    <row r="212" spans="2:65" s="1" customFormat="1" ht="22.9" customHeight="1">
      <c r="B212" s="39"/>
      <c r="C212" s="190" t="s">
        <v>418</v>
      </c>
      <c r="D212" s="190" t="s">
        <v>127</v>
      </c>
      <c r="E212" s="191" t="s">
        <v>419</v>
      </c>
      <c r="F212" s="192" t="s">
        <v>420</v>
      </c>
      <c r="G212" s="193" t="s">
        <v>130</v>
      </c>
      <c r="H212" s="194">
        <v>3.331</v>
      </c>
      <c r="I212" s="195"/>
      <c r="J212" s="196">
        <f>ROUND(I212*H212,2)</f>
        <v>0</v>
      </c>
      <c r="K212" s="192" t="s">
        <v>131</v>
      </c>
      <c r="L212" s="59"/>
      <c r="M212" s="197" t="s">
        <v>21</v>
      </c>
      <c r="N212" s="198" t="s">
        <v>41</v>
      </c>
      <c r="O212" s="40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AR212" s="22" t="s">
        <v>154</v>
      </c>
      <c r="AT212" s="22" t="s">
        <v>127</v>
      </c>
      <c r="AU212" s="22" t="s">
        <v>80</v>
      </c>
      <c r="AY212" s="22" t="s">
        <v>124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2" t="s">
        <v>78</v>
      </c>
      <c r="BK212" s="201">
        <f>ROUND(I212*H212,2)</f>
        <v>0</v>
      </c>
      <c r="BL212" s="22" t="s">
        <v>154</v>
      </c>
      <c r="BM212" s="22" t="s">
        <v>421</v>
      </c>
    </row>
    <row r="213" spans="2:65" s="1" customFormat="1" ht="27">
      <c r="B213" s="39"/>
      <c r="C213" s="61"/>
      <c r="D213" s="202" t="s">
        <v>134</v>
      </c>
      <c r="E213" s="61"/>
      <c r="F213" s="203" t="s">
        <v>422</v>
      </c>
      <c r="G213" s="61"/>
      <c r="H213" s="61"/>
      <c r="I213" s="161"/>
      <c r="J213" s="61"/>
      <c r="K213" s="61"/>
      <c r="L213" s="59"/>
      <c r="M213" s="204"/>
      <c r="N213" s="40"/>
      <c r="O213" s="40"/>
      <c r="P213" s="40"/>
      <c r="Q213" s="40"/>
      <c r="R213" s="40"/>
      <c r="S213" s="40"/>
      <c r="T213" s="76"/>
      <c r="AT213" s="22" t="s">
        <v>134</v>
      </c>
      <c r="AU213" s="22" t="s">
        <v>80</v>
      </c>
    </row>
    <row r="214" spans="2:65" s="10" customFormat="1" ht="29.85" customHeight="1">
      <c r="B214" s="174"/>
      <c r="C214" s="175"/>
      <c r="D214" s="176" t="s">
        <v>69</v>
      </c>
      <c r="E214" s="188" t="s">
        <v>423</v>
      </c>
      <c r="F214" s="188" t="s">
        <v>424</v>
      </c>
      <c r="G214" s="175"/>
      <c r="H214" s="175"/>
      <c r="I214" s="178"/>
      <c r="J214" s="189">
        <f>BK214</f>
        <v>0</v>
      </c>
      <c r="K214" s="175"/>
      <c r="L214" s="180"/>
      <c r="M214" s="181"/>
      <c r="N214" s="182"/>
      <c r="O214" s="182"/>
      <c r="P214" s="183">
        <f>SUM(P215:P225)</f>
        <v>0</v>
      </c>
      <c r="Q214" s="182"/>
      <c r="R214" s="183">
        <f>SUM(R215:R225)</f>
        <v>0.51973999999999998</v>
      </c>
      <c r="S214" s="182"/>
      <c r="T214" s="184">
        <f>SUM(T215:T225)</f>
        <v>0</v>
      </c>
      <c r="AR214" s="185" t="s">
        <v>80</v>
      </c>
      <c r="AT214" s="186" t="s">
        <v>69</v>
      </c>
      <c r="AU214" s="186" t="s">
        <v>78</v>
      </c>
      <c r="AY214" s="185" t="s">
        <v>124</v>
      </c>
      <c r="BK214" s="187">
        <f>SUM(BK215:BK225)</f>
        <v>0</v>
      </c>
    </row>
    <row r="215" spans="2:65" s="1" customFormat="1" ht="14.45" customHeight="1">
      <c r="B215" s="39"/>
      <c r="C215" s="190" t="s">
        <v>425</v>
      </c>
      <c r="D215" s="190" t="s">
        <v>127</v>
      </c>
      <c r="E215" s="191" t="s">
        <v>426</v>
      </c>
      <c r="F215" s="192" t="s">
        <v>427</v>
      </c>
      <c r="G215" s="193" t="s">
        <v>428</v>
      </c>
      <c r="H215" s="194">
        <v>300</v>
      </c>
      <c r="I215" s="195"/>
      <c r="J215" s="196">
        <f>ROUND(I215*H215,2)</f>
        <v>0</v>
      </c>
      <c r="K215" s="192" t="s">
        <v>131</v>
      </c>
      <c r="L215" s="59"/>
      <c r="M215" s="197" t="s">
        <v>21</v>
      </c>
      <c r="N215" s="198" t="s">
        <v>41</v>
      </c>
      <c r="O215" s="40"/>
      <c r="P215" s="199">
        <f>O215*H215</f>
        <v>0</v>
      </c>
      <c r="Q215" s="199">
        <v>5.0000000000000002E-5</v>
      </c>
      <c r="R215" s="199">
        <f>Q215*H215</f>
        <v>1.5000000000000001E-2</v>
      </c>
      <c r="S215" s="199">
        <v>0</v>
      </c>
      <c r="T215" s="200">
        <f>S215*H215</f>
        <v>0</v>
      </c>
      <c r="AR215" s="22" t="s">
        <v>154</v>
      </c>
      <c r="AT215" s="22" t="s">
        <v>127</v>
      </c>
      <c r="AU215" s="22" t="s">
        <v>80</v>
      </c>
      <c r="AY215" s="22" t="s">
        <v>124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2" t="s">
        <v>78</v>
      </c>
      <c r="BK215" s="201">
        <f>ROUND(I215*H215,2)</f>
        <v>0</v>
      </c>
      <c r="BL215" s="22" t="s">
        <v>154</v>
      </c>
      <c r="BM215" s="22" t="s">
        <v>429</v>
      </c>
    </row>
    <row r="216" spans="2:65" s="1" customFormat="1" ht="13.5">
      <c r="B216" s="39"/>
      <c r="C216" s="61"/>
      <c r="D216" s="202" t="s">
        <v>134</v>
      </c>
      <c r="E216" s="61"/>
      <c r="F216" s="203" t="s">
        <v>430</v>
      </c>
      <c r="G216" s="61"/>
      <c r="H216" s="61"/>
      <c r="I216" s="161"/>
      <c r="J216" s="61"/>
      <c r="K216" s="61"/>
      <c r="L216" s="59"/>
      <c r="M216" s="204"/>
      <c r="N216" s="40"/>
      <c r="O216" s="40"/>
      <c r="P216" s="40"/>
      <c r="Q216" s="40"/>
      <c r="R216" s="40"/>
      <c r="S216" s="40"/>
      <c r="T216" s="76"/>
      <c r="AT216" s="22" t="s">
        <v>134</v>
      </c>
      <c r="AU216" s="22" t="s">
        <v>80</v>
      </c>
    </row>
    <row r="217" spans="2:65" s="11" customFormat="1" ht="13.5">
      <c r="B217" s="205"/>
      <c r="C217" s="206"/>
      <c r="D217" s="202" t="s">
        <v>140</v>
      </c>
      <c r="E217" s="225" t="s">
        <v>21</v>
      </c>
      <c r="F217" s="207" t="s">
        <v>431</v>
      </c>
      <c r="G217" s="206"/>
      <c r="H217" s="208">
        <v>50</v>
      </c>
      <c r="I217" s="209"/>
      <c r="J217" s="206"/>
      <c r="K217" s="206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140</v>
      </c>
      <c r="AU217" s="214" t="s">
        <v>80</v>
      </c>
      <c r="AV217" s="11" t="s">
        <v>80</v>
      </c>
      <c r="AW217" s="11" t="s">
        <v>34</v>
      </c>
      <c r="AX217" s="11" t="s">
        <v>70</v>
      </c>
      <c r="AY217" s="214" t="s">
        <v>124</v>
      </c>
    </row>
    <row r="218" spans="2:65" s="11" customFormat="1" ht="13.5">
      <c r="B218" s="205"/>
      <c r="C218" s="206"/>
      <c r="D218" s="202" t="s">
        <v>140</v>
      </c>
      <c r="E218" s="225" t="s">
        <v>21</v>
      </c>
      <c r="F218" s="207" t="s">
        <v>432</v>
      </c>
      <c r="G218" s="206"/>
      <c r="H218" s="208">
        <v>250</v>
      </c>
      <c r="I218" s="209"/>
      <c r="J218" s="206"/>
      <c r="K218" s="206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140</v>
      </c>
      <c r="AU218" s="214" t="s">
        <v>80</v>
      </c>
      <c r="AV218" s="11" t="s">
        <v>80</v>
      </c>
      <c r="AW218" s="11" t="s">
        <v>34</v>
      </c>
      <c r="AX218" s="11" t="s">
        <v>70</v>
      </c>
      <c r="AY218" s="214" t="s">
        <v>124</v>
      </c>
    </row>
    <row r="219" spans="2:65" s="12" customFormat="1" ht="13.5">
      <c r="B219" s="226"/>
      <c r="C219" s="227"/>
      <c r="D219" s="202" t="s">
        <v>140</v>
      </c>
      <c r="E219" s="228" t="s">
        <v>21</v>
      </c>
      <c r="F219" s="229" t="s">
        <v>235</v>
      </c>
      <c r="G219" s="227"/>
      <c r="H219" s="230">
        <v>300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140</v>
      </c>
      <c r="AU219" s="236" t="s">
        <v>80</v>
      </c>
      <c r="AV219" s="12" t="s">
        <v>132</v>
      </c>
      <c r="AW219" s="12" t="s">
        <v>34</v>
      </c>
      <c r="AX219" s="12" t="s">
        <v>78</v>
      </c>
      <c r="AY219" s="236" t="s">
        <v>124</v>
      </c>
    </row>
    <row r="220" spans="2:65" s="1" customFormat="1" ht="14.45" customHeight="1">
      <c r="B220" s="39"/>
      <c r="C220" s="215" t="s">
        <v>433</v>
      </c>
      <c r="D220" s="215" t="s">
        <v>158</v>
      </c>
      <c r="E220" s="216" t="s">
        <v>434</v>
      </c>
      <c r="F220" s="217" t="s">
        <v>435</v>
      </c>
      <c r="G220" s="218" t="s">
        <v>436</v>
      </c>
      <c r="H220" s="219">
        <v>1</v>
      </c>
      <c r="I220" s="220"/>
      <c r="J220" s="221">
        <f>ROUND(I220*H220,2)</f>
        <v>0</v>
      </c>
      <c r="K220" s="217" t="s">
        <v>21</v>
      </c>
      <c r="L220" s="222"/>
      <c r="M220" s="223" t="s">
        <v>21</v>
      </c>
      <c r="N220" s="224" t="s">
        <v>41</v>
      </c>
      <c r="O220" s="40"/>
      <c r="P220" s="199">
        <f>O220*H220</f>
        <v>0</v>
      </c>
      <c r="Q220" s="199">
        <v>2.3700000000000001E-3</v>
      </c>
      <c r="R220" s="199">
        <f>Q220*H220</f>
        <v>2.3700000000000001E-3</v>
      </c>
      <c r="S220" s="199">
        <v>0</v>
      </c>
      <c r="T220" s="200">
        <f>S220*H220</f>
        <v>0</v>
      </c>
      <c r="AR220" s="22" t="s">
        <v>161</v>
      </c>
      <c r="AT220" s="22" t="s">
        <v>158</v>
      </c>
      <c r="AU220" s="22" t="s">
        <v>80</v>
      </c>
      <c r="AY220" s="22" t="s">
        <v>124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22" t="s">
        <v>78</v>
      </c>
      <c r="BK220" s="201">
        <f>ROUND(I220*H220,2)</f>
        <v>0</v>
      </c>
      <c r="BL220" s="22" t="s">
        <v>154</v>
      </c>
      <c r="BM220" s="22" t="s">
        <v>437</v>
      </c>
    </row>
    <row r="221" spans="2:65" s="1" customFormat="1" ht="40.5">
      <c r="B221" s="39"/>
      <c r="C221" s="61"/>
      <c r="D221" s="202" t="s">
        <v>134</v>
      </c>
      <c r="E221" s="61"/>
      <c r="F221" s="203" t="s">
        <v>438</v>
      </c>
      <c r="G221" s="61"/>
      <c r="H221" s="61"/>
      <c r="I221" s="161"/>
      <c r="J221" s="61"/>
      <c r="K221" s="61"/>
      <c r="L221" s="59"/>
      <c r="M221" s="204"/>
      <c r="N221" s="40"/>
      <c r="O221" s="40"/>
      <c r="P221" s="40"/>
      <c r="Q221" s="40"/>
      <c r="R221" s="40"/>
      <c r="S221" s="40"/>
      <c r="T221" s="76"/>
      <c r="AT221" s="22" t="s">
        <v>134</v>
      </c>
      <c r="AU221" s="22" t="s">
        <v>80</v>
      </c>
    </row>
    <row r="222" spans="2:65" s="1" customFormat="1" ht="14.45" customHeight="1">
      <c r="B222" s="39"/>
      <c r="C222" s="215" t="s">
        <v>439</v>
      </c>
      <c r="D222" s="215" t="s">
        <v>158</v>
      </c>
      <c r="E222" s="216" t="s">
        <v>440</v>
      </c>
      <c r="F222" s="217" t="s">
        <v>441</v>
      </c>
      <c r="G222" s="218" t="s">
        <v>436</v>
      </c>
      <c r="H222" s="219">
        <v>1</v>
      </c>
      <c r="I222" s="220"/>
      <c r="J222" s="221">
        <f>ROUND(I222*H222,2)</f>
        <v>0</v>
      </c>
      <c r="K222" s="217" t="s">
        <v>21</v>
      </c>
      <c r="L222" s="222"/>
      <c r="M222" s="223" t="s">
        <v>21</v>
      </c>
      <c r="N222" s="224" t="s">
        <v>41</v>
      </c>
      <c r="O222" s="40"/>
      <c r="P222" s="199">
        <f>O222*H222</f>
        <v>0</v>
      </c>
      <c r="Q222" s="199">
        <v>2.3700000000000001E-3</v>
      </c>
      <c r="R222" s="199">
        <f>Q222*H222</f>
        <v>2.3700000000000001E-3</v>
      </c>
      <c r="S222" s="199">
        <v>0</v>
      </c>
      <c r="T222" s="200">
        <f>S222*H222</f>
        <v>0</v>
      </c>
      <c r="AR222" s="22" t="s">
        <v>161</v>
      </c>
      <c r="AT222" s="22" t="s">
        <v>158</v>
      </c>
      <c r="AU222" s="22" t="s">
        <v>80</v>
      </c>
      <c r="AY222" s="22" t="s">
        <v>124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2" t="s">
        <v>78</v>
      </c>
      <c r="BK222" s="201">
        <f>ROUND(I222*H222,2)</f>
        <v>0</v>
      </c>
      <c r="BL222" s="22" t="s">
        <v>154</v>
      </c>
      <c r="BM222" s="22" t="s">
        <v>442</v>
      </c>
    </row>
    <row r="223" spans="2:65" s="1" customFormat="1" ht="40.5">
      <c r="B223" s="39"/>
      <c r="C223" s="61"/>
      <c r="D223" s="202" t="s">
        <v>134</v>
      </c>
      <c r="E223" s="61"/>
      <c r="F223" s="203" t="s">
        <v>443</v>
      </c>
      <c r="G223" s="61"/>
      <c r="H223" s="61"/>
      <c r="I223" s="161"/>
      <c r="J223" s="61"/>
      <c r="K223" s="61"/>
      <c r="L223" s="59"/>
      <c r="M223" s="204"/>
      <c r="N223" s="40"/>
      <c r="O223" s="40"/>
      <c r="P223" s="40"/>
      <c r="Q223" s="40"/>
      <c r="R223" s="40"/>
      <c r="S223" s="40"/>
      <c r="T223" s="76"/>
      <c r="AT223" s="22" t="s">
        <v>134</v>
      </c>
      <c r="AU223" s="22" t="s">
        <v>80</v>
      </c>
    </row>
    <row r="224" spans="2:65" s="1" customFormat="1" ht="14.45" customHeight="1">
      <c r="B224" s="39"/>
      <c r="C224" s="215" t="s">
        <v>444</v>
      </c>
      <c r="D224" s="215" t="s">
        <v>158</v>
      </c>
      <c r="E224" s="216" t="s">
        <v>445</v>
      </c>
      <c r="F224" s="217" t="s">
        <v>446</v>
      </c>
      <c r="G224" s="218" t="s">
        <v>428</v>
      </c>
      <c r="H224" s="219">
        <v>250</v>
      </c>
      <c r="I224" s="220"/>
      <c r="J224" s="221">
        <f>ROUND(I224*H224,2)</f>
        <v>0</v>
      </c>
      <c r="K224" s="217" t="s">
        <v>21</v>
      </c>
      <c r="L224" s="222"/>
      <c r="M224" s="223" t="s">
        <v>21</v>
      </c>
      <c r="N224" s="224" t="s">
        <v>41</v>
      </c>
      <c r="O224" s="40"/>
      <c r="P224" s="199">
        <f>O224*H224</f>
        <v>0</v>
      </c>
      <c r="Q224" s="199">
        <v>2E-3</v>
      </c>
      <c r="R224" s="199">
        <f>Q224*H224</f>
        <v>0.5</v>
      </c>
      <c r="S224" s="199">
        <v>0</v>
      </c>
      <c r="T224" s="200">
        <f>S224*H224</f>
        <v>0</v>
      </c>
      <c r="AR224" s="22" t="s">
        <v>161</v>
      </c>
      <c r="AT224" s="22" t="s">
        <v>158</v>
      </c>
      <c r="AU224" s="22" t="s">
        <v>80</v>
      </c>
      <c r="AY224" s="22" t="s">
        <v>124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22" t="s">
        <v>78</v>
      </c>
      <c r="BK224" s="201">
        <f>ROUND(I224*H224,2)</f>
        <v>0</v>
      </c>
      <c r="BL224" s="22" t="s">
        <v>154</v>
      </c>
      <c r="BM224" s="22" t="s">
        <v>447</v>
      </c>
    </row>
    <row r="225" spans="2:47" s="1" customFormat="1" ht="13.5">
      <c r="B225" s="39"/>
      <c r="C225" s="61"/>
      <c r="D225" s="202" t="s">
        <v>134</v>
      </c>
      <c r="E225" s="61"/>
      <c r="F225" s="203" t="s">
        <v>448</v>
      </c>
      <c r="G225" s="61"/>
      <c r="H225" s="61"/>
      <c r="I225" s="161"/>
      <c r="J225" s="61"/>
      <c r="K225" s="61"/>
      <c r="L225" s="59"/>
      <c r="M225" s="237"/>
      <c r="N225" s="238"/>
      <c r="O225" s="238"/>
      <c r="P225" s="238"/>
      <c r="Q225" s="238"/>
      <c r="R225" s="238"/>
      <c r="S225" s="238"/>
      <c r="T225" s="239"/>
      <c r="AT225" s="22" t="s">
        <v>134</v>
      </c>
      <c r="AU225" s="22" t="s">
        <v>80</v>
      </c>
    </row>
    <row r="226" spans="2:47" s="1" customFormat="1" ht="6.95" customHeight="1">
      <c r="B226" s="54"/>
      <c r="C226" s="55"/>
      <c r="D226" s="55"/>
      <c r="E226" s="55"/>
      <c r="F226" s="55"/>
      <c r="G226" s="55"/>
      <c r="H226" s="55"/>
      <c r="I226" s="137"/>
      <c r="J226" s="55"/>
      <c r="K226" s="55"/>
      <c r="L226" s="59"/>
    </row>
  </sheetData>
  <sheetProtection algorithmName="SHA-512" hashValue="Pejl7DeiVqbhfTS1mpm8yNQyXo6BqSbGBv40uEjVgfchyotuo4h/ZfL1AdM0qW9pawPDmROHiO5amGR9EGnYiQ==" saltValue="4WTnrF6GbcZXWEIDC+aJuVpePEJUb8BJaGaoDJJ35mrsVlVDSPMYU76nsmGaqlaZYD1YSqwG/KiAeP/erHIQfg==" spinCount="100000" sheet="1" objects="1" scenarios="1" formatColumns="0" formatRows="0" autoFilter="0"/>
  <autoFilter ref="C80:K225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4" t="s">
        <v>91</v>
      </c>
      <c r="H1" s="364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56" t="str">
        <f>'Rekapitulace stavby'!K6</f>
        <v>Rekonstrukce VZT kuchyně ZŠ Sever</v>
      </c>
      <c r="F7" s="357"/>
      <c r="G7" s="357"/>
      <c r="H7" s="357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8" t="s">
        <v>449</v>
      </c>
      <c r="F9" s="359"/>
      <c r="G9" s="359"/>
      <c r="H9" s="359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29</v>
      </c>
      <c r="G12" s="40"/>
      <c r="H12" s="40"/>
      <c r="I12" s="117" t="s">
        <v>25</v>
      </c>
      <c r="J12" s="118" t="str">
        <f>'Rekapitulace stavby'!AN8</f>
        <v>23. 3. 2018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35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25" t="s">
        <v>21</v>
      </c>
      <c r="F24" s="325"/>
      <c r="G24" s="325"/>
      <c r="H24" s="325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36</v>
      </c>
      <c r="E27" s="40"/>
      <c r="F27" s="40"/>
      <c r="G27" s="40"/>
      <c r="H27" s="40"/>
      <c r="I27" s="116"/>
      <c r="J27" s="126">
        <f>ROUND(J88,2)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27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28">
        <f>ROUND(SUM(BE88:BE182), 2)</f>
        <v>0</v>
      </c>
      <c r="G30" s="40"/>
      <c r="H30" s="40"/>
      <c r="I30" s="129">
        <v>0.21</v>
      </c>
      <c r="J30" s="128">
        <f>ROUND(ROUND((SUM(BE88:BE182)),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28">
        <f>ROUND(SUM(BF88:BF182), 2)</f>
        <v>0</v>
      </c>
      <c r="G31" s="40"/>
      <c r="H31" s="40"/>
      <c r="I31" s="129">
        <v>0.15</v>
      </c>
      <c r="J31" s="128">
        <f>ROUND(ROUND((SUM(BF88:BF182)),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28">
        <f>ROUND(SUM(BG88:BG182),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28">
        <f>ROUND(SUM(BH88:BH182),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28">
        <f>ROUND(SUM(BI88:BI182),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46</v>
      </c>
      <c r="E36" s="77"/>
      <c r="F36" s="77"/>
      <c r="G36" s="132" t="s">
        <v>47</v>
      </c>
      <c r="H36" s="133" t="s">
        <v>48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56" t="str">
        <f>E7</f>
        <v>Rekonstrukce VZT kuchyně ZŠ Sever</v>
      </c>
      <c r="F45" s="357"/>
      <c r="G45" s="357"/>
      <c r="H45" s="357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58" t="str">
        <f>E9</f>
        <v>02 - 801201 - SO 03 - Stavební část</v>
      </c>
      <c r="F47" s="359"/>
      <c r="G47" s="359"/>
      <c r="H47" s="359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23. 3. 2018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33</v>
      </c>
      <c r="J51" s="325" t="str">
        <f>E21</f>
        <v xml:space="preserve"> 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99</v>
      </c>
      <c r="D54" s="130"/>
      <c r="E54" s="130"/>
      <c r="F54" s="130"/>
      <c r="G54" s="130"/>
      <c r="H54" s="130"/>
      <c r="I54" s="143"/>
      <c r="J54" s="144" t="s">
        <v>100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101</v>
      </c>
      <c r="D56" s="40"/>
      <c r="E56" s="40"/>
      <c r="F56" s="40"/>
      <c r="G56" s="40"/>
      <c r="H56" s="40"/>
      <c r="I56" s="116"/>
      <c r="J56" s="126">
        <f>J88</f>
        <v>0</v>
      </c>
      <c r="K56" s="43"/>
      <c r="AU56" s="22" t="s">
        <v>102</v>
      </c>
    </row>
    <row r="57" spans="2:47" s="7" customFormat="1" ht="24.95" customHeight="1">
      <c r="B57" s="147"/>
      <c r="C57" s="148"/>
      <c r="D57" s="149" t="s">
        <v>103</v>
      </c>
      <c r="E57" s="150"/>
      <c r="F57" s="150"/>
      <c r="G57" s="150"/>
      <c r="H57" s="150"/>
      <c r="I57" s="151"/>
      <c r="J57" s="152">
        <f>J89</f>
        <v>0</v>
      </c>
      <c r="K57" s="153"/>
    </row>
    <row r="58" spans="2:47" s="8" customFormat="1" ht="19.899999999999999" customHeight="1">
      <c r="B58" s="154"/>
      <c r="C58" s="155"/>
      <c r="D58" s="156" t="s">
        <v>450</v>
      </c>
      <c r="E58" s="157"/>
      <c r="F58" s="157"/>
      <c r="G58" s="157"/>
      <c r="H58" s="157"/>
      <c r="I58" s="158"/>
      <c r="J58" s="159">
        <f>J90</f>
        <v>0</v>
      </c>
      <c r="K58" s="160"/>
    </row>
    <row r="59" spans="2:47" s="8" customFormat="1" ht="19.899999999999999" customHeight="1">
      <c r="B59" s="154"/>
      <c r="C59" s="155"/>
      <c r="D59" s="156" t="s">
        <v>451</v>
      </c>
      <c r="E59" s="157"/>
      <c r="F59" s="157"/>
      <c r="G59" s="157"/>
      <c r="H59" s="157"/>
      <c r="I59" s="158"/>
      <c r="J59" s="159">
        <f>J101</f>
        <v>0</v>
      </c>
      <c r="K59" s="160"/>
    </row>
    <row r="60" spans="2:47" s="8" customFormat="1" ht="19.899999999999999" customHeight="1">
      <c r="B60" s="154"/>
      <c r="C60" s="155"/>
      <c r="D60" s="156" t="s">
        <v>452</v>
      </c>
      <c r="E60" s="157"/>
      <c r="F60" s="157"/>
      <c r="G60" s="157"/>
      <c r="H60" s="157"/>
      <c r="I60" s="158"/>
      <c r="J60" s="159">
        <f>J106</f>
        <v>0</v>
      </c>
      <c r="K60" s="160"/>
    </row>
    <row r="61" spans="2:47" s="8" customFormat="1" ht="19.899999999999999" customHeight="1">
      <c r="B61" s="154"/>
      <c r="C61" s="155"/>
      <c r="D61" s="156" t="s">
        <v>453</v>
      </c>
      <c r="E61" s="157"/>
      <c r="F61" s="157"/>
      <c r="G61" s="157"/>
      <c r="H61" s="157"/>
      <c r="I61" s="158"/>
      <c r="J61" s="159">
        <f>J111</f>
        <v>0</v>
      </c>
      <c r="K61" s="160"/>
    </row>
    <row r="62" spans="2:47" s="8" customFormat="1" ht="19.899999999999999" customHeight="1">
      <c r="B62" s="154"/>
      <c r="C62" s="155"/>
      <c r="D62" s="156" t="s">
        <v>104</v>
      </c>
      <c r="E62" s="157"/>
      <c r="F62" s="157"/>
      <c r="G62" s="157"/>
      <c r="H62" s="157"/>
      <c r="I62" s="158"/>
      <c r="J62" s="159">
        <f>J126</f>
        <v>0</v>
      </c>
      <c r="K62" s="160"/>
    </row>
    <row r="63" spans="2:47" s="8" customFormat="1" ht="19.899999999999999" customHeight="1">
      <c r="B63" s="154"/>
      <c r="C63" s="155"/>
      <c r="D63" s="156" t="s">
        <v>454</v>
      </c>
      <c r="E63" s="157"/>
      <c r="F63" s="157"/>
      <c r="G63" s="157"/>
      <c r="H63" s="157"/>
      <c r="I63" s="158"/>
      <c r="J63" s="159">
        <f>J135</f>
        <v>0</v>
      </c>
      <c r="K63" s="160"/>
    </row>
    <row r="64" spans="2:47" s="7" customFormat="1" ht="24.95" customHeight="1">
      <c r="B64" s="147"/>
      <c r="C64" s="148"/>
      <c r="D64" s="149" t="s">
        <v>105</v>
      </c>
      <c r="E64" s="150"/>
      <c r="F64" s="150"/>
      <c r="G64" s="150"/>
      <c r="H64" s="150"/>
      <c r="I64" s="151"/>
      <c r="J64" s="152">
        <f>J138</f>
        <v>0</v>
      </c>
      <c r="K64" s="153"/>
    </row>
    <row r="65" spans="2:12" s="8" customFormat="1" ht="19.899999999999999" customHeight="1">
      <c r="B65" s="154"/>
      <c r="C65" s="155"/>
      <c r="D65" s="156" t="s">
        <v>455</v>
      </c>
      <c r="E65" s="157"/>
      <c r="F65" s="157"/>
      <c r="G65" s="157"/>
      <c r="H65" s="157"/>
      <c r="I65" s="158"/>
      <c r="J65" s="159">
        <f>J139</f>
        <v>0</v>
      </c>
      <c r="K65" s="160"/>
    </row>
    <row r="66" spans="2:12" s="8" customFormat="1" ht="19.899999999999999" customHeight="1">
      <c r="B66" s="154"/>
      <c r="C66" s="155"/>
      <c r="D66" s="156" t="s">
        <v>456</v>
      </c>
      <c r="E66" s="157"/>
      <c r="F66" s="157"/>
      <c r="G66" s="157"/>
      <c r="H66" s="157"/>
      <c r="I66" s="158"/>
      <c r="J66" s="159">
        <f>J156</f>
        <v>0</v>
      </c>
      <c r="K66" s="160"/>
    </row>
    <row r="67" spans="2:12" s="8" customFormat="1" ht="19.899999999999999" customHeight="1">
      <c r="B67" s="154"/>
      <c r="C67" s="155"/>
      <c r="D67" s="156" t="s">
        <v>457</v>
      </c>
      <c r="E67" s="157"/>
      <c r="F67" s="157"/>
      <c r="G67" s="157"/>
      <c r="H67" s="157"/>
      <c r="I67" s="158"/>
      <c r="J67" s="159">
        <f>J167</f>
        <v>0</v>
      </c>
      <c r="K67" s="160"/>
    </row>
    <row r="68" spans="2:12" s="8" customFormat="1" ht="19.899999999999999" customHeight="1">
      <c r="B68" s="154"/>
      <c r="C68" s="155"/>
      <c r="D68" s="156" t="s">
        <v>458</v>
      </c>
      <c r="E68" s="157"/>
      <c r="F68" s="157"/>
      <c r="G68" s="157"/>
      <c r="H68" s="157"/>
      <c r="I68" s="158"/>
      <c r="J68" s="159">
        <f>J180</f>
        <v>0</v>
      </c>
      <c r="K68" s="160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6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7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40"/>
      <c r="J74" s="58"/>
      <c r="K74" s="58"/>
      <c r="L74" s="59"/>
    </row>
    <row r="75" spans="2:12" s="1" customFormat="1" ht="36.950000000000003" customHeight="1">
      <c r="B75" s="39"/>
      <c r="C75" s="60" t="s">
        <v>108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4.45" customHeight="1">
      <c r="B77" s="39"/>
      <c r="C77" s="63" t="s">
        <v>18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4.45" customHeight="1">
      <c r="B78" s="39"/>
      <c r="C78" s="61"/>
      <c r="D78" s="61"/>
      <c r="E78" s="361" t="str">
        <f>E7</f>
        <v>Rekonstrukce VZT kuchyně ZŠ Sever</v>
      </c>
      <c r="F78" s="362"/>
      <c r="G78" s="362"/>
      <c r="H78" s="362"/>
      <c r="I78" s="161"/>
      <c r="J78" s="61"/>
      <c r="K78" s="61"/>
      <c r="L78" s="59"/>
    </row>
    <row r="79" spans="2:12" s="1" customFormat="1" ht="14.45" customHeight="1">
      <c r="B79" s="39"/>
      <c r="C79" s="63" t="s">
        <v>96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6.149999999999999" customHeight="1">
      <c r="B80" s="39"/>
      <c r="C80" s="61"/>
      <c r="D80" s="61"/>
      <c r="E80" s="336" t="str">
        <f>E9</f>
        <v>02 - 801201 - SO 03 - Stavební část</v>
      </c>
      <c r="F80" s="363"/>
      <c r="G80" s="363"/>
      <c r="H80" s="363"/>
      <c r="I80" s="161"/>
      <c r="J80" s="61"/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8" customHeight="1">
      <c r="B82" s="39"/>
      <c r="C82" s="63" t="s">
        <v>23</v>
      </c>
      <c r="D82" s="61"/>
      <c r="E82" s="61"/>
      <c r="F82" s="162" t="str">
        <f>F12</f>
        <v xml:space="preserve"> </v>
      </c>
      <c r="G82" s="61"/>
      <c r="H82" s="61"/>
      <c r="I82" s="163" t="s">
        <v>25</v>
      </c>
      <c r="J82" s="71" t="str">
        <f>IF(J12="","",J12)</f>
        <v>23. 3. 2018</v>
      </c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>
      <c r="B84" s="39"/>
      <c r="C84" s="63" t="s">
        <v>27</v>
      </c>
      <c r="D84" s="61"/>
      <c r="E84" s="61"/>
      <c r="F84" s="162" t="str">
        <f>E15</f>
        <v xml:space="preserve"> </v>
      </c>
      <c r="G84" s="61"/>
      <c r="H84" s="61"/>
      <c r="I84" s="163" t="s">
        <v>33</v>
      </c>
      <c r="J84" s="162" t="str">
        <f>E21</f>
        <v xml:space="preserve"> </v>
      </c>
      <c r="K84" s="61"/>
      <c r="L84" s="59"/>
    </row>
    <row r="85" spans="2:65" s="1" customFormat="1" ht="14.45" customHeight="1">
      <c r="B85" s="39"/>
      <c r="C85" s="63" t="s">
        <v>31</v>
      </c>
      <c r="D85" s="61"/>
      <c r="E85" s="61"/>
      <c r="F85" s="162" t="str">
        <f>IF(E18="","",E18)</f>
        <v/>
      </c>
      <c r="G85" s="61"/>
      <c r="H85" s="61"/>
      <c r="I85" s="161"/>
      <c r="J85" s="61"/>
      <c r="K85" s="61"/>
      <c r="L85" s="59"/>
    </row>
    <row r="86" spans="2:65" s="1" customFormat="1" ht="10.35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9" customFormat="1" ht="29.25" customHeight="1">
      <c r="B87" s="164"/>
      <c r="C87" s="165" t="s">
        <v>109</v>
      </c>
      <c r="D87" s="166" t="s">
        <v>55</v>
      </c>
      <c r="E87" s="166" t="s">
        <v>51</v>
      </c>
      <c r="F87" s="166" t="s">
        <v>110</v>
      </c>
      <c r="G87" s="166" t="s">
        <v>111</v>
      </c>
      <c r="H87" s="166" t="s">
        <v>112</v>
      </c>
      <c r="I87" s="167" t="s">
        <v>113</v>
      </c>
      <c r="J87" s="166" t="s">
        <v>100</v>
      </c>
      <c r="K87" s="168" t="s">
        <v>114</v>
      </c>
      <c r="L87" s="169"/>
      <c r="M87" s="79" t="s">
        <v>115</v>
      </c>
      <c r="N87" s="80" t="s">
        <v>40</v>
      </c>
      <c r="O87" s="80" t="s">
        <v>116</v>
      </c>
      <c r="P87" s="80" t="s">
        <v>117</v>
      </c>
      <c r="Q87" s="80" t="s">
        <v>118</v>
      </c>
      <c r="R87" s="80" t="s">
        <v>119</v>
      </c>
      <c r="S87" s="80" t="s">
        <v>120</v>
      </c>
      <c r="T87" s="81" t="s">
        <v>121</v>
      </c>
    </row>
    <row r="88" spans="2:65" s="1" customFormat="1" ht="29.25" customHeight="1">
      <c r="B88" s="39"/>
      <c r="C88" s="85" t="s">
        <v>101</v>
      </c>
      <c r="D88" s="61"/>
      <c r="E88" s="61"/>
      <c r="F88" s="61"/>
      <c r="G88" s="61"/>
      <c r="H88" s="61"/>
      <c r="I88" s="161"/>
      <c r="J88" s="170">
        <f>BK88</f>
        <v>0</v>
      </c>
      <c r="K88" s="61"/>
      <c r="L88" s="59"/>
      <c r="M88" s="82"/>
      <c r="N88" s="83"/>
      <c r="O88" s="83"/>
      <c r="P88" s="171">
        <f>P89+P138</f>
        <v>0</v>
      </c>
      <c r="Q88" s="83"/>
      <c r="R88" s="171">
        <f>R89+R138</f>
        <v>9.9573879999999999</v>
      </c>
      <c r="S88" s="83"/>
      <c r="T88" s="172">
        <f>T89+T138</f>
        <v>6.6167500000000006</v>
      </c>
      <c r="AT88" s="22" t="s">
        <v>69</v>
      </c>
      <c r="AU88" s="22" t="s">
        <v>102</v>
      </c>
      <c r="BK88" s="173">
        <f>BK89+BK138</f>
        <v>0</v>
      </c>
    </row>
    <row r="89" spans="2:65" s="10" customFormat="1" ht="37.35" customHeight="1">
      <c r="B89" s="174"/>
      <c r="C89" s="175"/>
      <c r="D89" s="176" t="s">
        <v>69</v>
      </c>
      <c r="E89" s="177" t="s">
        <v>122</v>
      </c>
      <c r="F89" s="177" t="s">
        <v>123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P90+P101+P106+P111+P126+P135</f>
        <v>0</v>
      </c>
      <c r="Q89" s="182"/>
      <c r="R89" s="183">
        <f>R90+R101+R106+R111+R126+R135</f>
        <v>6.9341059999999999</v>
      </c>
      <c r="S89" s="182"/>
      <c r="T89" s="184">
        <f>T90+T101+T106+T111+T126+T135</f>
        <v>4.2880000000000003</v>
      </c>
      <c r="AR89" s="185" t="s">
        <v>78</v>
      </c>
      <c r="AT89" s="186" t="s">
        <v>69</v>
      </c>
      <c r="AU89" s="186" t="s">
        <v>70</v>
      </c>
      <c r="AY89" s="185" t="s">
        <v>124</v>
      </c>
      <c r="BK89" s="187">
        <f>BK90+BK101+BK106+BK111+BK126+BK135</f>
        <v>0</v>
      </c>
    </row>
    <row r="90" spans="2:65" s="10" customFormat="1" ht="19.899999999999999" customHeight="1">
      <c r="B90" s="174"/>
      <c r="C90" s="175"/>
      <c r="D90" s="176" t="s">
        <v>69</v>
      </c>
      <c r="E90" s="188" t="s">
        <v>142</v>
      </c>
      <c r="F90" s="188" t="s">
        <v>459</v>
      </c>
      <c r="G90" s="175"/>
      <c r="H90" s="175"/>
      <c r="I90" s="178"/>
      <c r="J90" s="189">
        <f>BK90</f>
        <v>0</v>
      </c>
      <c r="K90" s="175"/>
      <c r="L90" s="180"/>
      <c r="M90" s="181"/>
      <c r="N90" s="182"/>
      <c r="O90" s="182"/>
      <c r="P90" s="183">
        <f>SUM(P91:P100)</f>
        <v>0</v>
      </c>
      <c r="Q90" s="182"/>
      <c r="R90" s="183">
        <f>SUM(R91:R100)</f>
        <v>1.8317012000000001</v>
      </c>
      <c r="S90" s="182"/>
      <c r="T90" s="184">
        <f>SUM(T91:T100)</f>
        <v>0</v>
      </c>
      <c r="AR90" s="185" t="s">
        <v>78</v>
      </c>
      <c r="AT90" s="186" t="s">
        <v>69</v>
      </c>
      <c r="AU90" s="186" t="s">
        <v>78</v>
      </c>
      <c r="AY90" s="185" t="s">
        <v>124</v>
      </c>
      <c r="BK90" s="187">
        <f>SUM(BK91:BK100)</f>
        <v>0</v>
      </c>
    </row>
    <row r="91" spans="2:65" s="1" customFormat="1" ht="22.9" customHeight="1">
      <c r="B91" s="39"/>
      <c r="C91" s="190" t="s">
        <v>78</v>
      </c>
      <c r="D91" s="190" t="s">
        <v>127</v>
      </c>
      <c r="E91" s="191" t="s">
        <v>460</v>
      </c>
      <c r="F91" s="192" t="s">
        <v>461</v>
      </c>
      <c r="G91" s="193" t="s">
        <v>462</v>
      </c>
      <c r="H91" s="194">
        <v>0.55000000000000004</v>
      </c>
      <c r="I91" s="195"/>
      <c r="J91" s="196">
        <f>ROUND(I91*H91,2)</f>
        <v>0</v>
      </c>
      <c r="K91" s="192" t="s">
        <v>131</v>
      </c>
      <c r="L91" s="59"/>
      <c r="M91" s="197" t="s">
        <v>21</v>
      </c>
      <c r="N91" s="198" t="s">
        <v>41</v>
      </c>
      <c r="O91" s="40"/>
      <c r="P91" s="199">
        <f>O91*H91</f>
        <v>0</v>
      </c>
      <c r="Q91" s="199">
        <v>1.94302</v>
      </c>
      <c r="R91" s="199">
        <f>Q91*H91</f>
        <v>1.0686610000000001</v>
      </c>
      <c r="S91" s="199">
        <v>0</v>
      </c>
      <c r="T91" s="200">
        <f>S91*H91</f>
        <v>0</v>
      </c>
      <c r="AR91" s="22" t="s">
        <v>132</v>
      </c>
      <c r="AT91" s="22" t="s">
        <v>127</v>
      </c>
      <c r="AU91" s="22" t="s">
        <v>80</v>
      </c>
      <c r="AY91" s="22" t="s">
        <v>124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78</v>
      </c>
      <c r="BK91" s="201">
        <f>ROUND(I91*H91,2)</f>
        <v>0</v>
      </c>
      <c r="BL91" s="22" t="s">
        <v>132</v>
      </c>
      <c r="BM91" s="22" t="s">
        <v>80</v>
      </c>
    </row>
    <row r="92" spans="2:65" s="1" customFormat="1" ht="13.5">
      <c r="B92" s="39"/>
      <c r="C92" s="61"/>
      <c r="D92" s="202" t="s">
        <v>134</v>
      </c>
      <c r="E92" s="61"/>
      <c r="F92" s="203" t="s">
        <v>461</v>
      </c>
      <c r="G92" s="61"/>
      <c r="H92" s="61"/>
      <c r="I92" s="161"/>
      <c r="J92" s="61"/>
      <c r="K92" s="61"/>
      <c r="L92" s="59"/>
      <c r="M92" s="204"/>
      <c r="N92" s="40"/>
      <c r="O92" s="40"/>
      <c r="P92" s="40"/>
      <c r="Q92" s="40"/>
      <c r="R92" s="40"/>
      <c r="S92" s="40"/>
      <c r="T92" s="76"/>
      <c r="AT92" s="22" t="s">
        <v>134</v>
      </c>
      <c r="AU92" s="22" t="s">
        <v>80</v>
      </c>
    </row>
    <row r="93" spans="2:65" s="1" customFormat="1" ht="22.9" customHeight="1">
      <c r="B93" s="39"/>
      <c r="C93" s="190" t="s">
        <v>80</v>
      </c>
      <c r="D93" s="190" t="s">
        <v>127</v>
      </c>
      <c r="E93" s="191" t="s">
        <v>463</v>
      </c>
      <c r="F93" s="192" t="s">
        <v>464</v>
      </c>
      <c r="G93" s="193" t="s">
        <v>130</v>
      </c>
      <c r="H93" s="194">
        <v>3.7999999999999999E-2</v>
      </c>
      <c r="I93" s="195"/>
      <c r="J93" s="196">
        <f>ROUND(I93*H93,2)</f>
        <v>0</v>
      </c>
      <c r="K93" s="192" t="s">
        <v>131</v>
      </c>
      <c r="L93" s="59"/>
      <c r="M93" s="197" t="s">
        <v>21</v>
      </c>
      <c r="N93" s="198" t="s">
        <v>41</v>
      </c>
      <c r="O93" s="40"/>
      <c r="P93" s="199">
        <f>O93*H93</f>
        <v>0</v>
      </c>
      <c r="Q93" s="199">
        <v>1.9539999999999998E-2</v>
      </c>
      <c r="R93" s="199">
        <f>Q93*H93</f>
        <v>7.4251999999999988E-4</v>
      </c>
      <c r="S93" s="199">
        <v>0</v>
      </c>
      <c r="T93" s="200">
        <f>S93*H93</f>
        <v>0</v>
      </c>
      <c r="AR93" s="22" t="s">
        <v>132</v>
      </c>
      <c r="AT93" s="22" t="s">
        <v>127</v>
      </c>
      <c r="AU93" s="22" t="s">
        <v>80</v>
      </c>
      <c r="AY93" s="22" t="s">
        <v>124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78</v>
      </c>
      <c r="BK93" s="201">
        <f>ROUND(I93*H93,2)</f>
        <v>0</v>
      </c>
      <c r="BL93" s="22" t="s">
        <v>132</v>
      </c>
      <c r="BM93" s="22" t="s">
        <v>132</v>
      </c>
    </row>
    <row r="94" spans="2:65" s="1" customFormat="1" ht="13.5">
      <c r="B94" s="39"/>
      <c r="C94" s="61"/>
      <c r="D94" s="202" t="s">
        <v>134</v>
      </c>
      <c r="E94" s="61"/>
      <c r="F94" s="203" t="s">
        <v>464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2" t="s">
        <v>134</v>
      </c>
      <c r="AU94" s="22" t="s">
        <v>80</v>
      </c>
    </row>
    <row r="95" spans="2:65" s="1" customFormat="1" ht="14.45" customHeight="1">
      <c r="B95" s="39"/>
      <c r="C95" s="215" t="s">
        <v>142</v>
      </c>
      <c r="D95" s="215" t="s">
        <v>158</v>
      </c>
      <c r="E95" s="216" t="s">
        <v>465</v>
      </c>
      <c r="F95" s="217" t="s">
        <v>466</v>
      </c>
      <c r="G95" s="218" t="s">
        <v>130</v>
      </c>
      <c r="H95" s="219">
        <v>0.05</v>
      </c>
      <c r="I95" s="220"/>
      <c r="J95" s="221">
        <f>ROUND(I95*H95,2)</f>
        <v>0</v>
      </c>
      <c r="K95" s="217" t="s">
        <v>131</v>
      </c>
      <c r="L95" s="222"/>
      <c r="M95" s="223" t="s">
        <v>21</v>
      </c>
      <c r="N95" s="224" t="s">
        <v>41</v>
      </c>
      <c r="O95" s="40"/>
      <c r="P95" s="199">
        <f>O95*H95</f>
        <v>0</v>
      </c>
      <c r="Q95" s="199">
        <v>1</v>
      </c>
      <c r="R95" s="199">
        <f>Q95*H95</f>
        <v>0.05</v>
      </c>
      <c r="S95" s="199">
        <v>0</v>
      </c>
      <c r="T95" s="200">
        <f>S95*H95</f>
        <v>0</v>
      </c>
      <c r="AR95" s="22" t="s">
        <v>174</v>
      </c>
      <c r="AT95" s="22" t="s">
        <v>158</v>
      </c>
      <c r="AU95" s="22" t="s">
        <v>80</v>
      </c>
      <c r="AY95" s="22" t="s">
        <v>124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78</v>
      </c>
      <c r="BK95" s="201">
        <f>ROUND(I95*H95,2)</f>
        <v>0</v>
      </c>
      <c r="BL95" s="22" t="s">
        <v>132</v>
      </c>
      <c r="BM95" s="22" t="s">
        <v>164</v>
      </c>
    </row>
    <row r="96" spans="2:65" s="1" customFormat="1" ht="13.5">
      <c r="B96" s="39"/>
      <c r="C96" s="61"/>
      <c r="D96" s="202" t="s">
        <v>134</v>
      </c>
      <c r="E96" s="61"/>
      <c r="F96" s="203" t="s">
        <v>466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134</v>
      </c>
      <c r="AU96" s="22" t="s">
        <v>80</v>
      </c>
    </row>
    <row r="97" spans="2:65" s="1" customFormat="1" ht="22.9" customHeight="1">
      <c r="B97" s="39"/>
      <c r="C97" s="190" t="s">
        <v>132</v>
      </c>
      <c r="D97" s="190" t="s">
        <v>127</v>
      </c>
      <c r="E97" s="191" t="s">
        <v>467</v>
      </c>
      <c r="F97" s="192" t="s">
        <v>468</v>
      </c>
      <c r="G97" s="193" t="s">
        <v>462</v>
      </c>
      <c r="H97" s="194">
        <v>0.14399999999999999</v>
      </c>
      <c r="I97" s="195"/>
      <c r="J97" s="196">
        <f>ROUND(I97*H97,2)</f>
        <v>0</v>
      </c>
      <c r="K97" s="192" t="s">
        <v>131</v>
      </c>
      <c r="L97" s="59"/>
      <c r="M97" s="197" t="s">
        <v>21</v>
      </c>
      <c r="N97" s="198" t="s">
        <v>41</v>
      </c>
      <c r="O97" s="40"/>
      <c r="P97" s="199">
        <f>O97*H97</f>
        <v>0</v>
      </c>
      <c r="Q97" s="199">
        <v>1.79172</v>
      </c>
      <c r="R97" s="199">
        <f>Q97*H97</f>
        <v>0.25800767999999996</v>
      </c>
      <c r="S97" s="199">
        <v>0</v>
      </c>
      <c r="T97" s="200">
        <f>S97*H97</f>
        <v>0</v>
      </c>
      <c r="AR97" s="22" t="s">
        <v>132</v>
      </c>
      <c r="AT97" s="22" t="s">
        <v>127</v>
      </c>
      <c r="AU97" s="22" t="s">
        <v>80</v>
      </c>
      <c r="AY97" s="22" t="s">
        <v>124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78</v>
      </c>
      <c r="BK97" s="201">
        <f>ROUND(I97*H97,2)</f>
        <v>0</v>
      </c>
      <c r="BL97" s="22" t="s">
        <v>132</v>
      </c>
      <c r="BM97" s="22" t="s">
        <v>174</v>
      </c>
    </row>
    <row r="98" spans="2:65" s="1" customFormat="1" ht="13.5">
      <c r="B98" s="39"/>
      <c r="C98" s="61"/>
      <c r="D98" s="202" t="s">
        <v>134</v>
      </c>
      <c r="E98" s="61"/>
      <c r="F98" s="203" t="s">
        <v>468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134</v>
      </c>
      <c r="AU98" s="22" t="s">
        <v>80</v>
      </c>
    </row>
    <row r="99" spans="2:65" s="1" customFormat="1" ht="22.9" customHeight="1">
      <c r="B99" s="39"/>
      <c r="C99" s="190" t="s">
        <v>157</v>
      </c>
      <c r="D99" s="190" t="s">
        <v>127</v>
      </c>
      <c r="E99" s="191" t="s">
        <v>469</v>
      </c>
      <c r="F99" s="192" t="s">
        <v>470</v>
      </c>
      <c r="G99" s="193" t="s">
        <v>153</v>
      </c>
      <c r="H99" s="194">
        <v>19</v>
      </c>
      <c r="I99" s="195"/>
      <c r="J99" s="196">
        <f>ROUND(I99*H99,2)</f>
        <v>0</v>
      </c>
      <c r="K99" s="192" t="s">
        <v>131</v>
      </c>
      <c r="L99" s="59"/>
      <c r="M99" s="197" t="s">
        <v>21</v>
      </c>
      <c r="N99" s="198" t="s">
        <v>41</v>
      </c>
      <c r="O99" s="40"/>
      <c r="P99" s="199">
        <f>O99*H99</f>
        <v>0</v>
      </c>
      <c r="Q99" s="199">
        <v>2.3910000000000001E-2</v>
      </c>
      <c r="R99" s="199">
        <f>Q99*H99</f>
        <v>0.45429000000000003</v>
      </c>
      <c r="S99" s="199">
        <v>0</v>
      </c>
      <c r="T99" s="200">
        <f>S99*H99</f>
        <v>0</v>
      </c>
      <c r="AR99" s="22" t="s">
        <v>132</v>
      </c>
      <c r="AT99" s="22" t="s">
        <v>127</v>
      </c>
      <c r="AU99" s="22" t="s">
        <v>80</v>
      </c>
      <c r="AY99" s="22" t="s">
        <v>124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78</v>
      </c>
      <c r="BK99" s="201">
        <f>ROUND(I99*H99,2)</f>
        <v>0</v>
      </c>
      <c r="BL99" s="22" t="s">
        <v>132</v>
      </c>
      <c r="BM99" s="22" t="s">
        <v>184</v>
      </c>
    </row>
    <row r="100" spans="2:65" s="1" customFormat="1" ht="13.5">
      <c r="B100" s="39"/>
      <c r="C100" s="61"/>
      <c r="D100" s="202" t="s">
        <v>134</v>
      </c>
      <c r="E100" s="61"/>
      <c r="F100" s="203" t="s">
        <v>470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134</v>
      </c>
      <c r="AU100" s="22" t="s">
        <v>80</v>
      </c>
    </row>
    <row r="101" spans="2:65" s="10" customFormat="1" ht="29.85" customHeight="1">
      <c r="B101" s="174"/>
      <c r="C101" s="175"/>
      <c r="D101" s="176" t="s">
        <v>69</v>
      </c>
      <c r="E101" s="188" t="s">
        <v>132</v>
      </c>
      <c r="F101" s="188" t="s">
        <v>471</v>
      </c>
      <c r="G101" s="175"/>
      <c r="H101" s="175"/>
      <c r="I101" s="178"/>
      <c r="J101" s="189">
        <f>BK101</f>
        <v>0</v>
      </c>
      <c r="K101" s="175"/>
      <c r="L101" s="180"/>
      <c r="M101" s="181"/>
      <c r="N101" s="182"/>
      <c r="O101" s="182"/>
      <c r="P101" s="183">
        <f>SUM(P102:P105)</f>
        <v>0</v>
      </c>
      <c r="Q101" s="182"/>
      <c r="R101" s="183">
        <f>SUM(R102:R105)</f>
        <v>0.71035999999999999</v>
      </c>
      <c r="S101" s="182"/>
      <c r="T101" s="184">
        <f>SUM(T102:T105)</f>
        <v>0</v>
      </c>
      <c r="AR101" s="185" t="s">
        <v>78</v>
      </c>
      <c r="AT101" s="186" t="s">
        <v>69</v>
      </c>
      <c r="AU101" s="186" t="s">
        <v>78</v>
      </c>
      <c r="AY101" s="185" t="s">
        <v>124</v>
      </c>
      <c r="BK101" s="187">
        <f>SUM(BK102:BK105)</f>
        <v>0</v>
      </c>
    </row>
    <row r="102" spans="2:65" s="1" customFormat="1" ht="22.9" customHeight="1">
      <c r="B102" s="39"/>
      <c r="C102" s="190" t="s">
        <v>164</v>
      </c>
      <c r="D102" s="190" t="s">
        <v>127</v>
      </c>
      <c r="E102" s="191" t="s">
        <v>472</v>
      </c>
      <c r="F102" s="192" t="s">
        <v>473</v>
      </c>
      <c r="G102" s="193" t="s">
        <v>153</v>
      </c>
      <c r="H102" s="194">
        <v>4</v>
      </c>
      <c r="I102" s="195"/>
      <c r="J102" s="196">
        <f>ROUND(I102*H102,2)</f>
        <v>0</v>
      </c>
      <c r="K102" s="192" t="s">
        <v>131</v>
      </c>
      <c r="L102" s="59"/>
      <c r="M102" s="197" t="s">
        <v>21</v>
      </c>
      <c r="N102" s="198" t="s">
        <v>41</v>
      </c>
      <c r="O102" s="40"/>
      <c r="P102" s="199">
        <f>O102*H102</f>
        <v>0</v>
      </c>
      <c r="Q102" s="199">
        <v>4.5900000000000003E-3</v>
      </c>
      <c r="R102" s="199">
        <f>Q102*H102</f>
        <v>1.8360000000000001E-2</v>
      </c>
      <c r="S102" s="199">
        <v>0</v>
      </c>
      <c r="T102" s="200">
        <f>S102*H102</f>
        <v>0</v>
      </c>
      <c r="AR102" s="22" t="s">
        <v>132</v>
      </c>
      <c r="AT102" s="22" t="s">
        <v>127</v>
      </c>
      <c r="AU102" s="22" t="s">
        <v>80</v>
      </c>
      <c r="AY102" s="22" t="s">
        <v>124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2" t="s">
        <v>78</v>
      </c>
      <c r="BK102" s="201">
        <f>ROUND(I102*H102,2)</f>
        <v>0</v>
      </c>
      <c r="BL102" s="22" t="s">
        <v>132</v>
      </c>
      <c r="BM102" s="22" t="s">
        <v>194</v>
      </c>
    </row>
    <row r="103" spans="2:65" s="1" customFormat="1" ht="13.5">
      <c r="B103" s="39"/>
      <c r="C103" s="61"/>
      <c r="D103" s="202" t="s">
        <v>134</v>
      </c>
      <c r="E103" s="61"/>
      <c r="F103" s="203" t="s">
        <v>473</v>
      </c>
      <c r="G103" s="61"/>
      <c r="H103" s="61"/>
      <c r="I103" s="161"/>
      <c r="J103" s="61"/>
      <c r="K103" s="61"/>
      <c r="L103" s="59"/>
      <c r="M103" s="204"/>
      <c r="N103" s="40"/>
      <c r="O103" s="40"/>
      <c r="P103" s="40"/>
      <c r="Q103" s="40"/>
      <c r="R103" s="40"/>
      <c r="S103" s="40"/>
      <c r="T103" s="76"/>
      <c r="AT103" s="22" t="s">
        <v>134</v>
      </c>
      <c r="AU103" s="22" t="s">
        <v>80</v>
      </c>
    </row>
    <row r="104" spans="2:65" s="1" customFormat="1" ht="14.45" customHeight="1">
      <c r="B104" s="39"/>
      <c r="C104" s="215" t="s">
        <v>169</v>
      </c>
      <c r="D104" s="215" t="s">
        <v>158</v>
      </c>
      <c r="E104" s="216" t="s">
        <v>474</v>
      </c>
      <c r="F104" s="217" t="s">
        <v>475</v>
      </c>
      <c r="G104" s="218" t="s">
        <v>153</v>
      </c>
      <c r="H104" s="219">
        <v>4</v>
      </c>
      <c r="I104" s="220"/>
      <c r="J104" s="221">
        <f>ROUND(I104*H104,2)</f>
        <v>0</v>
      </c>
      <c r="K104" s="217" t="s">
        <v>131</v>
      </c>
      <c r="L104" s="222"/>
      <c r="M104" s="223" t="s">
        <v>21</v>
      </c>
      <c r="N104" s="224" t="s">
        <v>41</v>
      </c>
      <c r="O104" s="40"/>
      <c r="P104" s="199">
        <f>O104*H104</f>
        <v>0</v>
      </c>
      <c r="Q104" s="199">
        <v>0.17299999999999999</v>
      </c>
      <c r="R104" s="199">
        <f>Q104*H104</f>
        <v>0.69199999999999995</v>
      </c>
      <c r="S104" s="199">
        <v>0</v>
      </c>
      <c r="T104" s="200">
        <f>S104*H104</f>
        <v>0</v>
      </c>
      <c r="AR104" s="22" t="s">
        <v>174</v>
      </c>
      <c r="AT104" s="22" t="s">
        <v>158</v>
      </c>
      <c r="AU104" s="22" t="s">
        <v>80</v>
      </c>
      <c r="AY104" s="22" t="s">
        <v>124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2" t="s">
        <v>78</v>
      </c>
      <c r="BK104" s="201">
        <f>ROUND(I104*H104,2)</f>
        <v>0</v>
      </c>
      <c r="BL104" s="22" t="s">
        <v>132</v>
      </c>
      <c r="BM104" s="22" t="s">
        <v>204</v>
      </c>
    </row>
    <row r="105" spans="2:65" s="1" customFormat="1" ht="13.5">
      <c r="B105" s="39"/>
      <c r="C105" s="61"/>
      <c r="D105" s="202" t="s">
        <v>134</v>
      </c>
      <c r="E105" s="61"/>
      <c r="F105" s="203" t="s">
        <v>475</v>
      </c>
      <c r="G105" s="61"/>
      <c r="H105" s="61"/>
      <c r="I105" s="161"/>
      <c r="J105" s="61"/>
      <c r="K105" s="61"/>
      <c r="L105" s="59"/>
      <c r="M105" s="204"/>
      <c r="N105" s="40"/>
      <c r="O105" s="40"/>
      <c r="P105" s="40"/>
      <c r="Q105" s="40"/>
      <c r="R105" s="40"/>
      <c r="S105" s="40"/>
      <c r="T105" s="76"/>
      <c r="AT105" s="22" t="s">
        <v>134</v>
      </c>
      <c r="AU105" s="22" t="s">
        <v>80</v>
      </c>
    </row>
    <row r="106" spans="2:65" s="10" customFormat="1" ht="29.85" customHeight="1">
      <c r="B106" s="174"/>
      <c r="C106" s="175"/>
      <c r="D106" s="176" t="s">
        <v>69</v>
      </c>
      <c r="E106" s="188" t="s">
        <v>164</v>
      </c>
      <c r="F106" s="188" t="s">
        <v>476</v>
      </c>
      <c r="G106" s="175"/>
      <c r="H106" s="175"/>
      <c r="I106" s="178"/>
      <c r="J106" s="189">
        <f>BK106</f>
        <v>0</v>
      </c>
      <c r="K106" s="175"/>
      <c r="L106" s="180"/>
      <c r="M106" s="181"/>
      <c r="N106" s="182"/>
      <c r="O106" s="182"/>
      <c r="P106" s="183">
        <f>SUM(P107:P110)</f>
        <v>0</v>
      </c>
      <c r="Q106" s="182"/>
      <c r="R106" s="183">
        <f>SUM(R107:R110)</f>
        <v>4.3836447999999999</v>
      </c>
      <c r="S106" s="182"/>
      <c r="T106" s="184">
        <f>SUM(T107:T110)</f>
        <v>0</v>
      </c>
      <c r="AR106" s="185" t="s">
        <v>78</v>
      </c>
      <c r="AT106" s="186" t="s">
        <v>69</v>
      </c>
      <c r="AU106" s="186" t="s">
        <v>78</v>
      </c>
      <c r="AY106" s="185" t="s">
        <v>124</v>
      </c>
      <c r="BK106" s="187">
        <f>SUM(BK107:BK110)</f>
        <v>0</v>
      </c>
    </row>
    <row r="107" spans="2:65" s="1" customFormat="1" ht="22.9" customHeight="1">
      <c r="B107" s="39"/>
      <c r="C107" s="190" t="s">
        <v>174</v>
      </c>
      <c r="D107" s="190" t="s">
        <v>127</v>
      </c>
      <c r="E107" s="191" t="s">
        <v>477</v>
      </c>
      <c r="F107" s="192" t="s">
        <v>478</v>
      </c>
      <c r="G107" s="193" t="s">
        <v>153</v>
      </c>
      <c r="H107" s="194">
        <v>38</v>
      </c>
      <c r="I107" s="195"/>
      <c r="J107" s="196">
        <f>ROUND(I107*H107,2)</f>
        <v>0</v>
      </c>
      <c r="K107" s="192" t="s">
        <v>131</v>
      </c>
      <c r="L107" s="59"/>
      <c r="M107" s="197" t="s">
        <v>21</v>
      </c>
      <c r="N107" s="198" t="s">
        <v>41</v>
      </c>
      <c r="O107" s="40"/>
      <c r="P107" s="199">
        <f>O107*H107</f>
        <v>0</v>
      </c>
      <c r="Q107" s="199">
        <v>1.323E-2</v>
      </c>
      <c r="R107" s="199">
        <f>Q107*H107</f>
        <v>0.50273999999999996</v>
      </c>
      <c r="S107" s="199">
        <v>0</v>
      </c>
      <c r="T107" s="200">
        <f>S107*H107</f>
        <v>0</v>
      </c>
      <c r="AR107" s="22" t="s">
        <v>132</v>
      </c>
      <c r="AT107" s="22" t="s">
        <v>127</v>
      </c>
      <c r="AU107" s="22" t="s">
        <v>80</v>
      </c>
      <c r="AY107" s="22" t="s">
        <v>124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78</v>
      </c>
      <c r="BK107" s="201">
        <f>ROUND(I107*H107,2)</f>
        <v>0</v>
      </c>
      <c r="BL107" s="22" t="s">
        <v>132</v>
      </c>
      <c r="BM107" s="22" t="s">
        <v>154</v>
      </c>
    </row>
    <row r="108" spans="2:65" s="1" customFormat="1" ht="13.5">
      <c r="B108" s="39"/>
      <c r="C108" s="61"/>
      <c r="D108" s="202" t="s">
        <v>134</v>
      </c>
      <c r="E108" s="61"/>
      <c r="F108" s="203" t="s">
        <v>478</v>
      </c>
      <c r="G108" s="61"/>
      <c r="H108" s="61"/>
      <c r="I108" s="161"/>
      <c r="J108" s="61"/>
      <c r="K108" s="61"/>
      <c r="L108" s="59"/>
      <c r="M108" s="204"/>
      <c r="N108" s="40"/>
      <c r="O108" s="40"/>
      <c r="P108" s="40"/>
      <c r="Q108" s="40"/>
      <c r="R108" s="40"/>
      <c r="S108" s="40"/>
      <c r="T108" s="76"/>
      <c r="AT108" s="22" t="s">
        <v>134</v>
      </c>
      <c r="AU108" s="22" t="s">
        <v>80</v>
      </c>
    </row>
    <row r="109" spans="2:65" s="1" customFormat="1" ht="22.9" customHeight="1">
      <c r="B109" s="39"/>
      <c r="C109" s="190" t="s">
        <v>179</v>
      </c>
      <c r="D109" s="190" t="s">
        <v>127</v>
      </c>
      <c r="E109" s="191" t="s">
        <v>479</v>
      </c>
      <c r="F109" s="192" t="s">
        <v>480</v>
      </c>
      <c r="G109" s="193" t="s">
        <v>462</v>
      </c>
      <c r="H109" s="194">
        <v>1.72</v>
      </c>
      <c r="I109" s="195"/>
      <c r="J109" s="196">
        <f>ROUND(I109*H109,2)</f>
        <v>0</v>
      </c>
      <c r="K109" s="192" t="s">
        <v>131</v>
      </c>
      <c r="L109" s="59"/>
      <c r="M109" s="197" t="s">
        <v>21</v>
      </c>
      <c r="N109" s="198" t="s">
        <v>41</v>
      </c>
      <c r="O109" s="40"/>
      <c r="P109" s="199">
        <f>O109*H109</f>
        <v>0</v>
      </c>
      <c r="Q109" s="199">
        <v>2.2563399999999998</v>
      </c>
      <c r="R109" s="199">
        <f>Q109*H109</f>
        <v>3.8809047999999997</v>
      </c>
      <c r="S109" s="199">
        <v>0</v>
      </c>
      <c r="T109" s="200">
        <f>S109*H109</f>
        <v>0</v>
      </c>
      <c r="AR109" s="22" t="s">
        <v>132</v>
      </c>
      <c r="AT109" s="22" t="s">
        <v>127</v>
      </c>
      <c r="AU109" s="22" t="s">
        <v>80</v>
      </c>
      <c r="AY109" s="22" t="s">
        <v>124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78</v>
      </c>
      <c r="BK109" s="201">
        <f>ROUND(I109*H109,2)</f>
        <v>0</v>
      </c>
      <c r="BL109" s="22" t="s">
        <v>132</v>
      </c>
      <c r="BM109" s="22" t="s">
        <v>222</v>
      </c>
    </row>
    <row r="110" spans="2:65" s="1" customFormat="1" ht="13.5">
      <c r="B110" s="39"/>
      <c r="C110" s="61"/>
      <c r="D110" s="202" t="s">
        <v>134</v>
      </c>
      <c r="E110" s="61"/>
      <c r="F110" s="203" t="s">
        <v>480</v>
      </c>
      <c r="G110" s="61"/>
      <c r="H110" s="61"/>
      <c r="I110" s="161"/>
      <c r="J110" s="61"/>
      <c r="K110" s="61"/>
      <c r="L110" s="59"/>
      <c r="M110" s="204"/>
      <c r="N110" s="40"/>
      <c r="O110" s="40"/>
      <c r="P110" s="40"/>
      <c r="Q110" s="40"/>
      <c r="R110" s="40"/>
      <c r="S110" s="40"/>
      <c r="T110" s="76"/>
      <c r="AT110" s="22" t="s">
        <v>134</v>
      </c>
      <c r="AU110" s="22" t="s">
        <v>80</v>
      </c>
    </row>
    <row r="111" spans="2:65" s="10" customFormat="1" ht="29.85" customHeight="1">
      <c r="B111" s="174"/>
      <c r="C111" s="175"/>
      <c r="D111" s="176" t="s">
        <v>69</v>
      </c>
      <c r="E111" s="188" t="s">
        <v>179</v>
      </c>
      <c r="F111" s="188" t="s">
        <v>481</v>
      </c>
      <c r="G111" s="175"/>
      <c r="H111" s="175"/>
      <c r="I111" s="178"/>
      <c r="J111" s="189">
        <f>BK111</f>
        <v>0</v>
      </c>
      <c r="K111" s="175"/>
      <c r="L111" s="180"/>
      <c r="M111" s="181"/>
      <c r="N111" s="182"/>
      <c r="O111" s="182"/>
      <c r="P111" s="183">
        <f>SUM(P112:P125)</f>
        <v>0</v>
      </c>
      <c r="Q111" s="182"/>
      <c r="R111" s="183">
        <f>SUM(R112:R125)</f>
        <v>8.4000000000000012E-3</v>
      </c>
      <c r="S111" s="182"/>
      <c r="T111" s="184">
        <f>SUM(T112:T125)</f>
        <v>4.2880000000000003</v>
      </c>
      <c r="AR111" s="185" t="s">
        <v>78</v>
      </c>
      <c r="AT111" s="186" t="s">
        <v>69</v>
      </c>
      <c r="AU111" s="186" t="s">
        <v>78</v>
      </c>
      <c r="AY111" s="185" t="s">
        <v>124</v>
      </c>
      <c r="BK111" s="187">
        <f>SUM(BK112:BK125)</f>
        <v>0</v>
      </c>
    </row>
    <row r="112" spans="2:65" s="1" customFormat="1" ht="22.9" customHeight="1">
      <c r="B112" s="39"/>
      <c r="C112" s="190" t="s">
        <v>184</v>
      </c>
      <c r="D112" s="190" t="s">
        <v>127</v>
      </c>
      <c r="E112" s="191" t="s">
        <v>482</v>
      </c>
      <c r="F112" s="192" t="s">
        <v>483</v>
      </c>
      <c r="G112" s="193" t="s">
        <v>484</v>
      </c>
      <c r="H112" s="194">
        <v>210</v>
      </c>
      <c r="I112" s="195"/>
      <c r="J112" s="196">
        <f>ROUND(I112*H112,2)</f>
        <v>0</v>
      </c>
      <c r="K112" s="192" t="s">
        <v>131</v>
      </c>
      <c r="L112" s="59"/>
      <c r="M112" s="197" t="s">
        <v>21</v>
      </c>
      <c r="N112" s="198" t="s">
        <v>41</v>
      </c>
      <c r="O112" s="40"/>
      <c r="P112" s="199">
        <f>O112*H112</f>
        <v>0</v>
      </c>
      <c r="Q112" s="199">
        <v>4.0000000000000003E-5</v>
      </c>
      <c r="R112" s="199">
        <f>Q112*H112</f>
        <v>8.4000000000000012E-3</v>
      </c>
      <c r="S112" s="199">
        <v>0</v>
      </c>
      <c r="T112" s="200">
        <f>S112*H112</f>
        <v>0</v>
      </c>
      <c r="AR112" s="22" t="s">
        <v>132</v>
      </c>
      <c r="AT112" s="22" t="s">
        <v>127</v>
      </c>
      <c r="AU112" s="22" t="s">
        <v>80</v>
      </c>
      <c r="AY112" s="22" t="s">
        <v>124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2" t="s">
        <v>78</v>
      </c>
      <c r="BK112" s="201">
        <f>ROUND(I112*H112,2)</f>
        <v>0</v>
      </c>
      <c r="BL112" s="22" t="s">
        <v>132</v>
      </c>
      <c r="BM112" s="22" t="s">
        <v>236</v>
      </c>
    </row>
    <row r="113" spans="2:65" s="1" customFormat="1" ht="13.5">
      <c r="B113" s="39"/>
      <c r="C113" s="61"/>
      <c r="D113" s="202" t="s">
        <v>134</v>
      </c>
      <c r="E113" s="61"/>
      <c r="F113" s="203" t="s">
        <v>483</v>
      </c>
      <c r="G113" s="61"/>
      <c r="H113" s="61"/>
      <c r="I113" s="161"/>
      <c r="J113" s="61"/>
      <c r="K113" s="61"/>
      <c r="L113" s="59"/>
      <c r="M113" s="204"/>
      <c r="N113" s="40"/>
      <c r="O113" s="40"/>
      <c r="P113" s="40"/>
      <c r="Q113" s="40"/>
      <c r="R113" s="40"/>
      <c r="S113" s="40"/>
      <c r="T113" s="76"/>
      <c r="AT113" s="22" t="s">
        <v>134</v>
      </c>
      <c r="AU113" s="22" t="s">
        <v>80</v>
      </c>
    </row>
    <row r="114" spans="2:65" s="1" customFormat="1" ht="22.9" customHeight="1">
      <c r="B114" s="39"/>
      <c r="C114" s="190" t="s">
        <v>189</v>
      </c>
      <c r="D114" s="190" t="s">
        <v>127</v>
      </c>
      <c r="E114" s="191" t="s">
        <v>485</v>
      </c>
      <c r="F114" s="192" t="s">
        <v>486</v>
      </c>
      <c r="G114" s="193" t="s">
        <v>153</v>
      </c>
      <c r="H114" s="194">
        <v>4</v>
      </c>
      <c r="I114" s="195"/>
      <c r="J114" s="196">
        <f>ROUND(I114*H114,2)</f>
        <v>0</v>
      </c>
      <c r="K114" s="192" t="s">
        <v>131</v>
      </c>
      <c r="L114" s="59"/>
      <c r="M114" s="197" t="s">
        <v>21</v>
      </c>
      <c r="N114" s="198" t="s">
        <v>41</v>
      </c>
      <c r="O114" s="40"/>
      <c r="P114" s="199">
        <f>O114*H114</f>
        <v>0</v>
      </c>
      <c r="Q114" s="199">
        <v>0</v>
      </c>
      <c r="R114" s="199">
        <f>Q114*H114</f>
        <v>0</v>
      </c>
      <c r="S114" s="199">
        <v>0.48</v>
      </c>
      <c r="T114" s="200">
        <f>S114*H114</f>
        <v>1.92</v>
      </c>
      <c r="AR114" s="22" t="s">
        <v>132</v>
      </c>
      <c r="AT114" s="22" t="s">
        <v>127</v>
      </c>
      <c r="AU114" s="22" t="s">
        <v>80</v>
      </c>
      <c r="AY114" s="22" t="s">
        <v>124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2" t="s">
        <v>78</v>
      </c>
      <c r="BK114" s="201">
        <f>ROUND(I114*H114,2)</f>
        <v>0</v>
      </c>
      <c r="BL114" s="22" t="s">
        <v>132</v>
      </c>
      <c r="BM114" s="22" t="s">
        <v>247</v>
      </c>
    </row>
    <row r="115" spans="2:65" s="1" customFormat="1" ht="27">
      <c r="B115" s="39"/>
      <c r="C115" s="61"/>
      <c r="D115" s="202" t="s">
        <v>134</v>
      </c>
      <c r="E115" s="61"/>
      <c r="F115" s="203" t="s">
        <v>486</v>
      </c>
      <c r="G115" s="61"/>
      <c r="H115" s="61"/>
      <c r="I115" s="161"/>
      <c r="J115" s="61"/>
      <c r="K115" s="61"/>
      <c r="L115" s="59"/>
      <c r="M115" s="204"/>
      <c r="N115" s="40"/>
      <c r="O115" s="40"/>
      <c r="P115" s="40"/>
      <c r="Q115" s="40"/>
      <c r="R115" s="40"/>
      <c r="S115" s="40"/>
      <c r="T115" s="76"/>
      <c r="AT115" s="22" t="s">
        <v>134</v>
      </c>
      <c r="AU115" s="22" t="s">
        <v>80</v>
      </c>
    </row>
    <row r="116" spans="2:65" s="1" customFormat="1" ht="22.9" customHeight="1">
      <c r="B116" s="39"/>
      <c r="C116" s="190" t="s">
        <v>194</v>
      </c>
      <c r="D116" s="190" t="s">
        <v>127</v>
      </c>
      <c r="E116" s="191" t="s">
        <v>487</v>
      </c>
      <c r="F116" s="192" t="s">
        <v>488</v>
      </c>
      <c r="G116" s="193" t="s">
        <v>462</v>
      </c>
      <c r="H116" s="194">
        <v>0.72</v>
      </c>
      <c r="I116" s="195"/>
      <c r="J116" s="196">
        <f>ROUND(I116*H116,2)</f>
        <v>0</v>
      </c>
      <c r="K116" s="192" t="s">
        <v>131</v>
      </c>
      <c r="L116" s="59"/>
      <c r="M116" s="197" t="s">
        <v>21</v>
      </c>
      <c r="N116" s="198" t="s">
        <v>41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2.2000000000000002</v>
      </c>
      <c r="T116" s="200">
        <f>S116*H116</f>
        <v>1.5840000000000001</v>
      </c>
      <c r="AR116" s="22" t="s">
        <v>132</v>
      </c>
      <c r="AT116" s="22" t="s">
        <v>127</v>
      </c>
      <c r="AU116" s="22" t="s">
        <v>80</v>
      </c>
      <c r="AY116" s="22" t="s">
        <v>124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78</v>
      </c>
      <c r="BK116" s="201">
        <f>ROUND(I116*H116,2)</f>
        <v>0</v>
      </c>
      <c r="BL116" s="22" t="s">
        <v>132</v>
      </c>
      <c r="BM116" s="22" t="s">
        <v>258</v>
      </c>
    </row>
    <row r="117" spans="2:65" s="1" customFormat="1" ht="27">
      <c r="B117" s="39"/>
      <c r="C117" s="61"/>
      <c r="D117" s="202" t="s">
        <v>134</v>
      </c>
      <c r="E117" s="61"/>
      <c r="F117" s="203" t="s">
        <v>488</v>
      </c>
      <c r="G117" s="61"/>
      <c r="H117" s="61"/>
      <c r="I117" s="161"/>
      <c r="J117" s="61"/>
      <c r="K117" s="61"/>
      <c r="L117" s="59"/>
      <c r="M117" s="204"/>
      <c r="N117" s="40"/>
      <c r="O117" s="40"/>
      <c r="P117" s="40"/>
      <c r="Q117" s="40"/>
      <c r="R117" s="40"/>
      <c r="S117" s="40"/>
      <c r="T117" s="76"/>
      <c r="AT117" s="22" t="s">
        <v>134</v>
      </c>
      <c r="AU117" s="22" t="s">
        <v>80</v>
      </c>
    </row>
    <row r="118" spans="2:65" s="1" customFormat="1" ht="22.9" customHeight="1">
      <c r="B118" s="39"/>
      <c r="C118" s="190" t="s">
        <v>199</v>
      </c>
      <c r="D118" s="190" t="s">
        <v>127</v>
      </c>
      <c r="E118" s="191" t="s">
        <v>489</v>
      </c>
      <c r="F118" s="192" t="s">
        <v>490</v>
      </c>
      <c r="G118" s="193" t="s">
        <v>153</v>
      </c>
      <c r="H118" s="194">
        <v>2</v>
      </c>
      <c r="I118" s="195"/>
      <c r="J118" s="196">
        <f>ROUND(I118*H118,2)</f>
        <v>0</v>
      </c>
      <c r="K118" s="192" t="s">
        <v>131</v>
      </c>
      <c r="L118" s="59"/>
      <c r="M118" s="197" t="s">
        <v>21</v>
      </c>
      <c r="N118" s="198" t="s">
        <v>41</v>
      </c>
      <c r="O118" s="40"/>
      <c r="P118" s="199">
        <f>O118*H118</f>
        <v>0</v>
      </c>
      <c r="Q118" s="199">
        <v>0</v>
      </c>
      <c r="R118" s="199">
        <f>Q118*H118</f>
        <v>0</v>
      </c>
      <c r="S118" s="199">
        <v>4.0000000000000001E-3</v>
      </c>
      <c r="T118" s="200">
        <f>S118*H118</f>
        <v>8.0000000000000002E-3</v>
      </c>
      <c r="AR118" s="22" t="s">
        <v>132</v>
      </c>
      <c r="AT118" s="22" t="s">
        <v>127</v>
      </c>
      <c r="AU118" s="22" t="s">
        <v>80</v>
      </c>
      <c r="AY118" s="22" t="s">
        <v>124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2" t="s">
        <v>78</v>
      </c>
      <c r="BK118" s="201">
        <f>ROUND(I118*H118,2)</f>
        <v>0</v>
      </c>
      <c r="BL118" s="22" t="s">
        <v>132</v>
      </c>
      <c r="BM118" s="22" t="s">
        <v>269</v>
      </c>
    </row>
    <row r="119" spans="2:65" s="1" customFormat="1" ht="13.5">
      <c r="B119" s="39"/>
      <c r="C119" s="61"/>
      <c r="D119" s="202" t="s">
        <v>134</v>
      </c>
      <c r="E119" s="61"/>
      <c r="F119" s="203" t="s">
        <v>490</v>
      </c>
      <c r="G119" s="61"/>
      <c r="H119" s="61"/>
      <c r="I119" s="161"/>
      <c r="J119" s="61"/>
      <c r="K119" s="61"/>
      <c r="L119" s="59"/>
      <c r="M119" s="204"/>
      <c r="N119" s="40"/>
      <c r="O119" s="40"/>
      <c r="P119" s="40"/>
      <c r="Q119" s="40"/>
      <c r="R119" s="40"/>
      <c r="S119" s="40"/>
      <c r="T119" s="76"/>
      <c r="AT119" s="22" t="s">
        <v>134</v>
      </c>
      <c r="AU119" s="22" t="s">
        <v>80</v>
      </c>
    </row>
    <row r="120" spans="2:65" s="1" customFormat="1" ht="22.9" customHeight="1">
      <c r="B120" s="39"/>
      <c r="C120" s="190" t="s">
        <v>204</v>
      </c>
      <c r="D120" s="190" t="s">
        <v>127</v>
      </c>
      <c r="E120" s="191" t="s">
        <v>491</v>
      </c>
      <c r="F120" s="192" t="s">
        <v>492</v>
      </c>
      <c r="G120" s="193" t="s">
        <v>153</v>
      </c>
      <c r="H120" s="194">
        <v>8</v>
      </c>
      <c r="I120" s="195"/>
      <c r="J120" s="196">
        <f>ROUND(I120*H120,2)</f>
        <v>0</v>
      </c>
      <c r="K120" s="192" t="s">
        <v>131</v>
      </c>
      <c r="L120" s="59"/>
      <c r="M120" s="197" t="s">
        <v>21</v>
      </c>
      <c r="N120" s="198" t="s">
        <v>41</v>
      </c>
      <c r="O120" s="40"/>
      <c r="P120" s="199">
        <f>O120*H120</f>
        <v>0</v>
      </c>
      <c r="Q120" s="199">
        <v>0</v>
      </c>
      <c r="R120" s="199">
        <f>Q120*H120</f>
        <v>0</v>
      </c>
      <c r="S120" s="199">
        <v>2.5000000000000001E-2</v>
      </c>
      <c r="T120" s="200">
        <f>S120*H120</f>
        <v>0.2</v>
      </c>
      <c r="AR120" s="22" t="s">
        <v>132</v>
      </c>
      <c r="AT120" s="22" t="s">
        <v>127</v>
      </c>
      <c r="AU120" s="22" t="s">
        <v>80</v>
      </c>
      <c r="AY120" s="22" t="s">
        <v>124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2" t="s">
        <v>78</v>
      </c>
      <c r="BK120" s="201">
        <f>ROUND(I120*H120,2)</f>
        <v>0</v>
      </c>
      <c r="BL120" s="22" t="s">
        <v>132</v>
      </c>
      <c r="BM120" s="22" t="s">
        <v>278</v>
      </c>
    </row>
    <row r="121" spans="2:65" s="1" customFormat="1" ht="13.5">
      <c r="B121" s="39"/>
      <c r="C121" s="61"/>
      <c r="D121" s="202" t="s">
        <v>134</v>
      </c>
      <c r="E121" s="61"/>
      <c r="F121" s="203" t="s">
        <v>492</v>
      </c>
      <c r="G121" s="61"/>
      <c r="H121" s="61"/>
      <c r="I121" s="161"/>
      <c r="J121" s="61"/>
      <c r="K121" s="61"/>
      <c r="L121" s="59"/>
      <c r="M121" s="204"/>
      <c r="N121" s="40"/>
      <c r="O121" s="40"/>
      <c r="P121" s="40"/>
      <c r="Q121" s="40"/>
      <c r="R121" s="40"/>
      <c r="S121" s="40"/>
      <c r="T121" s="76"/>
      <c r="AT121" s="22" t="s">
        <v>134</v>
      </c>
      <c r="AU121" s="22" t="s">
        <v>80</v>
      </c>
    </row>
    <row r="122" spans="2:65" s="1" customFormat="1" ht="22.9" customHeight="1">
      <c r="B122" s="39"/>
      <c r="C122" s="190" t="s">
        <v>10</v>
      </c>
      <c r="D122" s="190" t="s">
        <v>127</v>
      </c>
      <c r="E122" s="191" t="s">
        <v>493</v>
      </c>
      <c r="F122" s="192" t="s">
        <v>494</v>
      </c>
      <c r="G122" s="193" t="s">
        <v>153</v>
      </c>
      <c r="H122" s="194">
        <v>3</v>
      </c>
      <c r="I122" s="195"/>
      <c r="J122" s="196">
        <f>ROUND(I122*H122,2)</f>
        <v>0</v>
      </c>
      <c r="K122" s="192" t="s">
        <v>131</v>
      </c>
      <c r="L122" s="59"/>
      <c r="M122" s="197" t="s">
        <v>21</v>
      </c>
      <c r="N122" s="198" t="s">
        <v>41</v>
      </c>
      <c r="O122" s="40"/>
      <c r="P122" s="199">
        <f>O122*H122</f>
        <v>0</v>
      </c>
      <c r="Q122" s="199">
        <v>0</v>
      </c>
      <c r="R122" s="199">
        <f>Q122*H122</f>
        <v>0</v>
      </c>
      <c r="S122" s="199">
        <v>5.3999999999999999E-2</v>
      </c>
      <c r="T122" s="200">
        <f>S122*H122</f>
        <v>0.16200000000000001</v>
      </c>
      <c r="AR122" s="22" t="s">
        <v>132</v>
      </c>
      <c r="AT122" s="22" t="s">
        <v>127</v>
      </c>
      <c r="AU122" s="22" t="s">
        <v>80</v>
      </c>
      <c r="AY122" s="22" t="s">
        <v>124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2" t="s">
        <v>78</v>
      </c>
      <c r="BK122" s="201">
        <f>ROUND(I122*H122,2)</f>
        <v>0</v>
      </c>
      <c r="BL122" s="22" t="s">
        <v>132</v>
      </c>
      <c r="BM122" s="22" t="s">
        <v>287</v>
      </c>
    </row>
    <row r="123" spans="2:65" s="1" customFormat="1" ht="13.5">
      <c r="B123" s="39"/>
      <c r="C123" s="61"/>
      <c r="D123" s="202" t="s">
        <v>134</v>
      </c>
      <c r="E123" s="61"/>
      <c r="F123" s="203" t="s">
        <v>494</v>
      </c>
      <c r="G123" s="61"/>
      <c r="H123" s="61"/>
      <c r="I123" s="161"/>
      <c r="J123" s="61"/>
      <c r="K123" s="61"/>
      <c r="L123" s="59"/>
      <c r="M123" s="204"/>
      <c r="N123" s="40"/>
      <c r="O123" s="40"/>
      <c r="P123" s="40"/>
      <c r="Q123" s="40"/>
      <c r="R123" s="40"/>
      <c r="S123" s="40"/>
      <c r="T123" s="76"/>
      <c r="AT123" s="22" t="s">
        <v>134</v>
      </c>
      <c r="AU123" s="22" t="s">
        <v>80</v>
      </c>
    </row>
    <row r="124" spans="2:65" s="1" customFormat="1" ht="22.9" customHeight="1">
      <c r="B124" s="39"/>
      <c r="C124" s="190" t="s">
        <v>154</v>
      </c>
      <c r="D124" s="190" t="s">
        <v>127</v>
      </c>
      <c r="E124" s="191" t="s">
        <v>495</v>
      </c>
      <c r="F124" s="192" t="s">
        <v>496</v>
      </c>
      <c r="G124" s="193" t="s">
        <v>153</v>
      </c>
      <c r="H124" s="194">
        <v>6</v>
      </c>
      <c r="I124" s="195"/>
      <c r="J124" s="196">
        <f>ROUND(I124*H124,2)</f>
        <v>0</v>
      </c>
      <c r="K124" s="192" t="s">
        <v>131</v>
      </c>
      <c r="L124" s="59"/>
      <c r="M124" s="197" t="s">
        <v>21</v>
      </c>
      <c r="N124" s="198" t="s">
        <v>41</v>
      </c>
      <c r="O124" s="40"/>
      <c r="P124" s="199">
        <f>O124*H124</f>
        <v>0</v>
      </c>
      <c r="Q124" s="199">
        <v>0</v>
      </c>
      <c r="R124" s="199">
        <f>Q124*H124</f>
        <v>0</v>
      </c>
      <c r="S124" s="199">
        <v>6.9000000000000006E-2</v>
      </c>
      <c r="T124" s="200">
        <f>S124*H124</f>
        <v>0.41400000000000003</v>
      </c>
      <c r="AR124" s="22" t="s">
        <v>132</v>
      </c>
      <c r="AT124" s="22" t="s">
        <v>127</v>
      </c>
      <c r="AU124" s="22" t="s">
        <v>80</v>
      </c>
      <c r="AY124" s="22" t="s">
        <v>124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2" t="s">
        <v>78</v>
      </c>
      <c r="BK124" s="201">
        <f>ROUND(I124*H124,2)</f>
        <v>0</v>
      </c>
      <c r="BL124" s="22" t="s">
        <v>132</v>
      </c>
      <c r="BM124" s="22" t="s">
        <v>161</v>
      </c>
    </row>
    <row r="125" spans="2:65" s="1" customFormat="1" ht="13.5">
      <c r="B125" s="39"/>
      <c r="C125" s="61"/>
      <c r="D125" s="202" t="s">
        <v>134</v>
      </c>
      <c r="E125" s="61"/>
      <c r="F125" s="203" t="s">
        <v>496</v>
      </c>
      <c r="G125" s="61"/>
      <c r="H125" s="61"/>
      <c r="I125" s="161"/>
      <c r="J125" s="61"/>
      <c r="K125" s="61"/>
      <c r="L125" s="59"/>
      <c r="M125" s="204"/>
      <c r="N125" s="40"/>
      <c r="O125" s="40"/>
      <c r="P125" s="40"/>
      <c r="Q125" s="40"/>
      <c r="R125" s="40"/>
      <c r="S125" s="40"/>
      <c r="T125" s="76"/>
      <c r="AT125" s="22" t="s">
        <v>134</v>
      </c>
      <c r="AU125" s="22" t="s">
        <v>80</v>
      </c>
    </row>
    <row r="126" spans="2:65" s="10" customFormat="1" ht="29.85" customHeight="1">
      <c r="B126" s="174"/>
      <c r="C126" s="175"/>
      <c r="D126" s="176" t="s">
        <v>69</v>
      </c>
      <c r="E126" s="188" t="s">
        <v>125</v>
      </c>
      <c r="F126" s="188" t="s">
        <v>126</v>
      </c>
      <c r="G126" s="175"/>
      <c r="H126" s="175"/>
      <c r="I126" s="178"/>
      <c r="J126" s="189">
        <f>BK126</f>
        <v>0</v>
      </c>
      <c r="K126" s="175"/>
      <c r="L126" s="180"/>
      <c r="M126" s="181"/>
      <c r="N126" s="182"/>
      <c r="O126" s="182"/>
      <c r="P126" s="183">
        <f>SUM(P127:P134)</f>
        <v>0</v>
      </c>
      <c r="Q126" s="182"/>
      <c r="R126" s="183">
        <f>SUM(R127:R134)</f>
        <v>0</v>
      </c>
      <c r="S126" s="182"/>
      <c r="T126" s="184">
        <f>SUM(T127:T134)</f>
        <v>0</v>
      </c>
      <c r="AR126" s="185" t="s">
        <v>78</v>
      </c>
      <c r="AT126" s="186" t="s">
        <v>69</v>
      </c>
      <c r="AU126" s="186" t="s">
        <v>78</v>
      </c>
      <c r="AY126" s="185" t="s">
        <v>124</v>
      </c>
      <c r="BK126" s="187">
        <f>SUM(BK127:BK134)</f>
        <v>0</v>
      </c>
    </row>
    <row r="127" spans="2:65" s="1" customFormat="1" ht="22.9" customHeight="1">
      <c r="B127" s="39"/>
      <c r="C127" s="190" t="s">
        <v>217</v>
      </c>
      <c r="D127" s="190" t="s">
        <v>127</v>
      </c>
      <c r="E127" s="191" t="s">
        <v>497</v>
      </c>
      <c r="F127" s="192" t="s">
        <v>498</v>
      </c>
      <c r="G127" s="193" t="s">
        <v>130</v>
      </c>
      <c r="H127" s="194">
        <v>6.617</v>
      </c>
      <c r="I127" s="195"/>
      <c r="J127" s="196">
        <f>ROUND(I127*H127,2)</f>
        <v>0</v>
      </c>
      <c r="K127" s="192" t="s">
        <v>131</v>
      </c>
      <c r="L127" s="59"/>
      <c r="M127" s="197" t="s">
        <v>21</v>
      </c>
      <c r="N127" s="198" t="s">
        <v>41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2" t="s">
        <v>132</v>
      </c>
      <c r="AT127" s="22" t="s">
        <v>127</v>
      </c>
      <c r="AU127" s="22" t="s">
        <v>80</v>
      </c>
      <c r="AY127" s="22" t="s">
        <v>124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78</v>
      </c>
      <c r="BK127" s="201">
        <f>ROUND(I127*H127,2)</f>
        <v>0</v>
      </c>
      <c r="BL127" s="22" t="s">
        <v>132</v>
      </c>
      <c r="BM127" s="22" t="s">
        <v>305</v>
      </c>
    </row>
    <row r="128" spans="2:65" s="1" customFormat="1" ht="27">
      <c r="B128" s="39"/>
      <c r="C128" s="61"/>
      <c r="D128" s="202" t="s">
        <v>134</v>
      </c>
      <c r="E128" s="61"/>
      <c r="F128" s="203" t="s">
        <v>498</v>
      </c>
      <c r="G128" s="61"/>
      <c r="H128" s="61"/>
      <c r="I128" s="161"/>
      <c r="J128" s="61"/>
      <c r="K128" s="61"/>
      <c r="L128" s="59"/>
      <c r="M128" s="204"/>
      <c r="N128" s="40"/>
      <c r="O128" s="40"/>
      <c r="P128" s="40"/>
      <c r="Q128" s="40"/>
      <c r="R128" s="40"/>
      <c r="S128" s="40"/>
      <c r="T128" s="76"/>
      <c r="AT128" s="22" t="s">
        <v>134</v>
      </c>
      <c r="AU128" s="22" t="s">
        <v>80</v>
      </c>
    </row>
    <row r="129" spans="2:65" s="1" customFormat="1" ht="22.9" customHeight="1">
      <c r="B129" s="39"/>
      <c r="C129" s="190" t="s">
        <v>222</v>
      </c>
      <c r="D129" s="190" t="s">
        <v>127</v>
      </c>
      <c r="E129" s="191" t="s">
        <v>128</v>
      </c>
      <c r="F129" s="192" t="s">
        <v>129</v>
      </c>
      <c r="G129" s="193" t="s">
        <v>130</v>
      </c>
      <c r="H129" s="194">
        <v>6.617</v>
      </c>
      <c r="I129" s="195"/>
      <c r="J129" s="196">
        <f>ROUND(I129*H129,2)</f>
        <v>0</v>
      </c>
      <c r="K129" s="192" t="s">
        <v>131</v>
      </c>
      <c r="L129" s="59"/>
      <c r="M129" s="197" t="s">
        <v>21</v>
      </c>
      <c r="N129" s="198" t="s">
        <v>41</v>
      </c>
      <c r="O129" s="4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2" t="s">
        <v>132</v>
      </c>
      <c r="AT129" s="22" t="s">
        <v>127</v>
      </c>
      <c r="AU129" s="22" t="s">
        <v>80</v>
      </c>
      <c r="AY129" s="22" t="s">
        <v>124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78</v>
      </c>
      <c r="BK129" s="201">
        <f>ROUND(I129*H129,2)</f>
        <v>0</v>
      </c>
      <c r="BL129" s="22" t="s">
        <v>132</v>
      </c>
      <c r="BM129" s="22" t="s">
        <v>312</v>
      </c>
    </row>
    <row r="130" spans="2:65" s="1" customFormat="1" ht="13.5">
      <c r="B130" s="39"/>
      <c r="C130" s="61"/>
      <c r="D130" s="202" t="s">
        <v>134</v>
      </c>
      <c r="E130" s="61"/>
      <c r="F130" s="203" t="s">
        <v>129</v>
      </c>
      <c r="G130" s="61"/>
      <c r="H130" s="61"/>
      <c r="I130" s="161"/>
      <c r="J130" s="61"/>
      <c r="K130" s="61"/>
      <c r="L130" s="59"/>
      <c r="M130" s="204"/>
      <c r="N130" s="40"/>
      <c r="O130" s="40"/>
      <c r="P130" s="40"/>
      <c r="Q130" s="40"/>
      <c r="R130" s="40"/>
      <c r="S130" s="40"/>
      <c r="T130" s="76"/>
      <c r="AT130" s="22" t="s">
        <v>134</v>
      </c>
      <c r="AU130" s="22" t="s">
        <v>80</v>
      </c>
    </row>
    <row r="131" spans="2:65" s="1" customFormat="1" ht="22.9" customHeight="1">
      <c r="B131" s="39"/>
      <c r="C131" s="190" t="s">
        <v>227</v>
      </c>
      <c r="D131" s="190" t="s">
        <v>127</v>
      </c>
      <c r="E131" s="191" t="s">
        <v>136</v>
      </c>
      <c r="F131" s="192" t="s">
        <v>137</v>
      </c>
      <c r="G131" s="193" t="s">
        <v>130</v>
      </c>
      <c r="H131" s="194">
        <v>231.595</v>
      </c>
      <c r="I131" s="195"/>
      <c r="J131" s="196">
        <f>ROUND(I131*H131,2)</f>
        <v>0</v>
      </c>
      <c r="K131" s="192" t="s">
        <v>131</v>
      </c>
      <c r="L131" s="59"/>
      <c r="M131" s="197" t="s">
        <v>21</v>
      </c>
      <c r="N131" s="198" t="s">
        <v>41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132</v>
      </c>
      <c r="AT131" s="22" t="s">
        <v>127</v>
      </c>
      <c r="AU131" s="22" t="s">
        <v>80</v>
      </c>
      <c r="AY131" s="22" t="s">
        <v>124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78</v>
      </c>
      <c r="BK131" s="201">
        <f>ROUND(I131*H131,2)</f>
        <v>0</v>
      </c>
      <c r="BL131" s="22" t="s">
        <v>132</v>
      </c>
      <c r="BM131" s="22" t="s">
        <v>322</v>
      </c>
    </row>
    <row r="132" spans="2:65" s="1" customFormat="1" ht="13.5">
      <c r="B132" s="39"/>
      <c r="C132" s="61"/>
      <c r="D132" s="202" t="s">
        <v>134</v>
      </c>
      <c r="E132" s="61"/>
      <c r="F132" s="203" t="s">
        <v>137</v>
      </c>
      <c r="G132" s="61"/>
      <c r="H132" s="61"/>
      <c r="I132" s="161"/>
      <c r="J132" s="61"/>
      <c r="K132" s="61"/>
      <c r="L132" s="59"/>
      <c r="M132" s="204"/>
      <c r="N132" s="40"/>
      <c r="O132" s="40"/>
      <c r="P132" s="40"/>
      <c r="Q132" s="40"/>
      <c r="R132" s="40"/>
      <c r="S132" s="40"/>
      <c r="T132" s="76"/>
      <c r="AT132" s="22" t="s">
        <v>134</v>
      </c>
      <c r="AU132" s="22" t="s">
        <v>80</v>
      </c>
    </row>
    <row r="133" spans="2:65" s="1" customFormat="1" ht="22.9" customHeight="1">
      <c r="B133" s="39"/>
      <c r="C133" s="190" t="s">
        <v>236</v>
      </c>
      <c r="D133" s="190" t="s">
        <v>127</v>
      </c>
      <c r="E133" s="191" t="s">
        <v>499</v>
      </c>
      <c r="F133" s="192" t="s">
        <v>500</v>
      </c>
      <c r="G133" s="193" t="s">
        <v>130</v>
      </c>
      <c r="H133" s="194">
        <v>6.617</v>
      </c>
      <c r="I133" s="195"/>
      <c r="J133" s="196">
        <f>ROUND(I133*H133,2)</f>
        <v>0</v>
      </c>
      <c r="K133" s="192" t="s">
        <v>131</v>
      </c>
      <c r="L133" s="59"/>
      <c r="M133" s="197" t="s">
        <v>21</v>
      </c>
      <c r="N133" s="198" t="s">
        <v>41</v>
      </c>
      <c r="O133" s="40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2" t="s">
        <v>132</v>
      </c>
      <c r="AT133" s="22" t="s">
        <v>127</v>
      </c>
      <c r="AU133" s="22" t="s">
        <v>80</v>
      </c>
      <c r="AY133" s="22" t="s">
        <v>124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78</v>
      </c>
      <c r="BK133" s="201">
        <f>ROUND(I133*H133,2)</f>
        <v>0</v>
      </c>
      <c r="BL133" s="22" t="s">
        <v>132</v>
      </c>
      <c r="BM133" s="22" t="s">
        <v>331</v>
      </c>
    </row>
    <row r="134" spans="2:65" s="1" customFormat="1" ht="13.5">
      <c r="B134" s="39"/>
      <c r="C134" s="61"/>
      <c r="D134" s="202" t="s">
        <v>134</v>
      </c>
      <c r="E134" s="61"/>
      <c r="F134" s="203" t="s">
        <v>500</v>
      </c>
      <c r="G134" s="61"/>
      <c r="H134" s="61"/>
      <c r="I134" s="161"/>
      <c r="J134" s="61"/>
      <c r="K134" s="61"/>
      <c r="L134" s="59"/>
      <c r="M134" s="204"/>
      <c r="N134" s="40"/>
      <c r="O134" s="40"/>
      <c r="P134" s="40"/>
      <c r="Q134" s="40"/>
      <c r="R134" s="40"/>
      <c r="S134" s="40"/>
      <c r="T134" s="76"/>
      <c r="AT134" s="22" t="s">
        <v>134</v>
      </c>
      <c r="AU134" s="22" t="s">
        <v>80</v>
      </c>
    </row>
    <row r="135" spans="2:65" s="10" customFormat="1" ht="29.85" customHeight="1">
      <c r="B135" s="174"/>
      <c r="C135" s="175"/>
      <c r="D135" s="176" t="s">
        <v>69</v>
      </c>
      <c r="E135" s="188" t="s">
        <v>501</v>
      </c>
      <c r="F135" s="188" t="s">
        <v>502</v>
      </c>
      <c r="G135" s="175"/>
      <c r="H135" s="175"/>
      <c r="I135" s="178"/>
      <c r="J135" s="189">
        <f>BK135</f>
        <v>0</v>
      </c>
      <c r="K135" s="175"/>
      <c r="L135" s="180"/>
      <c r="M135" s="181"/>
      <c r="N135" s="182"/>
      <c r="O135" s="182"/>
      <c r="P135" s="183">
        <f>SUM(P136:P137)</f>
        <v>0</v>
      </c>
      <c r="Q135" s="182"/>
      <c r="R135" s="183">
        <f>SUM(R136:R137)</f>
        <v>0</v>
      </c>
      <c r="S135" s="182"/>
      <c r="T135" s="184">
        <f>SUM(T136:T137)</f>
        <v>0</v>
      </c>
      <c r="AR135" s="185" t="s">
        <v>78</v>
      </c>
      <c r="AT135" s="186" t="s">
        <v>69</v>
      </c>
      <c r="AU135" s="186" t="s">
        <v>78</v>
      </c>
      <c r="AY135" s="185" t="s">
        <v>124</v>
      </c>
      <c r="BK135" s="187">
        <f>SUM(BK136:BK137)</f>
        <v>0</v>
      </c>
    </row>
    <row r="136" spans="2:65" s="1" customFormat="1" ht="14.45" customHeight="1">
      <c r="B136" s="39"/>
      <c r="C136" s="190" t="s">
        <v>9</v>
      </c>
      <c r="D136" s="190" t="s">
        <v>127</v>
      </c>
      <c r="E136" s="191" t="s">
        <v>503</v>
      </c>
      <c r="F136" s="192" t="s">
        <v>504</v>
      </c>
      <c r="G136" s="193" t="s">
        <v>130</v>
      </c>
      <c r="H136" s="194">
        <v>6.9340000000000002</v>
      </c>
      <c r="I136" s="195"/>
      <c r="J136" s="196">
        <f>ROUND(I136*H136,2)</f>
        <v>0</v>
      </c>
      <c r="K136" s="192" t="s">
        <v>131</v>
      </c>
      <c r="L136" s="59"/>
      <c r="M136" s="197" t="s">
        <v>21</v>
      </c>
      <c r="N136" s="198" t="s">
        <v>41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2" t="s">
        <v>132</v>
      </c>
      <c r="AT136" s="22" t="s">
        <v>127</v>
      </c>
      <c r="AU136" s="22" t="s">
        <v>80</v>
      </c>
      <c r="AY136" s="22" t="s">
        <v>124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78</v>
      </c>
      <c r="BK136" s="201">
        <f>ROUND(I136*H136,2)</f>
        <v>0</v>
      </c>
      <c r="BL136" s="22" t="s">
        <v>132</v>
      </c>
      <c r="BM136" s="22" t="s">
        <v>341</v>
      </c>
    </row>
    <row r="137" spans="2:65" s="1" customFormat="1" ht="13.5">
      <c r="B137" s="39"/>
      <c r="C137" s="61"/>
      <c r="D137" s="202" t="s">
        <v>134</v>
      </c>
      <c r="E137" s="61"/>
      <c r="F137" s="203" t="s">
        <v>504</v>
      </c>
      <c r="G137" s="61"/>
      <c r="H137" s="61"/>
      <c r="I137" s="161"/>
      <c r="J137" s="61"/>
      <c r="K137" s="61"/>
      <c r="L137" s="59"/>
      <c r="M137" s="204"/>
      <c r="N137" s="40"/>
      <c r="O137" s="40"/>
      <c r="P137" s="40"/>
      <c r="Q137" s="40"/>
      <c r="R137" s="40"/>
      <c r="S137" s="40"/>
      <c r="T137" s="76"/>
      <c r="AT137" s="22" t="s">
        <v>134</v>
      </c>
      <c r="AU137" s="22" t="s">
        <v>80</v>
      </c>
    </row>
    <row r="138" spans="2:65" s="10" customFormat="1" ht="37.35" customHeight="1">
      <c r="B138" s="174"/>
      <c r="C138" s="175"/>
      <c r="D138" s="176" t="s">
        <v>69</v>
      </c>
      <c r="E138" s="177" t="s">
        <v>147</v>
      </c>
      <c r="F138" s="177" t="s">
        <v>148</v>
      </c>
      <c r="G138" s="175"/>
      <c r="H138" s="175"/>
      <c r="I138" s="178"/>
      <c r="J138" s="179">
        <f>BK138</f>
        <v>0</v>
      </c>
      <c r="K138" s="175"/>
      <c r="L138" s="180"/>
      <c r="M138" s="181"/>
      <c r="N138" s="182"/>
      <c r="O138" s="182"/>
      <c r="P138" s="183">
        <f>P139+P156+P167+P180</f>
        <v>0</v>
      </c>
      <c r="Q138" s="182"/>
      <c r="R138" s="183">
        <f>R139+R156+R167+R180</f>
        <v>3.023282</v>
      </c>
      <c r="S138" s="182"/>
      <c r="T138" s="184">
        <f>T139+T156+T167+T180</f>
        <v>2.3287500000000003</v>
      </c>
      <c r="AR138" s="185" t="s">
        <v>80</v>
      </c>
      <c r="AT138" s="186" t="s">
        <v>69</v>
      </c>
      <c r="AU138" s="186" t="s">
        <v>70</v>
      </c>
      <c r="AY138" s="185" t="s">
        <v>124</v>
      </c>
      <c r="BK138" s="187">
        <f>BK139+BK156+BK167+BK180</f>
        <v>0</v>
      </c>
    </row>
    <row r="139" spans="2:65" s="10" customFormat="1" ht="19.899999999999999" customHeight="1">
      <c r="B139" s="174"/>
      <c r="C139" s="175"/>
      <c r="D139" s="176" t="s">
        <v>69</v>
      </c>
      <c r="E139" s="188" t="s">
        <v>505</v>
      </c>
      <c r="F139" s="188" t="s">
        <v>506</v>
      </c>
      <c r="G139" s="175"/>
      <c r="H139" s="175"/>
      <c r="I139" s="178"/>
      <c r="J139" s="189">
        <f>BK139</f>
        <v>0</v>
      </c>
      <c r="K139" s="175"/>
      <c r="L139" s="180"/>
      <c r="M139" s="181"/>
      <c r="N139" s="182"/>
      <c r="O139" s="182"/>
      <c r="P139" s="183">
        <f>SUM(P140:P155)</f>
        <v>0</v>
      </c>
      <c r="Q139" s="182"/>
      <c r="R139" s="183">
        <f>SUM(R140:R155)</f>
        <v>2.4965200000000003</v>
      </c>
      <c r="S139" s="182"/>
      <c r="T139" s="184">
        <f>SUM(T140:T155)</f>
        <v>2.3287500000000003</v>
      </c>
      <c r="AR139" s="185" t="s">
        <v>80</v>
      </c>
      <c r="AT139" s="186" t="s">
        <v>69</v>
      </c>
      <c r="AU139" s="186" t="s">
        <v>78</v>
      </c>
      <c r="AY139" s="185" t="s">
        <v>124</v>
      </c>
      <c r="BK139" s="187">
        <f>SUM(BK140:BK155)</f>
        <v>0</v>
      </c>
    </row>
    <row r="140" spans="2:65" s="1" customFormat="1" ht="14.45" customHeight="1">
      <c r="B140" s="39"/>
      <c r="C140" s="190" t="s">
        <v>247</v>
      </c>
      <c r="D140" s="190" t="s">
        <v>127</v>
      </c>
      <c r="E140" s="191" t="s">
        <v>507</v>
      </c>
      <c r="F140" s="192" t="s">
        <v>508</v>
      </c>
      <c r="G140" s="193" t="s">
        <v>484</v>
      </c>
      <c r="H140" s="194">
        <v>20</v>
      </c>
      <c r="I140" s="195"/>
      <c r="J140" s="196">
        <f>ROUND(I140*H140,2)</f>
        <v>0</v>
      </c>
      <c r="K140" s="192" t="s">
        <v>131</v>
      </c>
      <c r="L140" s="59"/>
      <c r="M140" s="197" t="s">
        <v>21</v>
      </c>
      <c r="N140" s="198" t="s">
        <v>41</v>
      </c>
      <c r="O140" s="40"/>
      <c r="P140" s="199">
        <f>O140*H140</f>
        <v>0</v>
      </c>
      <c r="Q140" s="199">
        <v>2.0000000000000001E-4</v>
      </c>
      <c r="R140" s="199">
        <f>Q140*H140</f>
        <v>4.0000000000000001E-3</v>
      </c>
      <c r="S140" s="199">
        <v>0</v>
      </c>
      <c r="T140" s="200">
        <f>S140*H140</f>
        <v>0</v>
      </c>
      <c r="AR140" s="22" t="s">
        <v>154</v>
      </c>
      <c r="AT140" s="22" t="s">
        <v>127</v>
      </c>
      <c r="AU140" s="22" t="s">
        <v>80</v>
      </c>
      <c r="AY140" s="22" t="s">
        <v>124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2" t="s">
        <v>78</v>
      </c>
      <c r="BK140" s="201">
        <f>ROUND(I140*H140,2)</f>
        <v>0</v>
      </c>
      <c r="BL140" s="22" t="s">
        <v>154</v>
      </c>
      <c r="BM140" s="22" t="s">
        <v>350</v>
      </c>
    </row>
    <row r="141" spans="2:65" s="1" customFormat="1" ht="13.5">
      <c r="B141" s="39"/>
      <c r="C141" s="61"/>
      <c r="D141" s="202" t="s">
        <v>134</v>
      </c>
      <c r="E141" s="61"/>
      <c r="F141" s="203" t="s">
        <v>508</v>
      </c>
      <c r="G141" s="61"/>
      <c r="H141" s="61"/>
      <c r="I141" s="161"/>
      <c r="J141" s="61"/>
      <c r="K141" s="61"/>
      <c r="L141" s="59"/>
      <c r="M141" s="204"/>
      <c r="N141" s="40"/>
      <c r="O141" s="40"/>
      <c r="P141" s="40"/>
      <c r="Q141" s="40"/>
      <c r="R141" s="40"/>
      <c r="S141" s="40"/>
      <c r="T141" s="76"/>
      <c r="AT141" s="22" t="s">
        <v>134</v>
      </c>
      <c r="AU141" s="22" t="s">
        <v>80</v>
      </c>
    </row>
    <row r="142" spans="2:65" s="1" customFormat="1" ht="22.9" customHeight="1">
      <c r="B142" s="39"/>
      <c r="C142" s="190" t="s">
        <v>252</v>
      </c>
      <c r="D142" s="190" t="s">
        <v>127</v>
      </c>
      <c r="E142" s="191" t="s">
        <v>509</v>
      </c>
      <c r="F142" s="192" t="s">
        <v>510</v>
      </c>
      <c r="G142" s="193" t="s">
        <v>484</v>
      </c>
      <c r="H142" s="194">
        <v>20</v>
      </c>
      <c r="I142" s="195"/>
      <c r="J142" s="196">
        <f>ROUND(I142*H142,2)</f>
        <v>0</v>
      </c>
      <c r="K142" s="192" t="s">
        <v>131</v>
      </c>
      <c r="L142" s="59"/>
      <c r="M142" s="197" t="s">
        <v>21</v>
      </c>
      <c r="N142" s="198" t="s">
        <v>41</v>
      </c>
      <c r="O142" s="40"/>
      <c r="P142" s="199">
        <f>O142*H142</f>
        <v>0</v>
      </c>
      <c r="Q142" s="199">
        <v>1.519E-2</v>
      </c>
      <c r="R142" s="199">
        <f>Q142*H142</f>
        <v>0.30380000000000001</v>
      </c>
      <c r="S142" s="199">
        <v>0</v>
      </c>
      <c r="T142" s="200">
        <f>S142*H142</f>
        <v>0</v>
      </c>
      <c r="AR142" s="22" t="s">
        <v>154</v>
      </c>
      <c r="AT142" s="22" t="s">
        <v>127</v>
      </c>
      <c r="AU142" s="22" t="s">
        <v>80</v>
      </c>
      <c r="AY142" s="22" t="s">
        <v>124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2" t="s">
        <v>78</v>
      </c>
      <c r="BK142" s="201">
        <f>ROUND(I142*H142,2)</f>
        <v>0</v>
      </c>
      <c r="BL142" s="22" t="s">
        <v>154</v>
      </c>
      <c r="BM142" s="22" t="s">
        <v>360</v>
      </c>
    </row>
    <row r="143" spans="2:65" s="1" customFormat="1" ht="13.5">
      <c r="B143" s="39"/>
      <c r="C143" s="61"/>
      <c r="D143" s="202" t="s">
        <v>134</v>
      </c>
      <c r="E143" s="61"/>
      <c r="F143" s="203" t="s">
        <v>510</v>
      </c>
      <c r="G143" s="61"/>
      <c r="H143" s="61"/>
      <c r="I143" s="161"/>
      <c r="J143" s="61"/>
      <c r="K143" s="61"/>
      <c r="L143" s="59"/>
      <c r="M143" s="204"/>
      <c r="N143" s="40"/>
      <c r="O143" s="40"/>
      <c r="P143" s="40"/>
      <c r="Q143" s="40"/>
      <c r="R143" s="40"/>
      <c r="S143" s="40"/>
      <c r="T143" s="76"/>
      <c r="AT143" s="22" t="s">
        <v>134</v>
      </c>
      <c r="AU143" s="22" t="s">
        <v>80</v>
      </c>
    </row>
    <row r="144" spans="2:65" s="1" customFormat="1" ht="22.9" customHeight="1">
      <c r="B144" s="39"/>
      <c r="C144" s="190" t="s">
        <v>258</v>
      </c>
      <c r="D144" s="190" t="s">
        <v>127</v>
      </c>
      <c r="E144" s="191" t="s">
        <v>511</v>
      </c>
      <c r="F144" s="192" t="s">
        <v>512</v>
      </c>
      <c r="G144" s="193" t="s">
        <v>484</v>
      </c>
      <c r="H144" s="194">
        <v>173</v>
      </c>
      <c r="I144" s="195"/>
      <c r="J144" s="196">
        <f>ROUND(I144*H144,2)</f>
        <v>0</v>
      </c>
      <c r="K144" s="192" t="s">
        <v>131</v>
      </c>
      <c r="L144" s="59"/>
      <c r="M144" s="197" t="s">
        <v>21</v>
      </c>
      <c r="N144" s="198" t="s">
        <v>41</v>
      </c>
      <c r="O144" s="40"/>
      <c r="P144" s="199">
        <f>O144*H144</f>
        <v>0</v>
      </c>
      <c r="Q144" s="199">
        <v>1.2540000000000001E-2</v>
      </c>
      <c r="R144" s="199">
        <f>Q144*H144</f>
        <v>2.1694200000000001</v>
      </c>
      <c r="S144" s="199">
        <v>0</v>
      </c>
      <c r="T144" s="200">
        <f>S144*H144</f>
        <v>0</v>
      </c>
      <c r="AR144" s="22" t="s">
        <v>154</v>
      </c>
      <c r="AT144" s="22" t="s">
        <v>127</v>
      </c>
      <c r="AU144" s="22" t="s">
        <v>80</v>
      </c>
      <c r="AY144" s="22" t="s">
        <v>124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2" t="s">
        <v>78</v>
      </c>
      <c r="BK144" s="201">
        <f>ROUND(I144*H144,2)</f>
        <v>0</v>
      </c>
      <c r="BL144" s="22" t="s">
        <v>154</v>
      </c>
      <c r="BM144" s="22" t="s">
        <v>369</v>
      </c>
    </row>
    <row r="145" spans="2:65" s="1" customFormat="1" ht="13.5">
      <c r="B145" s="39"/>
      <c r="C145" s="61"/>
      <c r="D145" s="202" t="s">
        <v>134</v>
      </c>
      <c r="E145" s="61"/>
      <c r="F145" s="203" t="s">
        <v>512</v>
      </c>
      <c r="G145" s="61"/>
      <c r="H145" s="61"/>
      <c r="I145" s="161"/>
      <c r="J145" s="61"/>
      <c r="K145" s="61"/>
      <c r="L145" s="59"/>
      <c r="M145" s="204"/>
      <c r="N145" s="40"/>
      <c r="O145" s="40"/>
      <c r="P145" s="40"/>
      <c r="Q145" s="40"/>
      <c r="R145" s="40"/>
      <c r="S145" s="40"/>
      <c r="T145" s="76"/>
      <c r="AT145" s="22" t="s">
        <v>134</v>
      </c>
      <c r="AU145" s="22" t="s">
        <v>80</v>
      </c>
    </row>
    <row r="146" spans="2:65" s="1" customFormat="1" ht="14.45" customHeight="1">
      <c r="B146" s="39"/>
      <c r="C146" s="190" t="s">
        <v>263</v>
      </c>
      <c r="D146" s="190" t="s">
        <v>127</v>
      </c>
      <c r="E146" s="191" t="s">
        <v>513</v>
      </c>
      <c r="F146" s="192" t="s">
        <v>514</v>
      </c>
      <c r="G146" s="193" t="s">
        <v>484</v>
      </c>
      <c r="H146" s="194">
        <v>173</v>
      </c>
      <c r="I146" s="195"/>
      <c r="J146" s="196">
        <f>ROUND(I146*H146,2)</f>
        <v>0</v>
      </c>
      <c r="K146" s="192" t="s">
        <v>131</v>
      </c>
      <c r="L146" s="59"/>
      <c r="M146" s="197" t="s">
        <v>21</v>
      </c>
      <c r="N146" s="198" t="s">
        <v>41</v>
      </c>
      <c r="O146" s="40"/>
      <c r="P146" s="199">
        <f>O146*H146</f>
        <v>0</v>
      </c>
      <c r="Q146" s="199">
        <v>1E-4</v>
      </c>
      <c r="R146" s="199">
        <f>Q146*H146</f>
        <v>1.7299999999999999E-2</v>
      </c>
      <c r="S146" s="199">
        <v>0</v>
      </c>
      <c r="T146" s="200">
        <f>S146*H146</f>
        <v>0</v>
      </c>
      <c r="AR146" s="22" t="s">
        <v>154</v>
      </c>
      <c r="AT146" s="22" t="s">
        <v>127</v>
      </c>
      <c r="AU146" s="22" t="s">
        <v>80</v>
      </c>
      <c r="AY146" s="22" t="s">
        <v>124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78</v>
      </c>
      <c r="BK146" s="201">
        <f>ROUND(I146*H146,2)</f>
        <v>0</v>
      </c>
      <c r="BL146" s="22" t="s">
        <v>154</v>
      </c>
      <c r="BM146" s="22" t="s">
        <v>379</v>
      </c>
    </row>
    <row r="147" spans="2:65" s="1" customFormat="1" ht="13.5">
      <c r="B147" s="39"/>
      <c r="C147" s="61"/>
      <c r="D147" s="202" t="s">
        <v>134</v>
      </c>
      <c r="E147" s="61"/>
      <c r="F147" s="203" t="s">
        <v>514</v>
      </c>
      <c r="G147" s="61"/>
      <c r="H147" s="61"/>
      <c r="I147" s="161"/>
      <c r="J147" s="61"/>
      <c r="K147" s="61"/>
      <c r="L147" s="59"/>
      <c r="M147" s="204"/>
      <c r="N147" s="40"/>
      <c r="O147" s="40"/>
      <c r="P147" s="40"/>
      <c r="Q147" s="40"/>
      <c r="R147" s="40"/>
      <c r="S147" s="40"/>
      <c r="T147" s="76"/>
      <c r="AT147" s="22" t="s">
        <v>134</v>
      </c>
      <c r="AU147" s="22" t="s">
        <v>80</v>
      </c>
    </row>
    <row r="148" spans="2:65" s="1" customFormat="1" ht="22.9" customHeight="1">
      <c r="B148" s="39"/>
      <c r="C148" s="190" t="s">
        <v>269</v>
      </c>
      <c r="D148" s="190" t="s">
        <v>127</v>
      </c>
      <c r="E148" s="191" t="s">
        <v>515</v>
      </c>
      <c r="F148" s="192" t="s">
        <v>516</v>
      </c>
      <c r="G148" s="193" t="s">
        <v>484</v>
      </c>
      <c r="H148" s="194">
        <v>135</v>
      </c>
      <c r="I148" s="195"/>
      <c r="J148" s="196">
        <f>ROUND(I148*H148,2)</f>
        <v>0</v>
      </c>
      <c r="K148" s="192" t="s">
        <v>131</v>
      </c>
      <c r="L148" s="59"/>
      <c r="M148" s="197" t="s">
        <v>21</v>
      </c>
      <c r="N148" s="198" t="s">
        <v>41</v>
      </c>
      <c r="O148" s="40"/>
      <c r="P148" s="199">
        <f>O148*H148</f>
        <v>0</v>
      </c>
      <c r="Q148" s="199">
        <v>0</v>
      </c>
      <c r="R148" s="199">
        <f>Q148*H148</f>
        <v>0</v>
      </c>
      <c r="S148" s="199">
        <v>1.7250000000000001E-2</v>
      </c>
      <c r="T148" s="200">
        <f>S148*H148</f>
        <v>2.3287500000000003</v>
      </c>
      <c r="AR148" s="22" t="s">
        <v>154</v>
      </c>
      <c r="AT148" s="22" t="s">
        <v>127</v>
      </c>
      <c r="AU148" s="22" t="s">
        <v>80</v>
      </c>
      <c r="AY148" s="22" t="s">
        <v>124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2" t="s">
        <v>78</v>
      </c>
      <c r="BK148" s="201">
        <f>ROUND(I148*H148,2)</f>
        <v>0</v>
      </c>
      <c r="BL148" s="22" t="s">
        <v>154</v>
      </c>
      <c r="BM148" s="22" t="s">
        <v>389</v>
      </c>
    </row>
    <row r="149" spans="2:65" s="1" customFormat="1" ht="27">
      <c r="B149" s="39"/>
      <c r="C149" s="61"/>
      <c r="D149" s="202" t="s">
        <v>134</v>
      </c>
      <c r="E149" s="61"/>
      <c r="F149" s="203" t="s">
        <v>516</v>
      </c>
      <c r="G149" s="61"/>
      <c r="H149" s="61"/>
      <c r="I149" s="161"/>
      <c r="J149" s="61"/>
      <c r="K149" s="61"/>
      <c r="L149" s="59"/>
      <c r="M149" s="204"/>
      <c r="N149" s="40"/>
      <c r="O149" s="40"/>
      <c r="P149" s="40"/>
      <c r="Q149" s="40"/>
      <c r="R149" s="40"/>
      <c r="S149" s="40"/>
      <c r="T149" s="76"/>
      <c r="AT149" s="22" t="s">
        <v>134</v>
      </c>
      <c r="AU149" s="22" t="s">
        <v>80</v>
      </c>
    </row>
    <row r="150" spans="2:65" s="1" customFormat="1" ht="14.45" customHeight="1">
      <c r="B150" s="39"/>
      <c r="C150" s="190" t="s">
        <v>274</v>
      </c>
      <c r="D150" s="190" t="s">
        <v>127</v>
      </c>
      <c r="E150" s="191" t="s">
        <v>517</v>
      </c>
      <c r="F150" s="192" t="s">
        <v>518</v>
      </c>
      <c r="G150" s="193" t="s">
        <v>153</v>
      </c>
      <c r="H150" s="194">
        <v>2</v>
      </c>
      <c r="I150" s="195"/>
      <c r="J150" s="196">
        <f>ROUND(I150*H150,2)</f>
        <v>0</v>
      </c>
      <c r="K150" s="192" t="s">
        <v>131</v>
      </c>
      <c r="L150" s="59"/>
      <c r="M150" s="197" t="s">
        <v>21</v>
      </c>
      <c r="N150" s="198" t="s">
        <v>41</v>
      </c>
      <c r="O150" s="40"/>
      <c r="P150" s="199">
        <f>O150*H150</f>
        <v>0</v>
      </c>
      <c r="Q150" s="199">
        <v>8.0000000000000007E-5</v>
      </c>
      <c r="R150" s="199">
        <f>Q150*H150</f>
        <v>1.6000000000000001E-4</v>
      </c>
      <c r="S150" s="199">
        <v>0</v>
      </c>
      <c r="T150" s="200">
        <f>S150*H150</f>
        <v>0</v>
      </c>
      <c r="AR150" s="22" t="s">
        <v>154</v>
      </c>
      <c r="AT150" s="22" t="s">
        <v>127</v>
      </c>
      <c r="AU150" s="22" t="s">
        <v>80</v>
      </c>
      <c r="AY150" s="22" t="s">
        <v>124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2" t="s">
        <v>78</v>
      </c>
      <c r="BK150" s="201">
        <f>ROUND(I150*H150,2)</f>
        <v>0</v>
      </c>
      <c r="BL150" s="22" t="s">
        <v>154</v>
      </c>
      <c r="BM150" s="22" t="s">
        <v>399</v>
      </c>
    </row>
    <row r="151" spans="2:65" s="1" customFormat="1" ht="13.5">
      <c r="B151" s="39"/>
      <c r="C151" s="61"/>
      <c r="D151" s="202" t="s">
        <v>134</v>
      </c>
      <c r="E151" s="61"/>
      <c r="F151" s="203" t="s">
        <v>518</v>
      </c>
      <c r="G151" s="61"/>
      <c r="H151" s="61"/>
      <c r="I151" s="161"/>
      <c r="J151" s="61"/>
      <c r="K151" s="61"/>
      <c r="L151" s="59"/>
      <c r="M151" s="204"/>
      <c r="N151" s="40"/>
      <c r="O151" s="40"/>
      <c r="P151" s="40"/>
      <c r="Q151" s="40"/>
      <c r="R151" s="40"/>
      <c r="S151" s="40"/>
      <c r="T151" s="76"/>
      <c r="AT151" s="22" t="s">
        <v>134</v>
      </c>
      <c r="AU151" s="22" t="s">
        <v>80</v>
      </c>
    </row>
    <row r="152" spans="2:65" s="1" customFormat="1" ht="14.45" customHeight="1">
      <c r="B152" s="39"/>
      <c r="C152" s="215" t="s">
        <v>278</v>
      </c>
      <c r="D152" s="215" t="s">
        <v>158</v>
      </c>
      <c r="E152" s="216" t="s">
        <v>519</v>
      </c>
      <c r="F152" s="217" t="s">
        <v>520</v>
      </c>
      <c r="G152" s="218" t="s">
        <v>153</v>
      </c>
      <c r="H152" s="219">
        <v>2</v>
      </c>
      <c r="I152" s="220"/>
      <c r="J152" s="221">
        <f>ROUND(I152*H152,2)</f>
        <v>0</v>
      </c>
      <c r="K152" s="217" t="s">
        <v>131</v>
      </c>
      <c r="L152" s="222"/>
      <c r="M152" s="223" t="s">
        <v>21</v>
      </c>
      <c r="N152" s="224" t="s">
        <v>41</v>
      </c>
      <c r="O152" s="40"/>
      <c r="P152" s="199">
        <f>O152*H152</f>
        <v>0</v>
      </c>
      <c r="Q152" s="199">
        <v>9.2000000000000003E-4</v>
      </c>
      <c r="R152" s="199">
        <f>Q152*H152</f>
        <v>1.8400000000000001E-3</v>
      </c>
      <c r="S152" s="199">
        <v>0</v>
      </c>
      <c r="T152" s="200">
        <f>S152*H152</f>
        <v>0</v>
      </c>
      <c r="AR152" s="22" t="s">
        <v>161</v>
      </c>
      <c r="AT152" s="22" t="s">
        <v>158</v>
      </c>
      <c r="AU152" s="22" t="s">
        <v>80</v>
      </c>
      <c r="AY152" s="22" t="s">
        <v>124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2" t="s">
        <v>78</v>
      </c>
      <c r="BK152" s="201">
        <f>ROUND(I152*H152,2)</f>
        <v>0</v>
      </c>
      <c r="BL152" s="22" t="s">
        <v>154</v>
      </c>
      <c r="BM152" s="22" t="s">
        <v>409</v>
      </c>
    </row>
    <row r="153" spans="2:65" s="1" customFormat="1" ht="13.5">
      <c r="B153" s="39"/>
      <c r="C153" s="61"/>
      <c r="D153" s="202" t="s">
        <v>134</v>
      </c>
      <c r="E153" s="61"/>
      <c r="F153" s="203" t="s">
        <v>520</v>
      </c>
      <c r="G153" s="61"/>
      <c r="H153" s="61"/>
      <c r="I153" s="161"/>
      <c r="J153" s="61"/>
      <c r="K153" s="61"/>
      <c r="L153" s="59"/>
      <c r="M153" s="204"/>
      <c r="N153" s="40"/>
      <c r="O153" s="40"/>
      <c r="P153" s="40"/>
      <c r="Q153" s="40"/>
      <c r="R153" s="40"/>
      <c r="S153" s="40"/>
      <c r="T153" s="76"/>
      <c r="AT153" s="22" t="s">
        <v>134</v>
      </c>
      <c r="AU153" s="22" t="s">
        <v>80</v>
      </c>
    </row>
    <row r="154" spans="2:65" s="1" customFormat="1" ht="22.9" customHeight="1">
      <c r="B154" s="39"/>
      <c r="C154" s="190" t="s">
        <v>283</v>
      </c>
      <c r="D154" s="190" t="s">
        <v>127</v>
      </c>
      <c r="E154" s="191" t="s">
        <v>521</v>
      </c>
      <c r="F154" s="192" t="s">
        <v>522</v>
      </c>
      <c r="G154" s="193" t="s">
        <v>130</v>
      </c>
      <c r="H154" s="194">
        <v>2.496</v>
      </c>
      <c r="I154" s="195"/>
      <c r="J154" s="196">
        <f>ROUND(I154*H154,2)</f>
        <v>0</v>
      </c>
      <c r="K154" s="192" t="s">
        <v>131</v>
      </c>
      <c r="L154" s="59"/>
      <c r="M154" s="197" t="s">
        <v>21</v>
      </c>
      <c r="N154" s="198" t="s">
        <v>41</v>
      </c>
      <c r="O154" s="40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AR154" s="22" t="s">
        <v>154</v>
      </c>
      <c r="AT154" s="22" t="s">
        <v>127</v>
      </c>
      <c r="AU154" s="22" t="s">
        <v>80</v>
      </c>
      <c r="AY154" s="22" t="s">
        <v>124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2" t="s">
        <v>78</v>
      </c>
      <c r="BK154" s="201">
        <f>ROUND(I154*H154,2)</f>
        <v>0</v>
      </c>
      <c r="BL154" s="22" t="s">
        <v>154</v>
      </c>
      <c r="BM154" s="22" t="s">
        <v>418</v>
      </c>
    </row>
    <row r="155" spans="2:65" s="1" customFormat="1" ht="13.5">
      <c r="B155" s="39"/>
      <c r="C155" s="61"/>
      <c r="D155" s="202" t="s">
        <v>134</v>
      </c>
      <c r="E155" s="61"/>
      <c r="F155" s="203" t="s">
        <v>522</v>
      </c>
      <c r="G155" s="61"/>
      <c r="H155" s="61"/>
      <c r="I155" s="161"/>
      <c r="J155" s="61"/>
      <c r="K155" s="61"/>
      <c r="L155" s="59"/>
      <c r="M155" s="204"/>
      <c r="N155" s="40"/>
      <c r="O155" s="40"/>
      <c r="P155" s="40"/>
      <c r="Q155" s="40"/>
      <c r="R155" s="40"/>
      <c r="S155" s="40"/>
      <c r="T155" s="76"/>
      <c r="AT155" s="22" t="s">
        <v>134</v>
      </c>
      <c r="AU155" s="22" t="s">
        <v>80</v>
      </c>
    </row>
    <row r="156" spans="2:65" s="10" customFormat="1" ht="29.85" customHeight="1">
      <c r="B156" s="174"/>
      <c r="C156" s="175"/>
      <c r="D156" s="176" t="s">
        <v>69</v>
      </c>
      <c r="E156" s="188" t="s">
        <v>523</v>
      </c>
      <c r="F156" s="188" t="s">
        <v>524</v>
      </c>
      <c r="G156" s="175"/>
      <c r="H156" s="175"/>
      <c r="I156" s="178"/>
      <c r="J156" s="189">
        <f>BK156</f>
        <v>0</v>
      </c>
      <c r="K156" s="175"/>
      <c r="L156" s="180"/>
      <c r="M156" s="181"/>
      <c r="N156" s="182"/>
      <c r="O156" s="182"/>
      <c r="P156" s="183">
        <f>SUM(P157:P166)</f>
        <v>0</v>
      </c>
      <c r="Q156" s="182"/>
      <c r="R156" s="183">
        <f>SUM(R157:R166)</f>
        <v>1.8012E-2</v>
      </c>
      <c r="S156" s="182"/>
      <c r="T156" s="184">
        <f>SUM(T157:T166)</f>
        <v>0</v>
      </c>
      <c r="AR156" s="185" t="s">
        <v>80</v>
      </c>
      <c r="AT156" s="186" t="s">
        <v>69</v>
      </c>
      <c r="AU156" s="186" t="s">
        <v>78</v>
      </c>
      <c r="AY156" s="185" t="s">
        <v>124</v>
      </c>
      <c r="BK156" s="187">
        <f>SUM(BK157:BK166)</f>
        <v>0</v>
      </c>
    </row>
    <row r="157" spans="2:65" s="1" customFormat="1" ht="22.9" customHeight="1">
      <c r="B157" s="39"/>
      <c r="C157" s="190" t="s">
        <v>287</v>
      </c>
      <c r="D157" s="190" t="s">
        <v>127</v>
      </c>
      <c r="E157" s="191" t="s">
        <v>525</v>
      </c>
      <c r="F157" s="192" t="s">
        <v>526</v>
      </c>
      <c r="G157" s="193" t="s">
        <v>484</v>
      </c>
      <c r="H157" s="194">
        <v>4.2</v>
      </c>
      <c r="I157" s="195"/>
      <c r="J157" s="196">
        <f>ROUND(I157*H157,2)</f>
        <v>0</v>
      </c>
      <c r="K157" s="192" t="s">
        <v>131</v>
      </c>
      <c r="L157" s="59"/>
      <c r="M157" s="197" t="s">
        <v>21</v>
      </c>
      <c r="N157" s="198" t="s">
        <v>41</v>
      </c>
      <c r="O157" s="40"/>
      <c r="P157" s="199">
        <f>O157*H157</f>
        <v>0</v>
      </c>
      <c r="Q157" s="199">
        <v>3.9199999999999999E-3</v>
      </c>
      <c r="R157" s="199">
        <f>Q157*H157</f>
        <v>1.6463999999999999E-2</v>
      </c>
      <c r="S157" s="199">
        <v>0</v>
      </c>
      <c r="T157" s="200">
        <f>S157*H157</f>
        <v>0</v>
      </c>
      <c r="AR157" s="22" t="s">
        <v>154</v>
      </c>
      <c r="AT157" s="22" t="s">
        <v>127</v>
      </c>
      <c r="AU157" s="22" t="s">
        <v>80</v>
      </c>
      <c r="AY157" s="22" t="s">
        <v>124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2" t="s">
        <v>78</v>
      </c>
      <c r="BK157" s="201">
        <f>ROUND(I157*H157,2)</f>
        <v>0</v>
      </c>
      <c r="BL157" s="22" t="s">
        <v>154</v>
      </c>
      <c r="BM157" s="22" t="s">
        <v>433</v>
      </c>
    </row>
    <row r="158" spans="2:65" s="1" customFormat="1" ht="27">
      <c r="B158" s="39"/>
      <c r="C158" s="61"/>
      <c r="D158" s="202" t="s">
        <v>134</v>
      </c>
      <c r="E158" s="61"/>
      <c r="F158" s="203" t="s">
        <v>526</v>
      </c>
      <c r="G158" s="61"/>
      <c r="H158" s="61"/>
      <c r="I158" s="161"/>
      <c r="J158" s="61"/>
      <c r="K158" s="61"/>
      <c r="L158" s="59"/>
      <c r="M158" s="204"/>
      <c r="N158" s="40"/>
      <c r="O158" s="40"/>
      <c r="P158" s="40"/>
      <c r="Q158" s="40"/>
      <c r="R158" s="40"/>
      <c r="S158" s="40"/>
      <c r="T158" s="76"/>
      <c r="AT158" s="22" t="s">
        <v>134</v>
      </c>
      <c r="AU158" s="22" t="s">
        <v>80</v>
      </c>
    </row>
    <row r="159" spans="2:65" s="1" customFormat="1" ht="22.9" customHeight="1">
      <c r="B159" s="39"/>
      <c r="C159" s="215" t="s">
        <v>292</v>
      </c>
      <c r="D159" s="215" t="s">
        <v>158</v>
      </c>
      <c r="E159" s="216" t="s">
        <v>527</v>
      </c>
      <c r="F159" s="217" t="s">
        <v>528</v>
      </c>
      <c r="G159" s="218" t="s">
        <v>484</v>
      </c>
      <c r="H159" s="219">
        <v>4.62</v>
      </c>
      <c r="I159" s="220"/>
      <c r="J159" s="221">
        <f>ROUND(I159*H159,2)</f>
        <v>0</v>
      </c>
      <c r="K159" s="217" t="s">
        <v>21</v>
      </c>
      <c r="L159" s="222"/>
      <c r="M159" s="223" t="s">
        <v>21</v>
      </c>
      <c r="N159" s="224" t="s">
        <v>41</v>
      </c>
      <c r="O159" s="40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AR159" s="22" t="s">
        <v>161</v>
      </c>
      <c r="AT159" s="22" t="s">
        <v>158</v>
      </c>
      <c r="AU159" s="22" t="s">
        <v>80</v>
      </c>
      <c r="AY159" s="22" t="s">
        <v>124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2" t="s">
        <v>78</v>
      </c>
      <c r="BK159" s="201">
        <f>ROUND(I159*H159,2)</f>
        <v>0</v>
      </c>
      <c r="BL159" s="22" t="s">
        <v>154</v>
      </c>
      <c r="BM159" s="22" t="s">
        <v>444</v>
      </c>
    </row>
    <row r="160" spans="2:65" s="1" customFormat="1" ht="13.5">
      <c r="B160" s="39"/>
      <c r="C160" s="61"/>
      <c r="D160" s="202" t="s">
        <v>134</v>
      </c>
      <c r="E160" s="61"/>
      <c r="F160" s="203" t="s">
        <v>528</v>
      </c>
      <c r="G160" s="61"/>
      <c r="H160" s="61"/>
      <c r="I160" s="161"/>
      <c r="J160" s="61"/>
      <c r="K160" s="61"/>
      <c r="L160" s="59"/>
      <c r="M160" s="204"/>
      <c r="N160" s="40"/>
      <c r="O160" s="40"/>
      <c r="P160" s="40"/>
      <c r="Q160" s="40"/>
      <c r="R160" s="40"/>
      <c r="S160" s="40"/>
      <c r="T160" s="76"/>
      <c r="AT160" s="22" t="s">
        <v>134</v>
      </c>
      <c r="AU160" s="22" t="s">
        <v>80</v>
      </c>
    </row>
    <row r="161" spans="2:65" s="1" customFormat="1" ht="14.45" customHeight="1">
      <c r="B161" s="39"/>
      <c r="C161" s="190" t="s">
        <v>161</v>
      </c>
      <c r="D161" s="190" t="s">
        <v>127</v>
      </c>
      <c r="E161" s="191" t="s">
        <v>529</v>
      </c>
      <c r="F161" s="192" t="s">
        <v>530</v>
      </c>
      <c r="G161" s="193" t="s">
        <v>484</v>
      </c>
      <c r="H161" s="194">
        <v>4.2</v>
      </c>
      <c r="I161" s="195"/>
      <c r="J161" s="196">
        <f>ROUND(I161*H161,2)</f>
        <v>0</v>
      </c>
      <c r="K161" s="192" t="s">
        <v>131</v>
      </c>
      <c r="L161" s="59"/>
      <c r="M161" s="197" t="s">
        <v>21</v>
      </c>
      <c r="N161" s="198" t="s">
        <v>41</v>
      </c>
      <c r="O161" s="40"/>
      <c r="P161" s="199">
        <f>O161*H161</f>
        <v>0</v>
      </c>
      <c r="Q161" s="199">
        <v>2.9999999999999997E-4</v>
      </c>
      <c r="R161" s="199">
        <f>Q161*H161</f>
        <v>1.2599999999999998E-3</v>
      </c>
      <c r="S161" s="199">
        <v>0</v>
      </c>
      <c r="T161" s="200">
        <f>S161*H161</f>
        <v>0</v>
      </c>
      <c r="AR161" s="22" t="s">
        <v>154</v>
      </c>
      <c r="AT161" s="22" t="s">
        <v>127</v>
      </c>
      <c r="AU161" s="22" t="s">
        <v>80</v>
      </c>
      <c r="AY161" s="22" t="s">
        <v>124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78</v>
      </c>
      <c r="BK161" s="201">
        <f>ROUND(I161*H161,2)</f>
        <v>0</v>
      </c>
      <c r="BL161" s="22" t="s">
        <v>154</v>
      </c>
      <c r="BM161" s="22" t="s">
        <v>531</v>
      </c>
    </row>
    <row r="162" spans="2:65" s="1" customFormat="1" ht="13.5">
      <c r="B162" s="39"/>
      <c r="C162" s="61"/>
      <c r="D162" s="202" t="s">
        <v>134</v>
      </c>
      <c r="E162" s="61"/>
      <c r="F162" s="203" t="s">
        <v>530</v>
      </c>
      <c r="G162" s="61"/>
      <c r="H162" s="61"/>
      <c r="I162" s="161"/>
      <c r="J162" s="61"/>
      <c r="K162" s="61"/>
      <c r="L162" s="59"/>
      <c r="M162" s="204"/>
      <c r="N162" s="40"/>
      <c r="O162" s="40"/>
      <c r="P162" s="40"/>
      <c r="Q162" s="40"/>
      <c r="R162" s="40"/>
      <c r="S162" s="40"/>
      <c r="T162" s="76"/>
      <c r="AT162" s="22" t="s">
        <v>134</v>
      </c>
      <c r="AU162" s="22" t="s">
        <v>80</v>
      </c>
    </row>
    <row r="163" spans="2:65" s="1" customFormat="1" ht="14.45" customHeight="1">
      <c r="B163" s="39"/>
      <c r="C163" s="190" t="s">
        <v>300</v>
      </c>
      <c r="D163" s="190" t="s">
        <v>127</v>
      </c>
      <c r="E163" s="191" t="s">
        <v>532</v>
      </c>
      <c r="F163" s="192" t="s">
        <v>533</v>
      </c>
      <c r="G163" s="193" t="s">
        <v>230</v>
      </c>
      <c r="H163" s="194">
        <v>9.6</v>
      </c>
      <c r="I163" s="195"/>
      <c r="J163" s="196">
        <f>ROUND(I163*H163,2)</f>
        <v>0</v>
      </c>
      <c r="K163" s="192" t="s">
        <v>131</v>
      </c>
      <c r="L163" s="59"/>
      <c r="M163" s="197" t="s">
        <v>21</v>
      </c>
      <c r="N163" s="198" t="s">
        <v>41</v>
      </c>
      <c r="O163" s="40"/>
      <c r="P163" s="199">
        <f>O163*H163</f>
        <v>0</v>
      </c>
      <c r="Q163" s="199">
        <v>3.0000000000000001E-5</v>
      </c>
      <c r="R163" s="199">
        <f>Q163*H163</f>
        <v>2.8800000000000001E-4</v>
      </c>
      <c r="S163" s="199">
        <v>0</v>
      </c>
      <c r="T163" s="200">
        <f>S163*H163</f>
        <v>0</v>
      </c>
      <c r="AR163" s="22" t="s">
        <v>154</v>
      </c>
      <c r="AT163" s="22" t="s">
        <v>127</v>
      </c>
      <c r="AU163" s="22" t="s">
        <v>80</v>
      </c>
      <c r="AY163" s="22" t="s">
        <v>124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78</v>
      </c>
      <c r="BK163" s="201">
        <f>ROUND(I163*H163,2)</f>
        <v>0</v>
      </c>
      <c r="BL163" s="22" t="s">
        <v>154</v>
      </c>
      <c r="BM163" s="22" t="s">
        <v>534</v>
      </c>
    </row>
    <row r="164" spans="2:65" s="1" customFormat="1" ht="13.5">
      <c r="B164" s="39"/>
      <c r="C164" s="61"/>
      <c r="D164" s="202" t="s">
        <v>134</v>
      </c>
      <c r="E164" s="61"/>
      <c r="F164" s="203" t="s">
        <v>533</v>
      </c>
      <c r="G164" s="61"/>
      <c r="H164" s="61"/>
      <c r="I164" s="161"/>
      <c r="J164" s="61"/>
      <c r="K164" s="61"/>
      <c r="L164" s="59"/>
      <c r="M164" s="204"/>
      <c r="N164" s="40"/>
      <c r="O164" s="40"/>
      <c r="P164" s="40"/>
      <c r="Q164" s="40"/>
      <c r="R164" s="40"/>
      <c r="S164" s="40"/>
      <c r="T164" s="76"/>
      <c r="AT164" s="22" t="s">
        <v>134</v>
      </c>
      <c r="AU164" s="22" t="s">
        <v>80</v>
      </c>
    </row>
    <row r="165" spans="2:65" s="1" customFormat="1" ht="22.9" customHeight="1">
      <c r="B165" s="39"/>
      <c r="C165" s="190" t="s">
        <v>305</v>
      </c>
      <c r="D165" s="190" t="s">
        <v>127</v>
      </c>
      <c r="E165" s="191" t="s">
        <v>535</v>
      </c>
      <c r="F165" s="192" t="s">
        <v>536</v>
      </c>
      <c r="G165" s="193" t="s">
        <v>130</v>
      </c>
      <c r="H165" s="194">
        <v>0.107</v>
      </c>
      <c r="I165" s="195"/>
      <c r="J165" s="196">
        <f>ROUND(I165*H165,2)</f>
        <v>0</v>
      </c>
      <c r="K165" s="192" t="s">
        <v>131</v>
      </c>
      <c r="L165" s="59"/>
      <c r="M165" s="197" t="s">
        <v>21</v>
      </c>
      <c r="N165" s="198" t="s">
        <v>41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2" t="s">
        <v>154</v>
      </c>
      <c r="AT165" s="22" t="s">
        <v>127</v>
      </c>
      <c r="AU165" s="22" t="s">
        <v>80</v>
      </c>
      <c r="AY165" s="22" t="s">
        <v>124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78</v>
      </c>
      <c r="BK165" s="201">
        <f>ROUND(I165*H165,2)</f>
        <v>0</v>
      </c>
      <c r="BL165" s="22" t="s">
        <v>154</v>
      </c>
      <c r="BM165" s="22" t="s">
        <v>537</v>
      </c>
    </row>
    <row r="166" spans="2:65" s="1" customFormat="1" ht="13.5">
      <c r="B166" s="39"/>
      <c r="C166" s="61"/>
      <c r="D166" s="202" t="s">
        <v>134</v>
      </c>
      <c r="E166" s="61"/>
      <c r="F166" s="203" t="s">
        <v>536</v>
      </c>
      <c r="G166" s="61"/>
      <c r="H166" s="61"/>
      <c r="I166" s="161"/>
      <c r="J166" s="61"/>
      <c r="K166" s="61"/>
      <c r="L166" s="59"/>
      <c r="M166" s="204"/>
      <c r="N166" s="40"/>
      <c r="O166" s="40"/>
      <c r="P166" s="40"/>
      <c r="Q166" s="40"/>
      <c r="R166" s="40"/>
      <c r="S166" s="40"/>
      <c r="T166" s="76"/>
      <c r="AT166" s="22" t="s">
        <v>134</v>
      </c>
      <c r="AU166" s="22" t="s">
        <v>80</v>
      </c>
    </row>
    <row r="167" spans="2:65" s="10" customFormat="1" ht="29.85" customHeight="1">
      <c r="B167" s="174"/>
      <c r="C167" s="175"/>
      <c r="D167" s="176" t="s">
        <v>69</v>
      </c>
      <c r="E167" s="188" t="s">
        <v>538</v>
      </c>
      <c r="F167" s="188" t="s">
        <v>539</v>
      </c>
      <c r="G167" s="175"/>
      <c r="H167" s="175"/>
      <c r="I167" s="178"/>
      <c r="J167" s="189">
        <f>BK167</f>
        <v>0</v>
      </c>
      <c r="K167" s="175"/>
      <c r="L167" s="180"/>
      <c r="M167" s="181"/>
      <c r="N167" s="182"/>
      <c r="O167" s="182"/>
      <c r="P167" s="183">
        <f>SUM(P168:P179)</f>
        <v>0</v>
      </c>
      <c r="Q167" s="182"/>
      <c r="R167" s="183">
        <f>SUM(R168:R179)</f>
        <v>0.28670999999999996</v>
      </c>
      <c r="S167" s="182"/>
      <c r="T167" s="184">
        <f>SUM(T168:T179)</f>
        <v>0</v>
      </c>
      <c r="AR167" s="185" t="s">
        <v>80</v>
      </c>
      <c r="AT167" s="186" t="s">
        <v>69</v>
      </c>
      <c r="AU167" s="186" t="s">
        <v>78</v>
      </c>
      <c r="AY167" s="185" t="s">
        <v>124</v>
      </c>
      <c r="BK167" s="187">
        <f>SUM(BK168:BK179)</f>
        <v>0</v>
      </c>
    </row>
    <row r="168" spans="2:65" s="1" customFormat="1" ht="22.9" customHeight="1">
      <c r="B168" s="39"/>
      <c r="C168" s="190" t="s">
        <v>310</v>
      </c>
      <c r="D168" s="190" t="s">
        <v>127</v>
      </c>
      <c r="E168" s="191" t="s">
        <v>540</v>
      </c>
      <c r="F168" s="192" t="s">
        <v>541</v>
      </c>
      <c r="G168" s="193" t="s">
        <v>484</v>
      </c>
      <c r="H168" s="194">
        <v>20</v>
      </c>
      <c r="I168" s="195"/>
      <c r="J168" s="196">
        <f>ROUND(I168*H168,2)</f>
        <v>0</v>
      </c>
      <c r="K168" s="192" t="s">
        <v>131</v>
      </c>
      <c r="L168" s="59"/>
      <c r="M168" s="197" t="s">
        <v>21</v>
      </c>
      <c r="N168" s="198" t="s">
        <v>41</v>
      </c>
      <c r="O168" s="40"/>
      <c r="P168" s="199">
        <f>O168*H168</f>
        <v>0</v>
      </c>
      <c r="Q168" s="199">
        <v>3.2000000000000002E-3</v>
      </c>
      <c r="R168" s="199">
        <f>Q168*H168</f>
        <v>6.4000000000000001E-2</v>
      </c>
      <c r="S168" s="199">
        <v>0</v>
      </c>
      <c r="T168" s="200">
        <f>S168*H168</f>
        <v>0</v>
      </c>
      <c r="AR168" s="22" t="s">
        <v>154</v>
      </c>
      <c r="AT168" s="22" t="s">
        <v>127</v>
      </c>
      <c r="AU168" s="22" t="s">
        <v>80</v>
      </c>
      <c r="AY168" s="22" t="s">
        <v>124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78</v>
      </c>
      <c r="BK168" s="201">
        <f>ROUND(I168*H168,2)</f>
        <v>0</v>
      </c>
      <c r="BL168" s="22" t="s">
        <v>154</v>
      </c>
      <c r="BM168" s="22" t="s">
        <v>542</v>
      </c>
    </row>
    <row r="169" spans="2:65" s="1" customFormat="1" ht="27">
      <c r="B169" s="39"/>
      <c r="C169" s="61"/>
      <c r="D169" s="202" t="s">
        <v>134</v>
      </c>
      <c r="E169" s="61"/>
      <c r="F169" s="203" t="s">
        <v>541</v>
      </c>
      <c r="G169" s="61"/>
      <c r="H169" s="61"/>
      <c r="I169" s="161"/>
      <c r="J169" s="61"/>
      <c r="K169" s="61"/>
      <c r="L169" s="59"/>
      <c r="M169" s="204"/>
      <c r="N169" s="40"/>
      <c r="O169" s="40"/>
      <c r="P169" s="40"/>
      <c r="Q169" s="40"/>
      <c r="R169" s="40"/>
      <c r="S169" s="40"/>
      <c r="T169" s="76"/>
      <c r="AT169" s="22" t="s">
        <v>134</v>
      </c>
      <c r="AU169" s="22" t="s">
        <v>80</v>
      </c>
    </row>
    <row r="170" spans="2:65" s="1" customFormat="1" ht="14.45" customHeight="1">
      <c r="B170" s="39"/>
      <c r="C170" s="215" t="s">
        <v>312</v>
      </c>
      <c r="D170" s="215" t="s">
        <v>158</v>
      </c>
      <c r="E170" s="216" t="s">
        <v>543</v>
      </c>
      <c r="F170" s="217" t="s">
        <v>544</v>
      </c>
      <c r="G170" s="218" t="s">
        <v>484</v>
      </c>
      <c r="H170" s="219">
        <v>22</v>
      </c>
      <c r="I170" s="220"/>
      <c r="J170" s="221">
        <f>ROUND(I170*H170,2)</f>
        <v>0</v>
      </c>
      <c r="K170" s="217" t="s">
        <v>131</v>
      </c>
      <c r="L170" s="222"/>
      <c r="M170" s="223" t="s">
        <v>21</v>
      </c>
      <c r="N170" s="224" t="s">
        <v>41</v>
      </c>
      <c r="O170" s="40"/>
      <c r="P170" s="199">
        <f>O170*H170</f>
        <v>0</v>
      </c>
      <c r="Q170" s="199">
        <v>9.7999999999999997E-3</v>
      </c>
      <c r="R170" s="199">
        <f>Q170*H170</f>
        <v>0.21559999999999999</v>
      </c>
      <c r="S170" s="199">
        <v>0</v>
      </c>
      <c r="T170" s="200">
        <f>S170*H170</f>
        <v>0</v>
      </c>
      <c r="AR170" s="22" t="s">
        <v>161</v>
      </c>
      <c r="AT170" s="22" t="s">
        <v>158</v>
      </c>
      <c r="AU170" s="22" t="s">
        <v>80</v>
      </c>
      <c r="AY170" s="22" t="s">
        <v>124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78</v>
      </c>
      <c r="BK170" s="201">
        <f>ROUND(I170*H170,2)</f>
        <v>0</v>
      </c>
      <c r="BL170" s="22" t="s">
        <v>154</v>
      </c>
      <c r="BM170" s="22" t="s">
        <v>545</v>
      </c>
    </row>
    <row r="171" spans="2:65" s="1" customFormat="1" ht="13.5">
      <c r="B171" s="39"/>
      <c r="C171" s="61"/>
      <c r="D171" s="202" t="s">
        <v>134</v>
      </c>
      <c r="E171" s="61"/>
      <c r="F171" s="203" t="s">
        <v>544</v>
      </c>
      <c r="G171" s="61"/>
      <c r="H171" s="61"/>
      <c r="I171" s="161"/>
      <c r="J171" s="61"/>
      <c r="K171" s="61"/>
      <c r="L171" s="59"/>
      <c r="M171" s="204"/>
      <c r="N171" s="40"/>
      <c r="O171" s="40"/>
      <c r="P171" s="40"/>
      <c r="Q171" s="40"/>
      <c r="R171" s="40"/>
      <c r="S171" s="40"/>
      <c r="T171" s="76"/>
      <c r="AT171" s="22" t="s">
        <v>134</v>
      </c>
      <c r="AU171" s="22" t="s">
        <v>80</v>
      </c>
    </row>
    <row r="172" spans="2:65" s="1" customFormat="1" ht="14.45" customHeight="1">
      <c r="B172" s="39"/>
      <c r="C172" s="190" t="s">
        <v>317</v>
      </c>
      <c r="D172" s="190" t="s">
        <v>127</v>
      </c>
      <c r="E172" s="191" t="s">
        <v>546</v>
      </c>
      <c r="F172" s="192" t="s">
        <v>547</v>
      </c>
      <c r="G172" s="193" t="s">
        <v>230</v>
      </c>
      <c r="H172" s="194">
        <v>3</v>
      </c>
      <c r="I172" s="195"/>
      <c r="J172" s="196">
        <f>ROUND(I172*H172,2)</f>
        <v>0</v>
      </c>
      <c r="K172" s="192" t="s">
        <v>131</v>
      </c>
      <c r="L172" s="59"/>
      <c r="M172" s="197" t="s">
        <v>21</v>
      </c>
      <c r="N172" s="198" t="s">
        <v>41</v>
      </c>
      <c r="O172" s="40"/>
      <c r="P172" s="199">
        <f>O172*H172</f>
        <v>0</v>
      </c>
      <c r="Q172" s="199">
        <v>3.1E-4</v>
      </c>
      <c r="R172" s="199">
        <f>Q172*H172</f>
        <v>9.3000000000000005E-4</v>
      </c>
      <c r="S172" s="199">
        <v>0</v>
      </c>
      <c r="T172" s="200">
        <f>S172*H172</f>
        <v>0</v>
      </c>
      <c r="AR172" s="22" t="s">
        <v>154</v>
      </c>
      <c r="AT172" s="22" t="s">
        <v>127</v>
      </c>
      <c r="AU172" s="22" t="s">
        <v>80</v>
      </c>
      <c r="AY172" s="22" t="s">
        <v>124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2" t="s">
        <v>78</v>
      </c>
      <c r="BK172" s="201">
        <f>ROUND(I172*H172,2)</f>
        <v>0</v>
      </c>
      <c r="BL172" s="22" t="s">
        <v>154</v>
      </c>
      <c r="BM172" s="22" t="s">
        <v>548</v>
      </c>
    </row>
    <row r="173" spans="2:65" s="1" customFormat="1" ht="13.5">
      <c r="B173" s="39"/>
      <c r="C173" s="61"/>
      <c r="D173" s="202" t="s">
        <v>134</v>
      </c>
      <c r="E173" s="61"/>
      <c r="F173" s="203" t="s">
        <v>547</v>
      </c>
      <c r="G173" s="61"/>
      <c r="H173" s="61"/>
      <c r="I173" s="161"/>
      <c r="J173" s="61"/>
      <c r="K173" s="61"/>
      <c r="L173" s="59"/>
      <c r="M173" s="204"/>
      <c r="N173" s="40"/>
      <c r="O173" s="40"/>
      <c r="P173" s="40"/>
      <c r="Q173" s="40"/>
      <c r="R173" s="40"/>
      <c r="S173" s="40"/>
      <c r="T173" s="76"/>
      <c r="AT173" s="22" t="s">
        <v>134</v>
      </c>
      <c r="AU173" s="22" t="s">
        <v>80</v>
      </c>
    </row>
    <row r="174" spans="2:65" s="1" customFormat="1" ht="14.45" customHeight="1">
      <c r="B174" s="39"/>
      <c r="C174" s="190" t="s">
        <v>322</v>
      </c>
      <c r="D174" s="190" t="s">
        <v>127</v>
      </c>
      <c r="E174" s="191" t="s">
        <v>549</v>
      </c>
      <c r="F174" s="192" t="s">
        <v>550</v>
      </c>
      <c r="G174" s="193" t="s">
        <v>484</v>
      </c>
      <c r="H174" s="194">
        <v>20</v>
      </c>
      <c r="I174" s="195"/>
      <c r="J174" s="196">
        <f>ROUND(I174*H174,2)</f>
        <v>0</v>
      </c>
      <c r="K174" s="192" t="s">
        <v>131</v>
      </c>
      <c r="L174" s="59"/>
      <c r="M174" s="197" t="s">
        <v>21</v>
      </c>
      <c r="N174" s="198" t="s">
        <v>41</v>
      </c>
      <c r="O174" s="40"/>
      <c r="P174" s="199">
        <f>O174*H174</f>
        <v>0</v>
      </c>
      <c r="Q174" s="199">
        <v>2.9999999999999997E-4</v>
      </c>
      <c r="R174" s="199">
        <f>Q174*H174</f>
        <v>5.9999999999999993E-3</v>
      </c>
      <c r="S174" s="199">
        <v>0</v>
      </c>
      <c r="T174" s="200">
        <f>S174*H174</f>
        <v>0</v>
      </c>
      <c r="AR174" s="22" t="s">
        <v>154</v>
      </c>
      <c r="AT174" s="22" t="s">
        <v>127</v>
      </c>
      <c r="AU174" s="22" t="s">
        <v>80</v>
      </c>
      <c r="AY174" s="22" t="s">
        <v>124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78</v>
      </c>
      <c r="BK174" s="201">
        <f>ROUND(I174*H174,2)</f>
        <v>0</v>
      </c>
      <c r="BL174" s="22" t="s">
        <v>154</v>
      </c>
      <c r="BM174" s="22" t="s">
        <v>551</v>
      </c>
    </row>
    <row r="175" spans="2:65" s="1" customFormat="1" ht="13.5">
      <c r="B175" s="39"/>
      <c r="C175" s="61"/>
      <c r="D175" s="202" t="s">
        <v>134</v>
      </c>
      <c r="E175" s="61"/>
      <c r="F175" s="203" t="s">
        <v>550</v>
      </c>
      <c r="G175" s="61"/>
      <c r="H175" s="61"/>
      <c r="I175" s="161"/>
      <c r="J175" s="61"/>
      <c r="K175" s="61"/>
      <c r="L175" s="59"/>
      <c r="M175" s="204"/>
      <c r="N175" s="40"/>
      <c r="O175" s="40"/>
      <c r="P175" s="40"/>
      <c r="Q175" s="40"/>
      <c r="R175" s="40"/>
      <c r="S175" s="40"/>
      <c r="T175" s="76"/>
      <c r="AT175" s="22" t="s">
        <v>134</v>
      </c>
      <c r="AU175" s="22" t="s">
        <v>80</v>
      </c>
    </row>
    <row r="176" spans="2:65" s="1" customFormat="1" ht="14.45" customHeight="1">
      <c r="B176" s="39"/>
      <c r="C176" s="190" t="s">
        <v>327</v>
      </c>
      <c r="D176" s="190" t="s">
        <v>127</v>
      </c>
      <c r="E176" s="191" t="s">
        <v>552</v>
      </c>
      <c r="F176" s="192" t="s">
        <v>553</v>
      </c>
      <c r="G176" s="193" t="s">
        <v>230</v>
      </c>
      <c r="H176" s="194">
        <v>6</v>
      </c>
      <c r="I176" s="195"/>
      <c r="J176" s="196">
        <f>ROUND(I176*H176,2)</f>
        <v>0</v>
      </c>
      <c r="K176" s="192" t="s">
        <v>131</v>
      </c>
      <c r="L176" s="59"/>
      <c r="M176" s="197" t="s">
        <v>21</v>
      </c>
      <c r="N176" s="198" t="s">
        <v>41</v>
      </c>
      <c r="O176" s="40"/>
      <c r="P176" s="199">
        <f>O176*H176</f>
        <v>0</v>
      </c>
      <c r="Q176" s="199">
        <v>3.0000000000000001E-5</v>
      </c>
      <c r="R176" s="199">
        <f>Q176*H176</f>
        <v>1.8000000000000001E-4</v>
      </c>
      <c r="S176" s="199">
        <v>0</v>
      </c>
      <c r="T176" s="200">
        <f>S176*H176</f>
        <v>0</v>
      </c>
      <c r="AR176" s="22" t="s">
        <v>154</v>
      </c>
      <c r="AT176" s="22" t="s">
        <v>127</v>
      </c>
      <c r="AU176" s="22" t="s">
        <v>80</v>
      </c>
      <c r="AY176" s="22" t="s">
        <v>124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2" t="s">
        <v>78</v>
      </c>
      <c r="BK176" s="201">
        <f>ROUND(I176*H176,2)</f>
        <v>0</v>
      </c>
      <c r="BL176" s="22" t="s">
        <v>154</v>
      </c>
      <c r="BM176" s="22" t="s">
        <v>554</v>
      </c>
    </row>
    <row r="177" spans="2:65" s="1" customFormat="1" ht="13.5">
      <c r="B177" s="39"/>
      <c r="C177" s="61"/>
      <c r="D177" s="202" t="s">
        <v>134</v>
      </c>
      <c r="E177" s="61"/>
      <c r="F177" s="203" t="s">
        <v>553</v>
      </c>
      <c r="G177" s="61"/>
      <c r="H177" s="61"/>
      <c r="I177" s="161"/>
      <c r="J177" s="61"/>
      <c r="K177" s="61"/>
      <c r="L177" s="59"/>
      <c r="M177" s="204"/>
      <c r="N177" s="40"/>
      <c r="O177" s="40"/>
      <c r="P177" s="40"/>
      <c r="Q177" s="40"/>
      <c r="R177" s="40"/>
      <c r="S177" s="40"/>
      <c r="T177" s="76"/>
      <c r="AT177" s="22" t="s">
        <v>134</v>
      </c>
      <c r="AU177" s="22" t="s">
        <v>80</v>
      </c>
    </row>
    <row r="178" spans="2:65" s="1" customFormat="1" ht="22.9" customHeight="1">
      <c r="B178" s="39"/>
      <c r="C178" s="190" t="s">
        <v>331</v>
      </c>
      <c r="D178" s="190" t="s">
        <v>127</v>
      </c>
      <c r="E178" s="191" t="s">
        <v>555</v>
      </c>
      <c r="F178" s="192" t="s">
        <v>556</v>
      </c>
      <c r="G178" s="193" t="s">
        <v>130</v>
      </c>
      <c r="H178" s="194">
        <v>0.28699999999999998</v>
      </c>
      <c r="I178" s="195"/>
      <c r="J178" s="196">
        <f>ROUND(I178*H178,2)</f>
        <v>0</v>
      </c>
      <c r="K178" s="192" t="s">
        <v>131</v>
      </c>
      <c r="L178" s="59"/>
      <c r="M178" s="197" t="s">
        <v>21</v>
      </c>
      <c r="N178" s="198" t="s">
        <v>41</v>
      </c>
      <c r="O178" s="40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AR178" s="22" t="s">
        <v>154</v>
      </c>
      <c r="AT178" s="22" t="s">
        <v>127</v>
      </c>
      <c r="AU178" s="22" t="s">
        <v>80</v>
      </c>
      <c r="AY178" s="22" t="s">
        <v>124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2" t="s">
        <v>78</v>
      </c>
      <c r="BK178" s="201">
        <f>ROUND(I178*H178,2)</f>
        <v>0</v>
      </c>
      <c r="BL178" s="22" t="s">
        <v>154</v>
      </c>
      <c r="BM178" s="22" t="s">
        <v>557</v>
      </c>
    </row>
    <row r="179" spans="2:65" s="1" customFormat="1" ht="13.5">
      <c r="B179" s="39"/>
      <c r="C179" s="61"/>
      <c r="D179" s="202" t="s">
        <v>134</v>
      </c>
      <c r="E179" s="61"/>
      <c r="F179" s="203" t="s">
        <v>556</v>
      </c>
      <c r="G179" s="61"/>
      <c r="H179" s="61"/>
      <c r="I179" s="161"/>
      <c r="J179" s="61"/>
      <c r="K179" s="61"/>
      <c r="L179" s="59"/>
      <c r="M179" s="204"/>
      <c r="N179" s="40"/>
      <c r="O179" s="40"/>
      <c r="P179" s="40"/>
      <c r="Q179" s="40"/>
      <c r="R179" s="40"/>
      <c r="S179" s="40"/>
      <c r="T179" s="76"/>
      <c r="AT179" s="22" t="s">
        <v>134</v>
      </c>
      <c r="AU179" s="22" t="s">
        <v>80</v>
      </c>
    </row>
    <row r="180" spans="2:65" s="10" customFormat="1" ht="29.85" customHeight="1">
      <c r="B180" s="174"/>
      <c r="C180" s="175"/>
      <c r="D180" s="176" t="s">
        <v>69</v>
      </c>
      <c r="E180" s="188" t="s">
        <v>558</v>
      </c>
      <c r="F180" s="188" t="s">
        <v>559</v>
      </c>
      <c r="G180" s="175"/>
      <c r="H180" s="175"/>
      <c r="I180" s="178"/>
      <c r="J180" s="189">
        <f>BK180</f>
        <v>0</v>
      </c>
      <c r="K180" s="175"/>
      <c r="L180" s="180"/>
      <c r="M180" s="181"/>
      <c r="N180" s="182"/>
      <c r="O180" s="182"/>
      <c r="P180" s="183">
        <f>SUM(P181:P182)</f>
        <v>0</v>
      </c>
      <c r="Q180" s="182"/>
      <c r="R180" s="183">
        <f>SUM(R181:R182)</f>
        <v>0.22203999999999999</v>
      </c>
      <c r="S180" s="182"/>
      <c r="T180" s="184">
        <f>SUM(T181:T182)</f>
        <v>0</v>
      </c>
      <c r="AR180" s="185" t="s">
        <v>80</v>
      </c>
      <c r="AT180" s="186" t="s">
        <v>69</v>
      </c>
      <c r="AU180" s="186" t="s">
        <v>78</v>
      </c>
      <c r="AY180" s="185" t="s">
        <v>124</v>
      </c>
      <c r="BK180" s="187">
        <f>SUM(BK181:BK182)</f>
        <v>0</v>
      </c>
    </row>
    <row r="181" spans="2:65" s="1" customFormat="1" ht="22.9" customHeight="1">
      <c r="B181" s="39"/>
      <c r="C181" s="190" t="s">
        <v>336</v>
      </c>
      <c r="D181" s="190" t="s">
        <v>127</v>
      </c>
      <c r="E181" s="191" t="s">
        <v>560</v>
      </c>
      <c r="F181" s="192" t="s">
        <v>561</v>
      </c>
      <c r="G181" s="193" t="s">
        <v>484</v>
      </c>
      <c r="H181" s="194">
        <v>793</v>
      </c>
      <c r="I181" s="195"/>
      <c r="J181" s="196">
        <f>ROUND(I181*H181,2)</f>
        <v>0</v>
      </c>
      <c r="K181" s="192" t="s">
        <v>131</v>
      </c>
      <c r="L181" s="59"/>
      <c r="M181" s="197" t="s">
        <v>21</v>
      </c>
      <c r="N181" s="198" t="s">
        <v>41</v>
      </c>
      <c r="O181" s="40"/>
      <c r="P181" s="199">
        <f>O181*H181</f>
        <v>0</v>
      </c>
      <c r="Q181" s="199">
        <v>2.7999999999999998E-4</v>
      </c>
      <c r="R181" s="199">
        <f>Q181*H181</f>
        <v>0.22203999999999999</v>
      </c>
      <c r="S181" s="199">
        <v>0</v>
      </c>
      <c r="T181" s="200">
        <f>S181*H181</f>
        <v>0</v>
      </c>
      <c r="AR181" s="22" t="s">
        <v>154</v>
      </c>
      <c r="AT181" s="22" t="s">
        <v>127</v>
      </c>
      <c r="AU181" s="22" t="s">
        <v>80</v>
      </c>
      <c r="AY181" s="22" t="s">
        <v>124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2" t="s">
        <v>78</v>
      </c>
      <c r="BK181" s="201">
        <f>ROUND(I181*H181,2)</f>
        <v>0</v>
      </c>
      <c r="BL181" s="22" t="s">
        <v>154</v>
      </c>
      <c r="BM181" s="22" t="s">
        <v>562</v>
      </c>
    </row>
    <row r="182" spans="2:65" s="1" customFormat="1" ht="13.5">
      <c r="B182" s="39"/>
      <c r="C182" s="61"/>
      <c r="D182" s="202" t="s">
        <v>134</v>
      </c>
      <c r="E182" s="61"/>
      <c r="F182" s="203" t="s">
        <v>561</v>
      </c>
      <c r="G182" s="61"/>
      <c r="H182" s="61"/>
      <c r="I182" s="161"/>
      <c r="J182" s="61"/>
      <c r="K182" s="61"/>
      <c r="L182" s="59"/>
      <c r="M182" s="237"/>
      <c r="N182" s="238"/>
      <c r="O182" s="238"/>
      <c r="P182" s="238"/>
      <c r="Q182" s="238"/>
      <c r="R182" s="238"/>
      <c r="S182" s="238"/>
      <c r="T182" s="239"/>
      <c r="AT182" s="22" t="s">
        <v>134</v>
      </c>
      <c r="AU182" s="22" t="s">
        <v>80</v>
      </c>
    </row>
    <row r="183" spans="2:65" s="1" customFormat="1" ht="6.95" customHeight="1">
      <c r="B183" s="54"/>
      <c r="C183" s="55"/>
      <c r="D183" s="55"/>
      <c r="E183" s="55"/>
      <c r="F183" s="55"/>
      <c r="G183" s="55"/>
      <c r="H183" s="55"/>
      <c r="I183" s="137"/>
      <c r="J183" s="55"/>
      <c r="K183" s="55"/>
      <c r="L183" s="59"/>
    </row>
  </sheetData>
  <sheetProtection algorithmName="SHA-512" hashValue="QMzAXByFkk61K9HzVVzcfPysKpMFWqYrxz+fC94lgUqKMnZAqgNBeO4acAEQIXEQip601EuXwCIqMiEBTaPTFg==" saltValue="1daUj/3fYgIbPYzGh4RFHO91GxReES7hjY8XtOrLHPd0pYeMQcuadP/XST7u1s7EKPuAEazirtYfW2bDb4zy5Q==" spinCount="100000" sheet="1" objects="1" scenarios="1" formatColumns="0" formatRows="0" autoFilter="0"/>
  <autoFilter ref="C87:K182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4" t="s">
        <v>91</v>
      </c>
      <c r="H1" s="364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2" t="s">
        <v>86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56" t="str">
        <f>'Rekapitulace stavby'!K6</f>
        <v>Rekonstrukce VZT kuchyně ZŠ Sever</v>
      </c>
      <c r="F7" s="357"/>
      <c r="G7" s="357"/>
      <c r="H7" s="357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8" t="s">
        <v>563</v>
      </c>
      <c r="F9" s="359"/>
      <c r="G9" s="359"/>
      <c r="H9" s="359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29</v>
      </c>
      <c r="G12" s="40"/>
      <c r="H12" s="40"/>
      <c r="I12" s="117" t="s">
        <v>25</v>
      </c>
      <c r="J12" s="118" t="str">
        <f>'Rekapitulace stavby'!AN8</f>
        <v>23. 3. 2018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35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25" t="s">
        <v>21</v>
      </c>
      <c r="F24" s="325"/>
      <c r="G24" s="325"/>
      <c r="H24" s="325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36</v>
      </c>
      <c r="E27" s="40"/>
      <c r="F27" s="40"/>
      <c r="G27" s="40"/>
      <c r="H27" s="40"/>
      <c r="I27" s="116"/>
      <c r="J27" s="126">
        <f>ROUND(J88,2)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27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28">
        <f>ROUND(SUM(BE88:BE218), 2)</f>
        <v>0</v>
      </c>
      <c r="G30" s="40"/>
      <c r="H30" s="40"/>
      <c r="I30" s="129">
        <v>0.21</v>
      </c>
      <c r="J30" s="128">
        <f>ROUND(ROUND((SUM(BE88:BE218)),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28">
        <f>ROUND(SUM(BF88:BF218), 2)</f>
        <v>0</v>
      </c>
      <c r="G31" s="40"/>
      <c r="H31" s="40"/>
      <c r="I31" s="129">
        <v>0.15</v>
      </c>
      <c r="J31" s="128">
        <f>ROUND(ROUND((SUM(BF88:BF218)),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28">
        <f>ROUND(SUM(BG88:BG218),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28">
        <f>ROUND(SUM(BH88:BH218),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28">
        <f>ROUND(SUM(BI88:BI218),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46</v>
      </c>
      <c r="E36" s="77"/>
      <c r="F36" s="77"/>
      <c r="G36" s="132" t="s">
        <v>47</v>
      </c>
      <c r="H36" s="133" t="s">
        <v>48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56" t="str">
        <f>E7</f>
        <v>Rekonstrukce VZT kuchyně ZŠ Sever</v>
      </c>
      <c r="F45" s="357"/>
      <c r="G45" s="357"/>
      <c r="H45" s="357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58" t="str">
        <f>E9</f>
        <v>03 - NN</v>
      </c>
      <c r="F47" s="359"/>
      <c r="G47" s="359"/>
      <c r="H47" s="359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23. 3. 2018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33</v>
      </c>
      <c r="J51" s="325" t="str">
        <f>E21</f>
        <v xml:space="preserve"> 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99</v>
      </c>
      <c r="D54" s="130"/>
      <c r="E54" s="130"/>
      <c r="F54" s="130"/>
      <c r="G54" s="130"/>
      <c r="H54" s="130"/>
      <c r="I54" s="143"/>
      <c r="J54" s="144" t="s">
        <v>100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101</v>
      </c>
      <c r="D56" s="40"/>
      <c r="E56" s="40"/>
      <c r="F56" s="40"/>
      <c r="G56" s="40"/>
      <c r="H56" s="40"/>
      <c r="I56" s="116"/>
      <c r="J56" s="126">
        <f>J88</f>
        <v>0</v>
      </c>
      <c r="K56" s="43"/>
      <c r="AU56" s="22" t="s">
        <v>102</v>
      </c>
    </row>
    <row r="57" spans="2:47" s="7" customFormat="1" ht="24.95" customHeight="1">
      <c r="B57" s="147"/>
      <c r="C57" s="148"/>
      <c r="D57" s="149" t="s">
        <v>103</v>
      </c>
      <c r="E57" s="150"/>
      <c r="F57" s="150"/>
      <c r="G57" s="150"/>
      <c r="H57" s="150"/>
      <c r="I57" s="151"/>
      <c r="J57" s="152">
        <f>J89</f>
        <v>0</v>
      </c>
      <c r="K57" s="153"/>
    </row>
    <row r="58" spans="2:47" s="8" customFormat="1" ht="19.899999999999999" customHeight="1">
      <c r="B58" s="154"/>
      <c r="C58" s="155"/>
      <c r="D58" s="156" t="s">
        <v>453</v>
      </c>
      <c r="E58" s="157"/>
      <c r="F58" s="157"/>
      <c r="G58" s="157"/>
      <c r="H58" s="157"/>
      <c r="I58" s="158"/>
      <c r="J58" s="159">
        <f>J90</f>
        <v>0</v>
      </c>
      <c r="K58" s="160"/>
    </row>
    <row r="59" spans="2:47" s="8" customFormat="1" ht="19.899999999999999" customHeight="1">
      <c r="B59" s="154"/>
      <c r="C59" s="155"/>
      <c r="D59" s="156" t="s">
        <v>564</v>
      </c>
      <c r="E59" s="157"/>
      <c r="F59" s="157"/>
      <c r="G59" s="157"/>
      <c r="H59" s="157"/>
      <c r="I59" s="158"/>
      <c r="J59" s="159">
        <f>J101</f>
        <v>0</v>
      </c>
      <c r="K59" s="160"/>
    </row>
    <row r="60" spans="2:47" s="7" customFormat="1" ht="24.95" customHeight="1">
      <c r="B60" s="147"/>
      <c r="C60" s="148"/>
      <c r="D60" s="149" t="s">
        <v>105</v>
      </c>
      <c r="E60" s="150"/>
      <c r="F60" s="150"/>
      <c r="G60" s="150"/>
      <c r="H60" s="150"/>
      <c r="I60" s="151"/>
      <c r="J60" s="152">
        <f>J102</f>
        <v>0</v>
      </c>
      <c r="K60" s="153"/>
    </row>
    <row r="61" spans="2:47" s="8" customFormat="1" ht="19.899999999999999" customHeight="1">
      <c r="B61" s="154"/>
      <c r="C61" s="155"/>
      <c r="D61" s="156" t="s">
        <v>565</v>
      </c>
      <c r="E61" s="157"/>
      <c r="F61" s="157"/>
      <c r="G61" s="157"/>
      <c r="H61" s="157"/>
      <c r="I61" s="158"/>
      <c r="J61" s="159">
        <f>J103</f>
        <v>0</v>
      </c>
      <c r="K61" s="160"/>
    </row>
    <row r="62" spans="2:47" s="8" customFormat="1" ht="19.899999999999999" customHeight="1">
      <c r="B62" s="154"/>
      <c r="C62" s="155"/>
      <c r="D62" s="156" t="s">
        <v>566</v>
      </c>
      <c r="E62" s="157"/>
      <c r="F62" s="157"/>
      <c r="G62" s="157"/>
      <c r="H62" s="157"/>
      <c r="I62" s="158"/>
      <c r="J62" s="159">
        <f>J106</f>
        <v>0</v>
      </c>
      <c r="K62" s="160"/>
    </row>
    <row r="63" spans="2:47" s="8" customFormat="1" ht="19.899999999999999" customHeight="1">
      <c r="B63" s="154"/>
      <c r="C63" s="155"/>
      <c r="D63" s="156" t="s">
        <v>567</v>
      </c>
      <c r="E63" s="157"/>
      <c r="F63" s="157"/>
      <c r="G63" s="157"/>
      <c r="H63" s="157"/>
      <c r="I63" s="158"/>
      <c r="J63" s="159">
        <f>J117</f>
        <v>0</v>
      </c>
      <c r="K63" s="160"/>
    </row>
    <row r="64" spans="2:47" s="8" customFormat="1" ht="19.899999999999999" customHeight="1">
      <c r="B64" s="154"/>
      <c r="C64" s="155"/>
      <c r="D64" s="156" t="s">
        <v>568</v>
      </c>
      <c r="E64" s="157"/>
      <c r="F64" s="157"/>
      <c r="G64" s="157"/>
      <c r="H64" s="157"/>
      <c r="I64" s="158"/>
      <c r="J64" s="159">
        <f>J144</f>
        <v>0</v>
      </c>
      <c r="K64" s="160"/>
    </row>
    <row r="65" spans="2:12" s="8" customFormat="1" ht="19.899999999999999" customHeight="1">
      <c r="B65" s="154"/>
      <c r="C65" s="155"/>
      <c r="D65" s="156" t="s">
        <v>569</v>
      </c>
      <c r="E65" s="157"/>
      <c r="F65" s="157"/>
      <c r="G65" s="157"/>
      <c r="H65" s="157"/>
      <c r="I65" s="158"/>
      <c r="J65" s="159">
        <f>J165</f>
        <v>0</v>
      </c>
      <c r="K65" s="160"/>
    </row>
    <row r="66" spans="2:12" s="8" customFormat="1" ht="19.899999999999999" customHeight="1">
      <c r="B66" s="154"/>
      <c r="C66" s="155"/>
      <c r="D66" s="156" t="s">
        <v>570</v>
      </c>
      <c r="E66" s="157"/>
      <c r="F66" s="157"/>
      <c r="G66" s="157"/>
      <c r="H66" s="157"/>
      <c r="I66" s="158"/>
      <c r="J66" s="159">
        <f>J178</f>
        <v>0</v>
      </c>
      <c r="K66" s="160"/>
    </row>
    <row r="67" spans="2:12" s="8" customFormat="1" ht="19.899999999999999" customHeight="1">
      <c r="B67" s="154"/>
      <c r="C67" s="155"/>
      <c r="D67" s="156" t="s">
        <v>571</v>
      </c>
      <c r="E67" s="157"/>
      <c r="F67" s="157"/>
      <c r="G67" s="157"/>
      <c r="H67" s="157"/>
      <c r="I67" s="158"/>
      <c r="J67" s="159">
        <f>J199</f>
        <v>0</v>
      </c>
      <c r="K67" s="160"/>
    </row>
    <row r="68" spans="2:12" s="8" customFormat="1" ht="19.899999999999999" customHeight="1">
      <c r="B68" s="154"/>
      <c r="C68" s="155"/>
      <c r="D68" s="156" t="s">
        <v>572</v>
      </c>
      <c r="E68" s="157"/>
      <c r="F68" s="157"/>
      <c r="G68" s="157"/>
      <c r="H68" s="157"/>
      <c r="I68" s="158"/>
      <c r="J68" s="159">
        <f>J216</f>
        <v>0</v>
      </c>
      <c r="K68" s="160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6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7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40"/>
      <c r="J74" s="58"/>
      <c r="K74" s="58"/>
      <c r="L74" s="59"/>
    </row>
    <row r="75" spans="2:12" s="1" customFormat="1" ht="36.950000000000003" customHeight="1">
      <c r="B75" s="39"/>
      <c r="C75" s="60" t="s">
        <v>108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4.45" customHeight="1">
      <c r="B77" s="39"/>
      <c r="C77" s="63" t="s">
        <v>18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4.45" customHeight="1">
      <c r="B78" s="39"/>
      <c r="C78" s="61"/>
      <c r="D78" s="61"/>
      <c r="E78" s="361" t="str">
        <f>E7</f>
        <v>Rekonstrukce VZT kuchyně ZŠ Sever</v>
      </c>
      <c r="F78" s="362"/>
      <c r="G78" s="362"/>
      <c r="H78" s="362"/>
      <c r="I78" s="161"/>
      <c r="J78" s="61"/>
      <c r="K78" s="61"/>
      <c r="L78" s="59"/>
    </row>
    <row r="79" spans="2:12" s="1" customFormat="1" ht="14.45" customHeight="1">
      <c r="B79" s="39"/>
      <c r="C79" s="63" t="s">
        <v>96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6.149999999999999" customHeight="1">
      <c r="B80" s="39"/>
      <c r="C80" s="61"/>
      <c r="D80" s="61"/>
      <c r="E80" s="336" t="str">
        <f>E9</f>
        <v>03 - NN</v>
      </c>
      <c r="F80" s="363"/>
      <c r="G80" s="363"/>
      <c r="H80" s="363"/>
      <c r="I80" s="161"/>
      <c r="J80" s="61"/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8" customHeight="1">
      <c r="B82" s="39"/>
      <c r="C82" s="63" t="s">
        <v>23</v>
      </c>
      <c r="D82" s="61"/>
      <c r="E82" s="61"/>
      <c r="F82" s="162" t="str">
        <f>F12</f>
        <v xml:space="preserve"> </v>
      </c>
      <c r="G82" s="61"/>
      <c r="H82" s="61"/>
      <c r="I82" s="163" t="s">
        <v>25</v>
      </c>
      <c r="J82" s="71" t="str">
        <f>IF(J12="","",J12)</f>
        <v>23. 3. 2018</v>
      </c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>
      <c r="B84" s="39"/>
      <c r="C84" s="63" t="s">
        <v>27</v>
      </c>
      <c r="D84" s="61"/>
      <c r="E84" s="61"/>
      <c r="F84" s="162" t="str">
        <f>E15</f>
        <v xml:space="preserve"> </v>
      </c>
      <c r="G84" s="61"/>
      <c r="H84" s="61"/>
      <c r="I84" s="163" t="s">
        <v>33</v>
      </c>
      <c r="J84" s="162" t="str">
        <f>E21</f>
        <v xml:space="preserve"> </v>
      </c>
      <c r="K84" s="61"/>
      <c r="L84" s="59"/>
    </row>
    <row r="85" spans="2:65" s="1" customFormat="1" ht="14.45" customHeight="1">
      <c r="B85" s="39"/>
      <c r="C85" s="63" t="s">
        <v>31</v>
      </c>
      <c r="D85" s="61"/>
      <c r="E85" s="61"/>
      <c r="F85" s="162" t="str">
        <f>IF(E18="","",E18)</f>
        <v/>
      </c>
      <c r="G85" s="61"/>
      <c r="H85" s="61"/>
      <c r="I85" s="161"/>
      <c r="J85" s="61"/>
      <c r="K85" s="61"/>
      <c r="L85" s="59"/>
    </row>
    <row r="86" spans="2:65" s="1" customFormat="1" ht="10.35" customHeight="1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9" customFormat="1" ht="29.25" customHeight="1">
      <c r="B87" s="164"/>
      <c r="C87" s="165" t="s">
        <v>109</v>
      </c>
      <c r="D87" s="166" t="s">
        <v>55</v>
      </c>
      <c r="E87" s="166" t="s">
        <v>51</v>
      </c>
      <c r="F87" s="166" t="s">
        <v>110</v>
      </c>
      <c r="G87" s="166" t="s">
        <v>111</v>
      </c>
      <c r="H87" s="166" t="s">
        <v>112</v>
      </c>
      <c r="I87" s="167" t="s">
        <v>113</v>
      </c>
      <c r="J87" s="166" t="s">
        <v>100</v>
      </c>
      <c r="K87" s="168" t="s">
        <v>114</v>
      </c>
      <c r="L87" s="169"/>
      <c r="M87" s="79" t="s">
        <v>115</v>
      </c>
      <c r="N87" s="80" t="s">
        <v>40</v>
      </c>
      <c r="O87" s="80" t="s">
        <v>116</v>
      </c>
      <c r="P87" s="80" t="s">
        <v>117</v>
      </c>
      <c r="Q87" s="80" t="s">
        <v>118</v>
      </c>
      <c r="R87" s="80" t="s">
        <v>119</v>
      </c>
      <c r="S87" s="80" t="s">
        <v>120</v>
      </c>
      <c r="T87" s="81" t="s">
        <v>121</v>
      </c>
    </row>
    <row r="88" spans="2:65" s="1" customFormat="1" ht="29.25" customHeight="1">
      <c r="B88" s="39"/>
      <c r="C88" s="85" t="s">
        <v>101</v>
      </c>
      <c r="D88" s="61"/>
      <c r="E88" s="61"/>
      <c r="F88" s="61"/>
      <c r="G88" s="61"/>
      <c r="H88" s="61"/>
      <c r="I88" s="161"/>
      <c r="J88" s="170">
        <f>BK88</f>
        <v>0</v>
      </c>
      <c r="K88" s="61"/>
      <c r="L88" s="59"/>
      <c r="M88" s="82"/>
      <c r="N88" s="83"/>
      <c r="O88" s="83"/>
      <c r="P88" s="171">
        <f>P89+P102</f>
        <v>0</v>
      </c>
      <c r="Q88" s="83"/>
      <c r="R88" s="171">
        <f>R89+R102</f>
        <v>2.1479999999999999E-2</v>
      </c>
      <c r="S88" s="83"/>
      <c r="T88" s="172">
        <f>T89+T102</f>
        <v>0.5</v>
      </c>
      <c r="AT88" s="22" t="s">
        <v>69</v>
      </c>
      <c r="AU88" s="22" t="s">
        <v>102</v>
      </c>
      <c r="BK88" s="173">
        <f>BK89+BK102</f>
        <v>0</v>
      </c>
    </row>
    <row r="89" spans="2:65" s="10" customFormat="1" ht="37.35" customHeight="1">
      <c r="B89" s="174"/>
      <c r="C89" s="175"/>
      <c r="D89" s="176" t="s">
        <v>69</v>
      </c>
      <c r="E89" s="177" t="s">
        <v>122</v>
      </c>
      <c r="F89" s="177" t="s">
        <v>123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P90+P101</f>
        <v>0</v>
      </c>
      <c r="Q89" s="182"/>
      <c r="R89" s="183">
        <f>R90+R101</f>
        <v>0</v>
      </c>
      <c r="S89" s="182"/>
      <c r="T89" s="184">
        <f>T90+T101</f>
        <v>0.5</v>
      </c>
      <c r="AR89" s="185" t="s">
        <v>78</v>
      </c>
      <c r="AT89" s="186" t="s">
        <v>69</v>
      </c>
      <c r="AU89" s="186" t="s">
        <v>70</v>
      </c>
      <c r="AY89" s="185" t="s">
        <v>124</v>
      </c>
      <c r="BK89" s="187">
        <f>BK90+BK101</f>
        <v>0</v>
      </c>
    </row>
    <row r="90" spans="2:65" s="10" customFormat="1" ht="19.899999999999999" customHeight="1">
      <c r="B90" s="174"/>
      <c r="C90" s="175"/>
      <c r="D90" s="176" t="s">
        <v>69</v>
      </c>
      <c r="E90" s="188" t="s">
        <v>179</v>
      </c>
      <c r="F90" s="188" t="s">
        <v>481</v>
      </c>
      <c r="G90" s="175"/>
      <c r="H90" s="175"/>
      <c r="I90" s="178"/>
      <c r="J90" s="189">
        <f>BK90</f>
        <v>0</v>
      </c>
      <c r="K90" s="175"/>
      <c r="L90" s="180"/>
      <c r="M90" s="181"/>
      <c r="N90" s="182"/>
      <c r="O90" s="182"/>
      <c r="P90" s="183">
        <f>SUM(P91:P100)</f>
        <v>0</v>
      </c>
      <c r="Q90" s="182"/>
      <c r="R90" s="183">
        <f>SUM(R91:R100)</f>
        <v>0</v>
      </c>
      <c r="S90" s="182"/>
      <c r="T90" s="184">
        <f>SUM(T91:T100)</f>
        <v>0.5</v>
      </c>
      <c r="AR90" s="185" t="s">
        <v>78</v>
      </c>
      <c r="AT90" s="186" t="s">
        <v>69</v>
      </c>
      <c r="AU90" s="186" t="s">
        <v>78</v>
      </c>
      <c r="AY90" s="185" t="s">
        <v>124</v>
      </c>
      <c r="BK90" s="187">
        <f>SUM(BK91:BK100)</f>
        <v>0</v>
      </c>
    </row>
    <row r="91" spans="2:65" s="1" customFormat="1" ht="22.9" customHeight="1">
      <c r="B91" s="39"/>
      <c r="C91" s="190" t="s">
        <v>78</v>
      </c>
      <c r="D91" s="190" t="s">
        <v>127</v>
      </c>
      <c r="E91" s="191" t="s">
        <v>573</v>
      </c>
      <c r="F91" s="192" t="s">
        <v>574</v>
      </c>
      <c r="G91" s="193" t="s">
        <v>153</v>
      </c>
      <c r="H91" s="194">
        <v>4</v>
      </c>
      <c r="I91" s="195"/>
      <c r="J91" s="196">
        <f>ROUND(I91*H91,2)</f>
        <v>0</v>
      </c>
      <c r="K91" s="192" t="s">
        <v>131</v>
      </c>
      <c r="L91" s="59"/>
      <c r="M91" s="197" t="s">
        <v>21</v>
      </c>
      <c r="N91" s="198" t="s">
        <v>41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1E-3</v>
      </c>
      <c r="T91" s="200">
        <f>S91*H91</f>
        <v>4.0000000000000001E-3</v>
      </c>
      <c r="AR91" s="22" t="s">
        <v>132</v>
      </c>
      <c r="AT91" s="22" t="s">
        <v>127</v>
      </c>
      <c r="AU91" s="22" t="s">
        <v>80</v>
      </c>
      <c r="AY91" s="22" t="s">
        <v>124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78</v>
      </c>
      <c r="BK91" s="201">
        <f>ROUND(I91*H91,2)</f>
        <v>0</v>
      </c>
      <c r="BL91" s="22" t="s">
        <v>132</v>
      </c>
      <c r="BM91" s="22" t="s">
        <v>80</v>
      </c>
    </row>
    <row r="92" spans="2:65" s="1" customFormat="1" ht="13.5">
      <c r="B92" s="39"/>
      <c r="C92" s="61"/>
      <c r="D92" s="202" t="s">
        <v>134</v>
      </c>
      <c r="E92" s="61"/>
      <c r="F92" s="203" t="s">
        <v>574</v>
      </c>
      <c r="G92" s="61"/>
      <c r="H92" s="61"/>
      <c r="I92" s="161"/>
      <c r="J92" s="61"/>
      <c r="K92" s="61"/>
      <c r="L92" s="59"/>
      <c r="M92" s="204"/>
      <c r="N92" s="40"/>
      <c r="O92" s="40"/>
      <c r="P92" s="40"/>
      <c r="Q92" s="40"/>
      <c r="R92" s="40"/>
      <c r="S92" s="40"/>
      <c r="T92" s="76"/>
      <c r="AT92" s="22" t="s">
        <v>134</v>
      </c>
      <c r="AU92" s="22" t="s">
        <v>80</v>
      </c>
    </row>
    <row r="93" spans="2:65" s="1" customFormat="1" ht="22.9" customHeight="1">
      <c r="B93" s="39"/>
      <c r="C93" s="190" t="s">
        <v>80</v>
      </c>
      <c r="D93" s="190" t="s">
        <v>127</v>
      </c>
      <c r="E93" s="191" t="s">
        <v>575</v>
      </c>
      <c r="F93" s="192" t="s">
        <v>576</v>
      </c>
      <c r="G93" s="193" t="s">
        <v>153</v>
      </c>
      <c r="H93" s="194">
        <v>6</v>
      </c>
      <c r="I93" s="195"/>
      <c r="J93" s="196">
        <f>ROUND(I93*H93,2)</f>
        <v>0</v>
      </c>
      <c r="K93" s="192" t="s">
        <v>21</v>
      </c>
      <c r="L93" s="59"/>
      <c r="M93" s="197" t="s">
        <v>21</v>
      </c>
      <c r="N93" s="198" t="s">
        <v>41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132</v>
      </c>
      <c r="AT93" s="22" t="s">
        <v>127</v>
      </c>
      <c r="AU93" s="22" t="s">
        <v>80</v>
      </c>
      <c r="AY93" s="22" t="s">
        <v>124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78</v>
      </c>
      <c r="BK93" s="201">
        <f>ROUND(I93*H93,2)</f>
        <v>0</v>
      </c>
      <c r="BL93" s="22" t="s">
        <v>132</v>
      </c>
      <c r="BM93" s="22" t="s">
        <v>132</v>
      </c>
    </row>
    <row r="94" spans="2:65" s="1" customFormat="1" ht="13.5">
      <c r="B94" s="39"/>
      <c r="C94" s="61"/>
      <c r="D94" s="202" t="s">
        <v>134</v>
      </c>
      <c r="E94" s="61"/>
      <c r="F94" s="203" t="s">
        <v>576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2" t="s">
        <v>134</v>
      </c>
      <c r="AU94" s="22" t="s">
        <v>80</v>
      </c>
    </row>
    <row r="95" spans="2:65" s="1" customFormat="1" ht="22.9" customHeight="1">
      <c r="B95" s="39"/>
      <c r="C95" s="190" t="s">
        <v>142</v>
      </c>
      <c r="D95" s="190" t="s">
        <v>127</v>
      </c>
      <c r="E95" s="191" t="s">
        <v>577</v>
      </c>
      <c r="F95" s="192" t="s">
        <v>578</v>
      </c>
      <c r="G95" s="193" t="s">
        <v>153</v>
      </c>
      <c r="H95" s="194">
        <v>18</v>
      </c>
      <c r="I95" s="195"/>
      <c r="J95" s="196">
        <f>ROUND(I95*H95,2)</f>
        <v>0</v>
      </c>
      <c r="K95" s="192" t="s">
        <v>131</v>
      </c>
      <c r="L95" s="59"/>
      <c r="M95" s="197" t="s">
        <v>21</v>
      </c>
      <c r="N95" s="198" t="s">
        <v>41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1.4999999999999999E-2</v>
      </c>
      <c r="T95" s="200">
        <f>S95*H95</f>
        <v>0.27</v>
      </c>
      <c r="AR95" s="22" t="s">
        <v>132</v>
      </c>
      <c r="AT95" s="22" t="s">
        <v>127</v>
      </c>
      <c r="AU95" s="22" t="s">
        <v>80</v>
      </c>
      <c r="AY95" s="22" t="s">
        <v>124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78</v>
      </c>
      <c r="BK95" s="201">
        <f>ROUND(I95*H95,2)</f>
        <v>0</v>
      </c>
      <c r="BL95" s="22" t="s">
        <v>132</v>
      </c>
      <c r="BM95" s="22" t="s">
        <v>164</v>
      </c>
    </row>
    <row r="96" spans="2:65" s="1" customFormat="1" ht="13.5">
      <c r="B96" s="39"/>
      <c r="C96" s="61"/>
      <c r="D96" s="202" t="s">
        <v>134</v>
      </c>
      <c r="E96" s="61"/>
      <c r="F96" s="203" t="s">
        <v>578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134</v>
      </c>
      <c r="AU96" s="22" t="s">
        <v>80</v>
      </c>
    </row>
    <row r="97" spans="2:65" s="1" customFormat="1" ht="14.45" customHeight="1">
      <c r="B97" s="39"/>
      <c r="C97" s="190" t="s">
        <v>132</v>
      </c>
      <c r="D97" s="190" t="s">
        <v>127</v>
      </c>
      <c r="E97" s="191" t="s">
        <v>579</v>
      </c>
      <c r="F97" s="192" t="s">
        <v>580</v>
      </c>
      <c r="G97" s="193" t="s">
        <v>230</v>
      </c>
      <c r="H97" s="194">
        <v>196</v>
      </c>
      <c r="I97" s="195"/>
      <c r="J97" s="196">
        <f>ROUND(I97*H97,2)</f>
        <v>0</v>
      </c>
      <c r="K97" s="192" t="s">
        <v>131</v>
      </c>
      <c r="L97" s="59"/>
      <c r="M97" s="197" t="s">
        <v>21</v>
      </c>
      <c r="N97" s="198" t="s">
        <v>41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1E-3</v>
      </c>
      <c r="T97" s="200">
        <f>S97*H97</f>
        <v>0.19600000000000001</v>
      </c>
      <c r="AR97" s="22" t="s">
        <v>132</v>
      </c>
      <c r="AT97" s="22" t="s">
        <v>127</v>
      </c>
      <c r="AU97" s="22" t="s">
        <v>80</v>
      </c>
      <c r="AY97" s="22" t="s">
        <v>124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78</v>
      </c>
      <c r="BK97" s="201">
        <f>ROUND(I97*H97,2)</f>
        <v>0</v>
      </c>
      <c r="BL97" s="22" t="s">
        <v>132</v>
      </c>
      <c r="BM97" s="22" t="s">
        <v>174</v>
      </c>
    </row>
    <row r="98" spans="2:65" s="1" customFormat="1" ht="13.5">
      <c r="B98" s="39"/>
      <c r="C98" s="61"/>
      <c r="D98" s="202" t="s">
        <v>134</v>
      </c>
      <c r="E98" s="61"/>
      <c r="F98" s="203" t="s">
        <v>580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134</v>
      </c>
      <c r="AU98" s="22" t="s">
        <v>80</v>
      </c>
    </row>
    <row r="99" spans="2:65" s="1" customFormat="1" ht="14.45" customHeight="1">
      <c r="B99" s="39"/>
      <c r="C99" s="190" t="s">
        <v>157</v>
      </c>
      <c r="D99" s="190" t="s">
        <v>127</v>
      </c>
      <c r="E99" s="191" t="s">
        <v>581</v>
      </c>
      <c r="F99" s="192" t="s">
        <v>582</v>
      </c>
      <c r="G99" s="193" t="s">
        <v>230</v>
      </c>
      <c r="H99" s="194">
        <v>10</v>
      </c>
      <c r="I99" s="195"/>
      <c r="J99" s="196">
        <f>ROUND(I99*H99,2)</f>
        <v>0</v>
      </c>
      <c r="K99" s="192" t="s">
        <v>131</v>
      </c>
      <c r="L99" s="59"/>
      <c r="M99" s="197" t="s">
        <v>21</v>
      </c>
      <c r="N99" s="198" t="s">
        <v>41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3.0000000000000001E-3</v>
      </c>
      <c r="T99" s="200">
        <f>S99*H99</f>
        <v>0.03</v>
      </c>
      <c r="AR99" s="22" t="s">
        <v>132</v>
      </c>
      <c r="AT99" s="22" t="s">
        <v>127</v>
      </c>
      <c r="AU99" s="22" t="s">
        <v>80</v>
      </c>
      <c r="AY99" s="22" t="s">
        <v>124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78</v>
      </c>
      <c r="BK99" s="201">
        <f>ROUND(I99*H99,2)</f>
        <v>0</v>
      </c>
      <c r="BL99" s="22" t="s">
        <v>132</v>
      </c>
      <c r="BM99" s="22" t="s">
        <v>184</v>
      </c>
    </row>
    <row r="100" spans="2:65" s="1" customFormat="1" ht="13.5">
      <c r="B100" s="39"/>
      <c r="C100" s="61"/>
      <c r="D100" s="202" t="s">
        <v>134</v>
      </c>
      <c r="E100" s="61"/>
      <c r="F100" s="203" t="s">
        <v>582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134</v>
      </c>
      <c r="AU100" s="22" t="s">
        <v>80</v>
      </c>
    </row>
    <row r="101" spans="2:65" s="10" customFormat="1" ht="29.85" customHeight="1">
      <c r="B101" s="174"/>
      <c r="C101" s="175"/>
      <c r="D101" s="176" t="s">
        <v>69</v>
      </c>
      <c r="E101" s="188" t="s">
        <v>583</v>
      </c>
      <c r="F101" s="188" t="s">
        <v>21</v>
      </c>
      <c r="G101" s="175"/>
      <c r="H101" s="175"/>
      <c r="I101" s="178"/>
      <c r="J101" s="189">
        <f>BK101</f>
        <v>0</v>
      </c>
      <c r="K101" s="175"/>
      <c r="L101" s="180"/>
      <c r="M101" s="181"/>
      <c r="N101" s="182"/>
      <c r="O101" s="182"/>
      <c r="P101" s="183">
        <v>0</v>
      </c>
      <c r="Q101" s="182"/>
      <c r="R101" s="183">
        <v>0</v>
      </c>
      <c r="S101" s="182"/>
      <c r="T101" s="184">
        <v>0</v>
      </c>
      <c r="AR101" s="185" t="s">
        <v>78</v>
      </c>
      <c r="AT101" s="186" t="s">
        <v>69</v>
      </c>
      <c r="AU101" s="186" t="s">
        <v>78</v>
      </c>
      <c r="AY101" s="185" t="s">
        <v>124</v>
      </c>
      <c r="BK101" s="187">
        <v>0</v>
      </c>
    </row>
    <row r="102" spans="2:65" s="10" customFormat="1" ht="24.95" customHeight="1">
      <c r="B102" s="174"/>
      <c r="C102" s="175"/>
      <c r="D102" s="176" t="s">
        <v>69</v>
      </c>
      <c r="E102" s="177" t="s">
        <v>147</v>
      </c>
      <c r="F102" s="177" t="s">
        <v>148</v>
      </c>
      <c r="G102" s="175"/>
      <c r="H102" s="175"/>
      <c r="I102" s="178"/>
      <c r="J102" s="179">
        <f>BK102</f>
        <v>0</v>
      </c>
      <c r="K102" s="175"/>
      <c r="L102" s="180"/>
      <c r="M102" s="181"/>
      <c r="N102" s="182"/>
      <c r="O102" s="182"/>
      <c r="P102" s="183">
        <f>P103+P106+P117+P144+P165+P178+P199+P216</f>
        <v>0</v>
      </c>
      <c r="Q102" s="182"/>
      <c r="R102" s="183">
        <f>R103+R106+R117+R144+R165+R178+R199+R216</f>
        <v>2.1479999999999999E-2</v>
      </c>
      <c r="S102" s="182"/>
      <c r="T102" s="184">
        <f>T103+T106+T117+T144+T165+T178+T199+T216</f>
        <v>0</v>
      </c>
      <c r="AR102" s="185" t="s">
        <v>78</v>
      </c>
      <c r="AT102" s="186" t="s">
        <v>69</v>
      </c>
      <c r="AU102" s="186" t="s">
        <v>70</v>
      </c>
      <c r="AY102" s="185" t="s">
        <v>124</v>
      </c>
      <c r="BK102" s="187">
        <f>BK103+BK106+BK117+BK144+BK165+BK178+BK199+BK216</f>
        <v>0</v>
      </c>
    </row>
    <row r="103" spans="2:65" s="10" customFormat="1" ht="19.899999999999999" customHeight="1">
      <c r="B103" s="174"/>
      <c r="C103" s="175"/>
      <c r="D103" s="176" t="s">
        <v>69</v>
      </c>
      <c r="E103" s="188" t="s">
        <v>584</v>
      </c>
      <c r="F103" s="188" t="s">
        <v>585</v>
      </c>
      <c r="G103" s="175"/>
      <c r="H103" s="175"/>
      <c r="I103" s="178"/>
      <c r="J103" s="189">
        <f>BK103</f>
        <v>0</v>
      </c>
      <c r="K103" s="175"/>
      <c r="L103" s="180"/>
      <c r="M103" s="181"/>
      <c r="N103" s="182"/>
      <c r="O103" s="182"/>
      <c r="P103" s="183">
        <f>SUM(P104:P105)</f>
        <v>0</v>
      </c>
      <c r="Q103" s="182"/>
      <c r="R103" s="183">
        <f>SUM(R104:R105)</f>
        <v>0</v>
      </c>
      <c r="S103" s="182"/>
      <c r="T103" s="184">
        <f>SUM(T104:T105)</f>
        <v>0</v>
      </c>
      <c r="AR103" s="185" t="s">
        <v>78</v>
      </c>
      <c r="AT103" s="186" t="s">
        <v>69</v>
      </c>
      <c r="AU103" s="186" t="s">
        <v>78</v>
      </c>
      <c r="AY103" s="185" t="s">
        <v>124</v>
      </c>
      <c r="BK103" s="187">
        <f>SUM(BK104:BK105)</f>
        <v>0</v>
      </c>
    </row>
    <row r="104" spans="2:65" s="1" customFormat="1" ht="22.9" customHeight="1">
      <c r="B104" s="39"/>
      <c r="C104" s="190" t="s">
        <v>164</v>
      </c>
      <c r="D104" s="190" t="s">
        <v>127</v>
      </c>
      <c r="E104" s="191" t="s">
        <v>586</v>
      </c>
      <c r="F104" s="192" t="s">
        <v>587</v>
      </c>
      <c r="G104" s="193" t="s">
        <v>153</v>
      </c>
      <c r="H104" s="194">
        <v>1</v>
      </c>
      <c r="I104" s="195"/>
      <c r="J104" s="196">
        <f>ROUND(I104*H104,2)</f>
        <v>0</v>
      </c>
      <c r="K104" s="192" t="s">
        <v>131</v>
      </c>
      <c r="L104" s="59"/>
      <c r="M104" s="197" t="s">
        <v>21</v>
      </c>
      <c r="N104" s="198" t="s">
        <v>41</v>
      </c>
      <c r="O104" s="40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AR104" s="22" t="s">
        <v>132</v>
      </c>
      <c r="AT104" s="22" t="s">
        <v>127</v>
      </c>
      <c r="AU104" s="22" t="s">
        <v>80</v>
      </c>
      <c r="AY104" s="22" t="s">
        <v>124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2" t="s">
        <v>78</v>
      </c>
      <c r="BK104" s="201">
        <f>ROUND(I104*H104,2)</f>
        <v>0</v>
      </c>
      <c r="BL104" s="22" t="s">
        <v>132</v>
      </c>
      <c r="BM104" s="22" t="s">
        <v>194</v>
      </c>
    </row>
    <row r="105" spans="2:65" s="1" customFormat="1" ht="27">
      <c r="B105" s="39"/>
      <c r="C105" s="61"/>
      <c r="D105" s="202" t="s">
        <v>134</v>
      </c>
      <c r="E105" s="61"/>
      <c r="F105" s="203" t="s">
        <v>587</v>
      </c>
      <c r="G105" s="61"/>
      <c r="H105" s="61"/>
      <c r="I105" s="161"/>
      <c r="J105" s="61"/>
      <c r="K105" s="61"/>
      <c r="L105" s="59"/>
      <c r="M105" s="204"/>
      <c r="N105" s="40"/>
      <c r="O105" s="40"/>
      <c r="P105" s="40"/>
      <c r="Q105" s="40"/>
      <c r="R105" s="40"/>
      <c r="S105" s="40"/>
      <c r="T105" s="76"/>
      <c r="AT105" s="22" t="s">
        <v>134</v>
      </c>
      <c r="AU105" s="22" t="s">
        <v>80</v>
      </c>
    </row>
    <row r="106" spans="2:65" s="10" customFormat="1" ht="29.85" customHeight="1">
      <c r="B106" s="174"/>
      <c r="C106" s="175"/>
      <c r="D106" s="176" t="s">
        <v>69</v>
      </c>
      <c r="E106" s="188" t="s">
        <v>588</v>
      </c>
      <c r="F106" s="188" t="s">
        <v>589</v>
      </c>
      <c r="G106" s="175"/>
      <c r="H106" s="175"/>
      <c r="I106" s="178"/>
      <c r="J106" s="189">
        <f>BK106</f>
        <v>0</v>
      </c>
      <c r="K106" s="175"/>
      <c r="L106" s="180"/>
      <c r="M106" s="181"/>
      <c r="N106" s="182"/>
      <c r="O106" s="182"/>
      <c r="P106" s="183">
        <f>SUM(P107:P116)</f>
        <v>0</v>
      </c>
      <c r="Q106" s="182"/>
      <c r="R106" s="183">
        <f>SUM(R107:R116)</f>
        <v>0</v>
      </c>
      <c r="S106" s="182"/>
      <c r="T106" s="184">
        <f>SUM(T107:T116)</f>
        <v>0</v>
      </c>
      <c r="AR106" s="185" t="s">
        <v>78</v>
      </c>
      <c r="AT106" s="186" t="s">
        <v>69</v>
      </c>
      <c r="AU106" s="186" t="s">
        <v>78</v>
      </c>
      <c r="AY106" s="185" t="s">
        <v>124</v>
      </c>
      <c r="BK106" s="187">
        <f>SUM(BK107:BK116)</f>
        <v>0</v>
      </c>
    </row>
    <row r="107" spans="2:65" s="1" customFormat="1" ht="14.45" customHeight="1">
      <c r="B107" s="39"/>
      <c r="C107" s="190" t="s">
        <v>169</v>
      </c>
      <c r="D107" s="190" t="s">
        <v>127</v>
      </c>
      <c r="E107" s="191" t="s">
        <v>590</v>
      </c>
      <c r="F107" s="192" t="s">
        <v>591</v>
      </c>
      <c r="G107" s="193" t="s">
        <v>592</v>
      </c>
      <c r="H107" s="194">
        <v>32</v>
      </c>
      <c r="I107" s="195"/>
      <c r="J107" s="196">
        <f>ROUND(I107*H107,2)</f>
        <v>0</v>
      </c>
      <c r="K107" s="192" t="s">
        <v>21</v>
      </c>
      <c r="L107" s="59"/>
      <c r="M107" s="197" t="s">
        <v>21</v>
      </c>
      <c r="N107" s="198" t="s">
        <v>41</v>
      </c>
      <c r="O107" s="40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2" t="s">
        <v>132</v>
      </c>
      <c r="AT107" s="22" t="s">
        <v>127</v>
      </c>
      <c r="AU107" s="22" t="s">
        <v>80</v>
      </c>
      <c r="AY107" s="22" t="s">
        <v>124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78</v>
      </c>
      <c r="BK107" s="201">
        <f>ROUND(I107*H107,2)</f>
        <v>0</v>
      </c>
      <c r="BL107" s="22" t="s">
        <v>132</v>
      </c>
      <c r="BM107" s="22" t="s">
        <v>204</v>
      </c>
    </row>
    <row r="108" spans="2:65" s="1" customFormat="1" ht="13.5">
      <c r="B108" s="39"/>
      <c r="C108" s="61"/>
      <c r="D108" s="202" t="s">
        <v>134</v>
      </c>
      <c r="E108" s="61"/>
      <c r="F108" s="203" t="s">
        <v>591</v>
      </c>
      <c r="G108" s="61"/>
      <c r="H108" s="61"/>
      <c r="I108" s="161"/>
      <c r="J108" s="61"/>
      <c r="K108" s="61"/>
      <c r="L108" s="59"/>
      <c r="M108" s="204"/>
      <c r="N108" s="40"/>
      <c r="O108" s="40"/>
      <c r="P108" s="40"/>
      <c r="Q108" s="40"/>
      <c r="R108" s="40"/>
      <c r="S108" s="40"/>
      <c r="T108" s="76"/>
      <c r="AT108" s="22" t="s">
        <v>134</v>
      </c>
      <c r="AU108" s="22" t="s">
        <v>80</v>
      </c>
    </row>
    <row r="109" spans="2:65" s="1" customFormat="1" ht="57" customHeight="1">
      <c r="B109" s="39"/>
      <c r="C109" s="215" t="s">
        <v>174</v>
      </c>
      <c r="D109" s="215" t="s">
        <v>158</v>
      </c>
      <c r="E109" s="216" t="s">
        <v>593</v>
      </c>
      <c r="F109" s="217" t="s">
        <v>594</v>
      </c>
      <c r="G109" s="218" t="s">
        <v>436</v>
      </c>
      <c r="H109" s="219">
        <v>1</v>
      </c>
      <c r="I109" s="220"/>
      <c r="J109" s="221">
        <f>ROUND(I109*H109,2)</f>
        <v>0</v>
      </c>
      <c r="K109" s="217" t="s">
        <v>21</v>
      </c>
      <c r="L109" s="222"/>
      <c r="M109" s="223" t="s">
        <v>21</v>
      </c>
      <c r="N109" s="224" t="s">
        <v>41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174</v>
      </c>
      <c r="AT109" s="22" t="s">
        <v>158</v>
      </c>
      <c r="AU109" s="22" t="s">
        <v>80</v>
      </c>
      <c r="AY109" s="22" t="s">
        <v>124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78</v>
      </c>
      <c r="BK109" s="201">
        <f>ROUND(I109*H109,2)</f>
        <v>0</v>
      </c>
      <c r="BL109" s="22" t="s">
        <v>132</v>
      </c>
      <c r="BM109" s="22" t="s">
        <v>154</v>
      </c>
    </row>
    <row r="110" spans="2:65" s="1" customFormat="1" ht="54">
      <c r="B110" s="39"/>
      <c r="C110" s="61"/>
      <c r="D110" s="202" t="s">
        <v>134</v>
      </c>
      <c r="E110" s="61"/>
      <c r="F110" s="203" t="s">
        <v>595</v>
      </c>
      <c r="G110" s="61"/>
      <c r="H110" s="61"/>
      <c r="I110" s="161"/>
      <c r="J110" s="61"/>
      <c r="K110" s="61"/>
      <c r="L110" s="59"/>
      <c r="M110" s="204"/>
      <c r="N110" s="40"/>
      <c r="O110" s="40"/>
      <c r="P110" s="40"/>
      <c r="Q110" s="40"/>
      <c r="R110" s="40"/>
      <c r="S110" s="40"/>
      <c r="T110" s="76"/>
      <c r="AT110" s="22" t="s">
        <v>134</v>
      </c>
      <c r="AU110" s="22" t="s">
        <v>80</v>
      </c>
    </row>
    <row r="111" spans="2:65" s="1" customFormat="1" ht="14.45" customHeight="1">
      <c r="B111" s="39"/>
      <c r="C111" s="215" t="s">
        <v>179</v>
      </c>
      <c r="D111" s="215" t="s">
        <v>158</v>
      </c>
      <c r="E111" s="216" t="s">
        <v>596</v>
      </c>
      <c r="F111" s="217" t="s">
        <v>597</v>
      </c>
      <c r="G111" s="218" t="s">
        <v>598</v>
      </c>
      <c r="H111" s="219">
        <v>5</v>
      </c>
      <c r="I111" s="220"/>
      <c r="J111" s="221">
        <f>ROUND(I111*H111,2)</f>
        <v>0</v>
      </c>
      <c r="K111" s="217" t="s">
        <v>21</v>
      </c>
      <c r="L111" s="222"/>
      <c r="M111" s="223" t="s">
        <v>21</v>
      </c>
      <c r="N111" s="224" t="s">
        <v>41</v>
      </c>
      <c r="O111" s="40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2" t="s">
        <v>174</v>
      </c>
      <c r="AT111" s="22" t="s">
        <v>158</v>
      </c>
      <c r="AU111" s="22" t="s">
        <v>80</v>
      </c>
      <c r="AY111" s="22" t="s">
        <v>124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78</v>
      </c>
      <c r="BK111" s="201">
        <f>ROUND(I111*H111,2)</f>
        <v>0</v>
      </c>
      <c r="BL111" s="22" t="s">
        <v>132</v>
      </c>
      <c r="BM111" s="22" t="s">
        <v>222</v>
      </c>
    </row>
    <row r="112" spans="2:65" s="1" customFormat="1" ht="13.5">
      <c r="B112" s="39"/>
      <c r="C112" s="61"/>
      <c r="D112" s="202" t="s">
        <v>134</v>
      </c>
      <c r="E112" s="61"/>
      <c r="F112" s="203" t="s">
        <v>597</v>
      </c>
      <c r="G112" s="61"/>
      <c r="H112" s="61"/>
      <c r="I112" s="161"/>
      <c r="J112" s="61"/>
      <c r="K112" s="61"/>
      <c r="L112" s="59"/>
      <c r="M112" s="204"/>
      <c r="N112" s="40"/>
      <c r="O112" s="40"/>
      <c r="P112" s="40"/>
      <c r="Q112" s="40"/>
      <c r="R112" s="40"/>
      <c r="S112" s="40"/>
      <c r="T112" s="76"/>
      <c r="AT112" s="22" t="s">
        <v>134</v>
      </c>
      <c r="AU112" s="22" t="s">
        <v>80</v>
      </c>
    </row>
    <row r="113" spans="2:65" s="1" customFormat="1" ht="34.15" customHeight="1">
      <c r="B113" s="39"/>
      <c r="C113" s="190" t="s">
        <v>184</v>
      </c>
      <c r="D113" s="190" t="s">
        <v>127</v>
      </c>
      <c r="E113" s="191" t="s">
        <v>599</v>
      </c>
      <c r="F113" s="192" t="s">
        <v>600</v>
      </c>
      <c r="G113" s="193" t="s">
        <v>592</v>
      </c>
      <c r="H113" s="194">
        <v>4</v>
      </c>
      <c r="I113" s="195"/>
      <c r="J113" s="196">
        <f>ROUND(I113*H113,2)</f>
        <v>0</v>
      </c>
      <c r="K113" s="192" t="s">
        <v>21</v>
      </c>
      <c r="L113" s="59"/>
      <c r="M113" s="197" t="s">
        <v>21</v>
      </c>
      <c r="N113" s="198" t="s">
        <v>41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132</v>
      </c>
      <c r="AT113" s="22" t="s">
        <v>127</v>
      </c>
      <c r="AU113" s="22" t="s">
        <v>80</v>
      </c>
      <c r="AY113" s="22" t="s">
        <v>124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78</v>
      </c>
      <c r="BK113" s="201">
        <f>ROUND(I113*H113,2)</f>
        <v>0</v>
      </c>
      <c r="BL113" s="22" t="s">
        <v>132</v>
      </c>
      <c r="BM113" s="22" t="s">
        <v>236</v>
      </c>
    </row>
    <row r="114" spans="2:65" s="1" customFormat="1" ht="27">
      <c r="B114" s="39"/>
      <c r="C114" s="61"/>
      <c r="D114" s="202" t="s">
        <v>134</v>
      </c>
      <c r="E114" s="61"/>
      <c r="F114" s="203" t="s">
        <v>600</v>
      </c>
      <c r="G114" s="61"/>
      <c r="H114" s="61"/>
      <c r="I114" s="161"/>
      <c r="J114" s="61"/>
      <c r="K114" s="61"/>
      <c r="L114" s="59"/>
      <c r="M114" s="204"/>
      <c r="N114" s="40"/>
      <c r="O114" s="40"/>
      <c r="P114" s="40"/>
      <c r="Q114" s="40"/>
      <c r="R114" s="40"/>
      <c r="S114" s="40"/>
      <c r="T114" s="76"/>
      <c r="AT114" s="22" t="s">
        <v>134</v>
      </c>
      <c r="AU114" s="22" t="s">
        <v>80</v>
      </c>
    </row>
    <row r="115" spans="2:65" s="1" customFormat="1" ht="22.9" customHeight="1">
      <c r="B115" s="39"/>
      <c r="C115" s="215" t="s">
        <v>189</v>
      </c>
      <c r="D115" s="215" t="s">
        <v>158</v>
      </c>
      <c r="E115" s="216" t="s">
        <v>601</v>
      </c>
      <c r="F115" s="217" t="s">
        <v>602</v>
      </c>
      <c r="G115" s="218" t="s">
        <v>436</v>
      </c>
      <c r="H115" s="219">
        <v>1</v>
      </c>
      <c r="I115" s="220"/>
      <c r="J115" s="221">
        <f>ROUND(I115*H115,2)</f>
        <v>0</v>
      </c>
      <c r="K115" s="217" t="s">
        <v>21</v>
      </c>
      <c r="L115" s="222"/>
      <c r="M115" s="223" t="s">
        <v>21</v>
      </c>
      <c r="N115" s="224" t="s">
        <v>41</v>
      </c>
      <c r="O115" s="40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AR115" s="22" t="s">
        <v>174</v>
      </c>
      <c r="AT115" s="22" t="s">
        <v>158</v>
      </c>
      <c r="AU115" s="22" t="s">
        <v>80</v>
      </c>
      <c r="AY115" s="22" t="s">
        <v>124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2" t="s">
        <v>78</v>
      </c>
      <c r="BK115" s="201">
        <f>ROUND(I115*H115,2)</f>
        <v>0</v>
      </c>
      <c r="BL115" s="22" t="s">
        <v>132</v>
      </c>
      <c r="BM115" s="22" t="s">
        <v>247</v>
      </c>
    </row>
    <row r="116" spans="2:65" s="1" customFormat="1" ht="13.5">
      <c r="B116" s="39"/>
      <c r="C116" s="61"/>
      <c r="D116" s="202" t="s">
        <v>134</v>
      </c>
      <c r="E116" s="61"/>
      <c r="F116" s="203" t="s">
        <v>602</v>
      </c>
      <c r="G116" s="61"/>
      <c r="H116" s="61"/>
      <c r="I116" s="161"/>
      <c r="J116" s="61"/>
      <c r="K116" s="61"/>
      <c r="L116" s="59"/>
      <c r="M116" s="204"/>
      <c r="N116" s="40"/>
      <c r="O116" s="40"/>
      <c r="P116" s="40"/>
      <c r="Q116" s="40"/>
      <c r="R116" s="40"/>
      <c r="S116" s="40"/>
      <c r="T116" s="76"/>
      <c r="AT116" s="22" t="s">
        <v>134</v>
      </c>
      <c r="AU116" s="22" t="s">
        <v>80</v>
      </c>
    </row>
    <row r="117" spans="2:65" s="10" customFormat="1" ht="29.85" customHeight="1">
      <c r="B117" s="174"/>
      <c r="C117" s="175"/>
      <c r="D117" s="176" t="s">
        <v>69</v>
      </c>
      <c r="E117" s="188" t="s">
        <v>603</v>
      </c>
      <c r="F117" s="188" t="s">
        <v>604</v>
      </c>
      <c r="G117" s="175"/>
      <c r="H117" s="175"/>
      <c r="I117" s="178"/>
      <c r="J117" s="189">
        <f>BK117</f>
        <v>0</v>
      </c>
      <c r="K117" s="175"/>
      <c r="L117" s="180"/>
      <c r="M117" s="181"/>
      <c r="N117" s="182"/>
      <c r="O117" s="182"/>
      <c r="P117" s="183">
        <f>SUM(P118:P143)</f>
        <v>0</v>
      </c>
      <c r="Q117" s="182"/>
      <c r="R117" s="183">
        <f>SUM(R118:R143)</f>
        <v>9.4799999999999988E-3</v>
      </c>
      <c r="S117" s="182"/>
      <c r="T117" s="184">
        <f>SUM(T118:T143)</f>
        <v>0</v>
      </c>
      <c r="AR117" s="185" t="s">
        <v>78</v>
      </c>
      <c r="AT117" s="186" t="s">
        <v>69</v>
      </c>
      <c r="AU117" s="186" t="s">
        <v>78</v>
      </c>
      <c r="AY117" s="185" t="s">
        <v>124</v>
      </c>
      <c r="BK117" s="187">
        <f>SUM(BK118:BK143)</f>
        <v>0</v>
      </c>
    </row>
    <row r="118" spans="2:65" s="1" customFormat="1" ht="14.45" customHeight="1">
      <c r="B118" s="39"/>
      <c r="C118" s="190" t="s">
        <v>194</v>
      </c>
      <c r="D118" s="190" t="s">
        <v>127</v>
      </c>
      <c r="E118" s="191" t="s">
        <v>605</v>
      </c>
      <c r="F118" s="192" t="s">
        <v>606</v>
      </c>
      <c r="G118" s="193" t="s">
        <v>230</v>
      </c>
      <c r="H118" s="194">
        <v>60</v>
      </c>
      <c r="I118" s="195"/>
      <c r="J118" s="196">
        <f>ROUND(I118*H118,2)</f>
        <v>0</v>
      </c>
      <c r="K118" s="192" t="s">
        <v>131</v>
      </c>
      <c r="L118" s="59"/>
      <c r="M118" s="197" t="s">
        <v>21</v>
      </c>
      <c r="N118" s="198" t="s">
        <v>41</v>
      </c>
      <c r="O118" s="40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AR118" s="22" t="s">
        <v>132</v>
      </c>
      <c r="AT118" s="22" t="s">
        <v>127</v>
      </c>
      <c r="AU118" s="22" t="s">
        <v>80</v>
      </c>
      <c r="AY118" s="22" t="s">
        <v>124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2" t="s">
        <v>78</v>
      </c>
      <c r="BK118" s="201">
        <f>ROUND(I118*H118,2)</f>
        <v>0</v>
      </c>
      <c r="BL118" s="22" t="s">
        <v>132</v>
      </c>
      <c r="BM118" s="22" t="s">
        <v>258</v>
      </c>
    </row>
    <row r="119" spans="2:65" s="1" customFormat="1" ht="13.5">
      <c r="B119" s="39"/>
      <c r="C119" s="61"/>
      <c r="D119" s="202" t="s">
        <v>134</v>
      </c>
      <c r="E119" s="61"/>
      <c r="F119" s="203" t="s">
        <v>606</v>
      </c>
      <c r="G119" s="61"/>
      <c r="H119" s="61"/>
      <c r="I119" s="161"/>
      <c r="J119" s="61"/>
      <c r="K119" s="61"/>
      <c r="L119" s="59"/>
      <c r="M119" s="204"/>
      <c r="N119" s="40"/>
      <c r="O119" s="40"/>
      <c r="P119" s="40"/>
      <c r="Q119" s="40"/>
      <c r="R119" s="40"/>
      <c r="S119" s="40"/>
      <c r="T119" s="76"/>
      <c r="AT119" s="22" t="s">
        <v>134</v>
      </c>
      <c r="AU119" s="22" t="s">
        <v>80</v>
      </c>
    </row>
    <row r="120" spans="2:65" s="1" customFormat="1" ht="14.45" customHeight="1">
      <c r="B120" s="39"/>
      <c r="C120" s="215" t="s">
        <v>199</v>
      </c>
      <c r="D120" s="215" t="s">
        <v>158</v>
      </c>
      <c r="E120" s="216" t="s">
        <v>607</v>
      </c>
      <c r="F120" s="217" t="s">
        <v>608</v>
      </c>
      <c r="G120" s="218" t="s">
        <v>230</v>
      </c>
      <c r="H120" s="219">
        <v>60</v>
      </c>
      <c r="I120" s="220"/>
      <c r="J120" s="221">
        <f>ROUND(I120*H120,2)</f>
        <v>0</v>
      </c>
      <c r="K120" s="217" t="s">
        <v>131</v>
      </c>
      <c r="L120" s="222"/>
      <c r="M120" s="223" t="s">
        <v>21</v>
      </c>
      <c r="N120" s="224" t="s">
        <v>41</v>
      </c>
      <c r="O120" s="40"/>
      <c r="P120" s="199">
        <f>O120*H120</f>
        <v>0</v>
      </c>
      <c r="Q120" s="199">
        <v>6.0000000000000002E-5</v>
      </c>
      <c r="R120" s="199">
        <f>Q120*H120</f>
        <v>3.5999999999999999E-3</v>
      </c>
      <c r="S120" s="199">
        <v>0</v>
      </c>
      <c r="T120" s="200">
        <f>S120*H120</f>
        <v>0</v>
      </c>
      <c r="AR120" s="22" t="s">
        <v>174</v>
      </c>
      <c r="AT120" s="22" t="s">
        <v>158</v>
      </c>
      <c r="AU120" s="22" t="s">
        <v>80</v>
      </c>
      <c r="AY120" s="22" t="s">
        <v>124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2" t="s">
        <v>78</v>
      </c>
      <c r="BK120" s="201">
        <f>ROUND(I120*H120,2)</f>
        <v>0</v>
      </c>
      <c r="BL120" s="22" t="s">
        <v>132</v>
      </c>
      <c r="BM120" s="22" t="s">
        <v>269</v>
      </c>
    </row>
    <row r="121" spans="2:65" s="1" customFormat="1" ht="13.5">
      <c r="B121" s="39"/>
      <c r="C121" s="61"/>
      <c r="D121" s="202" t="s">
        <v>134</v>
      </c>
      <c r="E121" s="61"/>
      <c r="F121" s="203" t="s">
        <v>608</v>
      </c>
      <c r="G121" s="61"/>
      <c r="H121" s="61"/>
      <c r="I121" s="161"/>
      <c r="J121" s="61"/>
      <c r="K121" s="61"/>
      <c r="L121" s="59"/>
      <c r="M121" s="204"/>
      <c r="N121" s="40"/>
      <c r="O121" s="40"/>
      <c r="P121" s="40"/>
      <c r="Q121" s="40"/>
      <c r="R121" s="40"/>
      <c r="S121" s="40"/>
      <c r="T121" s="76"/>
      <c r="AT121" s="22" t="s">
        <v>134</v>
      </c>
      <c r="AU121" s="22" t="s">
        <v>80</v>
      </c>
    </row>
    <row r="122" spans="2:65" s="1" customFormat="1" ht="14.45" customHeight="1">
      <c r="B122" s="39"/>
      <c r="C122" s="190" t="s">
        <v>204</v>
      </c>
      <c r="D122" s="190" t="s">
        <v>127</v>
      </c>
      <c r="E122" s="191" t="s">
        <v>609</v>
      </c>
      <c r="F122" s="192" t="s">
        <v>610</v>
      </c>
      <c r="G122" s="193" t="s">
        <v>230</v>
      </c>
      <c r="H122" s="194">
        <v>20</v>
      </c>
      <c r="I122" s="195"/>
      <c r="J122" s="196">
        <f>ROUND(I122*H122,2)</f>
        <v>0</v>
      </c>
      <c r="K122" s="192" t="s">
        <v>131</v>
      </c>
      <c r="L122" s="59"/>
      <c r="M122" s="197" t="s">
        <v>21</v>
      </c>
      <c r="N122" s="198" t="s">
        <v>41</v>
      </c>
      <c r="O122" s="40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22" t="s">
        <v>132</v>
      </c>
      <c r="AT122" s="22" t="s">
        <v>127</v>
      </c>
      <c r="AU122" s="22" t="s">
        <v>80</v>
      </c>
      <c r="AY122" s="22" t="s">
        <v>124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2" t="s">
        <v>78</v>
      </c>
      <c r="BK122" s="201">
        <f>ROUND(I122*H122,2)</f>
        <v>0</v>
      </c>
      <c r="BL122" s="22" t="s">
        <v>132</v>
      </c>
      <c r="BM122" s="22" t="s">
        <v>278</v>
      </c>
    </row>
    <row r="123" spans="2:65" s="1" customFormat="1" ht="13.5">
      <c r="B123" s="39"/>
      <c r="C123" s="61"/>
      <c r="D123" s="202" t="s">
        <v>134</v>
      </c>
      <c r="E123" s="61"/>
      <c r="F123" s="203" t="s">
        <v>610</v>
      </c>
      <c r="G123" s="61"/>
      <c r="H123" s="61"/>
      <c r="I123" s="161"/>
      <c r="J123" s="61"/>
      <c r="K123" s="61"/>
      <c r="L123" s="59"/>
      <c r="M123" s="204"/>
      <c r="N123" s="40"/>
      <c r="O123" s="40"/>
      <c r="P123" s="40"/>
      <c r="Q123" s="40"/>
      <c r="R123" s="40"/>
      <c r="S123" s="40"/>
      <c r="T123" s="76"/>
      <c r="AT123" s="22" t="s">
        <v>134</v>
      </c>
      <c r="AU123" s="22" t="s">
        <v>80</v>
      </c>
    </row>
    <row r="124" spans="2:65" s="1" customFormat="1" ht="14.45" customHeight="1">
      <c r="B124" s="39"/>
      <c r="C124" s="215" t="s">
        <v>10</v>
      </c>
      <c r="D124" s="215" t="s">
        <v>158</v>
      </c>
      <c r="E124" s="216" t="s">
        <v>611</v>
      </c>
      <c r="F124" s="217" t="s">
        <v>612</v>
      </c>
      <c r="G124" s="218" t="s">
        <v>230</v>
      </c>
      <c r="H124" s="219">
        <v>20</v>
      </c>
      <c r="I124" s="220"/>
      <c r="J124" s="221">
        <f>ROUND(I124*H124,2)</f>
        <v>0</v>
      </c>
      <c r="K124" s="217" t="s">
        <v>131</v>
      </c>
      <c r="L124" s="222"/>
      <c r="M124" s="223" t="s">
        <v>21</v>
      </c>
      <c r="N124" s="224" t="s">
        <v>41</v>
      </c>
      <c r="O124" s="40"/>
      <c r="P124" s="199">
        <f>O124*H124</f>
        <v>0</v>
      </c>
      <c r="Q124" s="199">
        <v>1.8000000000000001E-4</v>
      </c>
      <c r="R124" s="199">
        <f>Q124*H124</f>
        <v>3.6000000000000003E-3</v>
      </c>
      <c r="S124" s="199">
        <v>0</v>
      </c>
      <c r="T124" s="200">
        <f>S124*H124</f>
        <v>0</v>
      </c>
      <c r="AR124" s="22" t="s">
        <v>174</v>
      </c>
      <c r="AT124" s="22" t="s">
        <v>158</v>
      </c>
      <c r="AU124" s="22" t="s">
        <v>80</v>
      </c>
      <c r="AY124" s="22" t="s">
        <v>124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2" t="s">
        <v>78</v>
      </c>
      <c r="BK124" s="201">
        <f>ROUND(I124*H124,2)</f>
        <v>0</v>
      </c>
      <c r="BL124" s="22" t="s">
        <v>132</v>
      </c>
      <c r="BM124" s="22" t="s">
        <v>287</v>
      </c>
    </row>
    <row r="125" spans="2:65" s="1" customFormat="1" ht="13.5">
      <c r="B125" s="39"/>
      <c r="C125" s="61"/>
      <c r="D125" s="202" t="s">
        <v>134</v>
      </c>
      <c r="E125" s="61"/>
      <c r="F125" s="203" t="s">
        <v>612</v>
      </c>
      <c r="G125" s="61"/>
      <c r="H125" s="61"/>
      <c r="I125" s="161"/>
      <c r="J125" s="61"/>
      <c r="K125" s="61"/>
      <c r="L125" s="59"/>
      <c r="M125" s="204"/>
      <c r="N125" s="40"/>
      <c r="O125" s="40"/>
      <c r="P125" s="40"/>
      <c r="Q125" s="40"/>
      <c r="R125" s="40"/>
      <c r="S125" s="40"/>
      <c r="T125" s="76"/>
      <c r="AT125" s="22" t="s">
        <v>134</v>
      </c>
      <c r="AU125" s="22" t="s">
        <v>80</v>
      </c>
    </row>
    <row r="126" spans="2:65" s="1" customFormat="1" ht="22.9" customHeight="1">
      <c r="B126" s="39"/>
      <c r="C126" s="190" t="s">
        <v>154</v>
      </c>
      <c r="D126" s="190" t="s">
        <v>127</v>
      </c>
      <c r="E126" s="191" t="s">
        <v>613</v>
      </c>
      <c r="F126" s="192" t="s">
        <v>614</v>
      </c>
      <c r="G126" s="193" t="s">
        <v>598</v>
      </c>
      <c r="H126" s="194">
        <v>32</v>
      </c>
      <c r="I126" s="195"/>
      <c r="J126" s="196">
        <f>ROUND(I126*H126,2)</f>
        <v>0</v>
      </c>
      <c r="K126" s="192" t="s">
        <v>21</v>
      </c>
      <c r="L126" s="59"/>
      <c r="M126" s="197" t="s">
        <v>21</v>
      </c>
      <c r="N126" s="198" t="s">
        <v>41</v>
      </c>
      <c r="O126" s="40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2" t="s">
        <v>132</v>
      </c>
      <c r="AT126" s="22" t="s">
        <v>127</v>
      </c>
      <c r="AU126" s="22" t="s">
        <v>80</v>
      </c>
      <c r="AY126" s="22" t="s">
        <v>124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2" t="s">
        <v>78</v>
      </c>
      <c r="BK126" s="201">
        <f>ROUND(I126*H126,2)</f>
        <v>0</v>
      </c>
      <c r="BL126" s="22" t="s">
        <v>132</v>
      </c>
      <c r="BM126" s="22" t="s">
        <v>161</v>
      </c>
    </row>
    <row r="127" spans="2:65" s="1" customFormat="1" ht="13.5">
      <c r="B127" s="39"/>
      <c r="C127" s="61"/>
      <c r="D127" s="202" t="s">
        <v>134</v>
      </c>
      <c r="E127" s="61"/>
      <c r="F127" s="203" t="s">
        <v>614</v>
      </c>
      <c r="G127" s="61"/>
      <c r="H127" s="61"/>
      <c r="I127" s="161"/>
      <c r="J127" s="61"/>
      <c r="K127" s="61"/>
      <c r="L127" s="59"/>
      <c r="M127" s="204"/>
      <c r="N127" s="40"/>
      <c r="O127" s="40"/>
      <c r="P127" s="40"/>
      <c r="Q127" s="40"/>
      <c r="R127" s="40"/>
      <c r="S127" s="40"/>
      <c r="T127" s="76"/>
      <c r="AT127" s="22" t="s">
        <v>134</v>
      </c>
      <c r="AU127" s="22" t="s">
        <v>80</v>
      </c>
    </row>
    <row r="128" spans="2:65" s="1" customFormat="1" ht="14.45" customHeight="1">
      <c r="B128" s="39"/>
      <c r="C128" s="215" t="s">
        <v>217</v>
      </c>
      <c r="D128" s="215" t="s">
        <v>158</v>
      </c>
      <c r="E128" s="216" t="s">
        <v>615</v>
      </c>
      <c r="F128" s="217" t="s">
        <v>616</v>
      </c>
      <c r="G128" s="218" t="s">
        <v>153</v>
      </c>
      <c r="H128" s="219">
        <v>10</v>
      </c>
      <c r="I128" s="220"/>
      <c r="J128" s="221">
        <f>ROUND(I128*H128,2)</f>
        <v>0</v>
      </c>
      <c r="K128" s="217" t="s">
        <v>131</v>
      </c>
      <c r="L128" s="222"/>
      <c r="M128" s="223" t="s">
        <v>21</v>
      </c>
      <c r="N128" s="224" t="s">
        <v>41</v>
      </c>
      <c r="O128" s="40"/>
      <c r="P128" s="199">
        <f>O128*H128</f>
        <v>0</v>
      </c>
      <c r="Q128" s="199">
        <v>3.0000000000000001E-5</v>
      </c>
      <c r="R128" s="199">
        <f>Q128*H128</f>
        <v>3.0000000000000003E-4</v>
      </c>
      <c r="S128" s="199">
        <v>0</v>
      </c>
      <c r="T128" s="200">
        <f>S128*H128</f>
        <v>0</v>
      </c>
      <c r="AR128" s="22" t="s">
        <v>174</v>
      </c>
      <c r="AT128" s="22" t="s">
        <v>158</v>
      </c>
      <c r="AU128" s="22" t="s">
        <v>80</v>
      </c>
      <c r="AY128" s="22" t="s">
        <v>124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78</v>
      </c>
      <c r="BK128" s="201">
        <f>ROUND(I128*H128,2)</f>
        <v>0</v>
      </c>
      <c r="BL128" s="22" t="s">
        <v>132</v>
      </c>
      <c r="BM128" s="22" t="s">
        <v>305</v>
      </c>
    </row>
    <row r="129" spans="2:65" s="1" customFormat="1" ht="13.5">
      <c r="B129" s="39"/>
      <c r="C129" s="61"/>
      <c r="D129" s="202" t="s">
        <v>134</v>
      </c>
      <c r="E129" s="61"/>
      <c r="F129" s="203" t="s">
        <v>616</v>
      </c>
      <c r="G129" s="61"/>
      <c r="H129" s="61"/>
      <c r="I129" s="161"/>
      <c r="J129" s="61"/>
      <c r="K129" s="61"/>
      <c r="L129" s="59"/>
      <c r="M129" s="204"/>
      <c r="N129" s="40"/>
      <c r="O129" s="40"/>
      <c r="P129" s="40"/>
      <c r="Q129" s="40"/>
      <c r="R129" s="40"/>
      <c r="S129" s="40"/>
      <c r="T129" s="76"/>
      <c r="AT129" s="22" t="s">
        <v>134</v>
      </c>
      <c r="AU129" s="22" t="s">
        <v>80</v>
      </c>
    </row>
    <row r="130" spans="2:65" s="1" customFormat="1" ht="14.45" customHeight="1">
      <c r="B130" s="39"/>
      <c r="C130" s="215" t="s">
        <v>222</v>
      </c>
      <c r="D130" s="215" t="s">
        <v>158</v>
      </c>
      <c r="E130" s="216" t="s">
        <v>617</v>
      </c>
      <c r="F130" s="217" t="s">
        <v>618</v>
      </c>
      <c r="G130" s="218" t="s">
        <v>153</v>
      </c>
      <c r="H130" s="219">
        <v>22</v>
      </c>
      <c r="I130" s="220"/>
      <c r="J130" s="221">
        <f>ROUND(I130*H130,2)</f>
        <v>0</v>
      </c>
      <c r="K130" s="217" t="s">
        <v>131</v>
      </c>
      <c r="L130" s="222"/>
      <c r="M130" s="223" t="s">
        <v>21</v>
      </c>
      <c r="N130" s="224" t="s">
        <v>41</v>
      </c>
      <c r="O130" s="40"/>
      <c r="P130" s="199">
        <f>O130*H130</f>
        <v>0</v>
      </c>
      <c r="Q130" s="199">
        <v>9.0000000000000006E-5</v>
      </c>
      <c r="R130" s="199">
        <f>Q130*H130</f>
        <v>1.98E-3</v>
      </c>
      <c r="S130" s="199">
        <v>0</v>
      </c>
      <c r="T130" s="200">
        <f>S130*H130</f>
        <v>0</v>
      </c>
      <c r="AR130" s="22" t="s">
        <v>174</v>
      </c>
      <c r="AT130" s="22" t="s">
        <v>158</v>
      </c>
      <c r="AU130" s="22" t="s">
        <v>80</v>
      </c>
      <c r="AY130" s="22" t="s">
        <v>124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2" t="s">
        <v>78</v>
      </c>
      <c r="BK130" s="201">
        <f>ROUND(I130*H130,2)</f>
        <v>0</v>
      </c>
      <c r="BL130" s="22" t="s">
        <v>132</v>
      </c>
      <c r="BM130" s="22" t="s">
        <v>312</v>
      </c>
    </row>
    <row r="131" spans="2:65" s="1" customFormat="1" ht="13.5">
      <c r="B131" s="39"/>
      <c r="C131" s="61"/>
      <c r="D131" s="202" t="s">
        <v>134</v>
      </c>
      <c r="E131" s="61"/>
      <c r="F131" s="203" t="s">
        <v>618</v>
      </c>
      <c r="G131" s="61"/>
      <c r="H131" s="61"/>
      <c r="I131" s="161"/>
      <c r="J131" s="61"/>
      <c r="K131" s="61"/>
      <c r="L131" s="59"/>
      <c r="M131" s="204"/>
      <c r="N131" s="40"/>
      <c r="O131" s="40"/>
      <c r="P131" s="40"/>
      <c r="Q131" s="40"/>
      <c r="R131" s="40"/>
      <c r="S131" s="40"/>
      <c r="T131" s="76"/>
      <c r="AT131" s="22" t="s">
        <v>134</v>
      </c>
      <c r="AU131" s="22" t="s">
        <v>80</v>
      </c>
    </row>
    <row r="132" spans="2:65" s="1" customFormat="1" ht="14.45" customHeight="1">
      <c r="B132" s="39"/>
      <c r="C132" s="190" t="s">
        <v>227</v>
      </c>
      <c r="D132" s="190" t="s">
        <v>127</v>
      </c>
      <c r="E132" s="191" t="s">
        <v>619</v>
      </c>
      <c r="F132" s="192" t="s">
        <v>620</v>
      </c>
      <c r="G132" s="193" t="s">
        <v>153</v>
      </c>
      <c r="H132" s="194">
        <v>6</v>
      </c>
      <c r="I132" s="195"/>
      <c r="J132" s="196">
        <f>ROUND(I132*H132,2)</f>
        <v>0</v>
      </c>
      <c r="K132" s="192" t="s">
        <v>131</v>
      </c>
      <c r="L132" s="59"/>
      <c r="M132" s="197" t="s">
        <v>21</v>
      </c>
      <c r="N132" s="198" t="s">
        <v>41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2" t="s">
        <v>132</v>
      </c>
      <c r="AT132" s="22" t="s">
        <v>127</v>
      </c>
      <c r="AU132" s="22" t="s">
        <v>80</v>
      </c>
      <c r="AY132" s="22" t="s">
        <v>124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78</v>
      </c>
      <c r="BK132" s="201">
        <f>ROUND(I132*H132,2)</f>
        <v>0</v>
      </c>
      <c r="BL132" s="22" t="s">
        <v>132</v>
      </c>
      <c r="BM132" s="22" t="s">
        <v>322</v>
      </c>
    </row>
    <row r="133" spans="2:65" s="1" customFormat="1" ht="13.5">
      <c r="B133" s="39"/>
      <c r="C133" s="61"/>
      <c r="D133" s="202" t="s">
        <v>134</v>
      </c>
      <c r="E133" s="61"/>
      <c r="F133" s="203" t="s">
        <v>620</v>
      </c>
      <c r="G133" s="61"/>
      <c r="H133" s="61"/>
      <c r="I133" s="161"/>
      <c r="J133" s="61"/>
      <c r="K133" s="61"/>
      <c r="L133" s="59"/>
      <c r="M133" s="204"/>
      <c r="N133" s="40"/>
      <c r="O133" s="40"/>
      <c r="P133" s="40"/>
      <c r="Q133" s="40"/>
      <c r="R133" s="40"/>
      <c r="S133" s="40"/>
      <c r="T133" s="76"/>
      <c r="AT133" s="22" t="s">
        <v>134</v>
      </c>
      <c r="AU133" s="22" t="s">
        <v>80</v>
      </c>
    </row>
    <row r="134" spans="2:65" s="1" customFormat="1" ht="14.45" customHeight="1">
      <c r="B134" s="39"/>
      <c r="C134" s="215" t="s">
        <v>236</v>
      </c>
      <c r="D134" s="215" t="s">
        <v>158</v>
      </c>
      <c r="E134" s="216" t="s">
        <v>621</v>
      </c>
      <c r="F134" s="217" t="s">
        <v>622</v>
      </c>
      <c r="G134" s="218" t="s">
        <v>153</v>
      </c>
      <c r="H134" s="219">
        <v>6</v>
      </c>
      <c r="I134" s="220"/>
      <c r="J134" s="221">
        <f>ROUND(I134*H134,2)</f>
        <v>0</v>
      </c>
      <c r="K134" s="217" t="s">
        <v>21</v>
      </c>
      <c r="L134" s="222"/>
      <c r="M134" s="223" t="s">
        <v>21</v>
      </c>
      <c r="N134" s="224" t="s">
        <v>41</v>
      </c>
      <c r="O134" s="40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22" t="s">
        <v>174</v>
      </c>
      <c r="AT134" s="22" t="s">
        <v>158</v>
      </c>
      <c r="AU134" s="22" t="s">
        <v>80</v>
      </c>
      <c r="AY134" s="22" t="s">
        <v>124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22" t="s">
        <v>78</v>
      </c>
      <c r="BK134" s="201">
        <f>ROUND(I134*H134,2)</f>
        <v>0</v>
      </c>
      <c r="BL134" s="22" t="s">
        <v>132</v>
      </c>
      <c r="BM134" s="22" t="s">
        <v>331</v>
      </c>
    </row>
    <row r="135" spans="2:65" s="1" customFormat="1" ht="13.5">
      <c r="B135" s="39"/>
      <c r="C135" s="61"/>
      <c r="D135" s="202" t="s">
        <v>134</v>
      </c>
      <c r="E135" s="61"/>
      <c r="F135" s="203" t="s">
        <v>622</v>
      </c>
      <c r="G135" s="61"/>
      <c r="H135" s="61"/>
      <c r="I135" s="161"/>
      <c r="J135" s="61"/>
      <c r="K135" s="61"/>
      <c r="L135" s="59"/>
      <c r="M135" s="204"/>
      <c r="N135" s="40"/>
      <c r="O135" s="40"/>
      <c r="P135" s="40"/>
      <c r="Q135" s="40"/>
      <c r="R135" s="40"/>
      <c r="S135" s="40"/>
      <c r="T135" s="76"/>
      <c r="AT135" s="22" t="s">
        <v>134</v>
      </c>
      <c r="AU135" s="22" t="s">
        <v>80</v>
      </c>
    </row>
    <row r="136" spans="2:65" s="1" customFormat="1" ht="14.45" customHeight="1">
      <c r="B136" s="39"/>
      <c r="C136" s="190" t="s">
        <v>9</v>
      </c>
      <c r="D136" s="190" t="s">
        <v>127</v>
      </c>
      <c r="E136" s="191" t="s">
        <v>623</v>
      </c>
      <c r="F136" s="192" t="s">
        <v>624</v>
      </c>
      <c r="G136" s="193" t="s">
        <v>230</v>
      </c>
      <c r="H136" s="194">
        <v>12</v>
      </c>
      <c r="I136" s="195"/>
      <c r="J136" s="196">
        <f>ROUND(I136*H136,2)</f>
        <v>0</v>
      </c>
      <c r="K136" s="192" t="s">
        <v>21</v>
      </c>
      <c r="L136" s="59"/>
      <c r="M136" s="197" t="s">
        <v>21</v>
      </c>
      <c r="N136" s="198" t="s">
        <v>41</v>
      </c>
      <c r="O136" s="40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22" t="s">
        <v>132</v>
      </c>
      <c r="AT136" s="22" t="s">
        <v>127</v>
      </c>
      <c r="AU136" s="22" t="s">
        <v>80</v>
      </c>
      <c r="AY136" s="22" t="s">
        <v>124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22" t="s">
        <v>78</v>
      </c>
      <c r="BK136" s="201">
        <f>ROUND(I136*H136,2)</f>
        <v>0</v>
      </c>
      <c r="BL136" s="22" t="s">
        <v>132</v>
      </c>
      <c r="BM136" s="22" t="s">
        <v>341</v>
      </c>
    </row>
    <row r="137" spans="2:65" s="1" customFormat="1" ht="13.5">
      <c r="B137" s="39"/>
      <c r="C137" s="61"/>
      <c r="D137" s="202" t="s">
        <v>134</v>
      </c>
      <c r="E137" s="61"/>
      <c r="F137" s="203" t="s">
        <v>624</v>
      </c>
      <c r="G137" s="61"/>
      <c r="H137" s="61"/>
      <c r="I137" s="161"/>
      <c r="J137" s="61"/>
      <c r="K137" s="61"/>
      <c r="L137" s="59"/>
      <c r="M137" s="204"/>
      <c r="N137" s="40"/>
      <c r="O137" s="40"/>
      <c r="P137" s="40"/>
      <c r="Q137" s="40"/>
      <c r="R137" s="40"/>
      <c r="S137" s="40"/>
      <c r="T137" s="76"/>
      <c r="AT137" s="22" t="s">
        <v>134</v>
      </c>
      <c r="AU137" s="22" t="s">
        <v>80</v>
      </c>
    </row>
    <row r="138" spans="2:65" s="1" customFormat="1" ht="14.45" customHeight="1">
      <c r="B138" s="39"/>
      <c r="C138" s="215" t="s">
        <v>247</v>
      </c>
      <c r="D138" s="215" t="s">
        <v>158</v>
      </c>
      <c r="E138" s="216" t="s">
        <v>625</v>
      </c>
      <c r="F138" s="217" t="s">
        <v>624</v>
      </c>
      <c r="G138" s="218" t="s">
        <v>230</v>
      </c>
      <c r="H138" s="219">
        <v>12</v>
      </c>
      <c r="I138" s="220"/>
      <c r="J138" s="221">
        <f>ROUND(I138*H138,2)</f>
        <v>0</v>
      </c>
      <c r="K138" s="217" t="s">
        <v>21</v>
      </c>
      <c r="L138" s="222"/>
      <c r="M138" s="223" t="s">
        <v>21</v>
      </c>
      <c r="N138" s="224" t="s">
        <v>41</v>
      </c>
      <c r="O138" s="40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2" t="s">
        <v>174</v>
      </c>
      <c r="AT138" s="22" t="s">
        <v>158</v>
      </c>
      <c r="AU138" s="22" t="s">
        <v>80</v>
      </c>
      <c r="AY138" s="22" t="s">
        <v>124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22" t="s">
        <v>78</v>
      </c>
      <c r="BK138" s="201">
        <f>ROUND(I138*H138,2)</f>
        <v>0</v>
      </c>
      <c r="BL138" s="22" t="s">
        <v>132</v>
      </c>
      <c r="BM138" s="22" t="s">
        <v>350</v>
      </c>
    </row>
    <row r="139" spans="2:65" s="1" customFormat="1" ht="13.5">
      <c r="B139" s="39"/>
      <c r="C139" s="61"/>
      <c r="D139" s="202" t="s">
        <v>134</v>
      </c>
      <c r="E139" s="61"/>
      <c r="F139" s="203" t="s">
        <v>624</v>
      </c>
      <c r="G139" s="61"/>
      <c r="H139" s="61"/>
      <c r="I139" s="161"/>
      <c r="J139" s="61"/>
      <c r="K139" s="61"/>
      <c r="L139" s="59"/>
      <c r="M139" s="204"/>
      <c r="N139" s="40"/>
      <c r="O139" s="40"/>
      <c r="P139" s="40"/>
      <c r="Q139" s="40"/>
      <c r="R139" s="40"/>
      <c r="S139" s="40"/>
      <c r="T139" s="76"/>
      <c r="AT139" s="22" t="s">
        <v>134</v>
      </c>
      <c r="AU139" s="22" t="s">
        <v>80</v>
      </c>
    </row>
    <row r="140" spans="2:65" s="1" customFormat="1" ht="22.9" customHeight="1">
      <c r="B140" s="39"/>
      <c r="C140" s="190" t="s">
        <v>252</v>
      </c>
      <c r="D140" s="190" t="s">
        <v>127</v>
      </c>
      <c r="E140" s="191" t="s">
        <v>626</v>
      </c>
      <c r="F140" s="192" t="s">
        <v>627</v>
      </c>
      <c r="G140" s="193" t="s">
        <v>230</v>
      </c>
      <c r="H140" s="194">
        <v>6</v>
      </c>
      <c r="I140" s="195"/>
      <c r="J140" s="196">
        <f>ROUND(I140*H140,2)</f>
        <v>0</v>
      </c>
      <c r="K140" s="192" t="s">
        <v>21</v>
      </c>
      <c r="L140" s="59"/>
      <c r="M140" s="197" t="s">
        <v>21</v>
      </c>
      <c r="N140" s="198" t="s">
        <v>41</v>
      </c>
      <c r="O140" s="40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AR140" s="22" t="s">
        <v>132</v>
      </c>
      <c r="AT140" s="22" t="s">
        <v>127</v>
      </c>
      <c r="AU140" s="22" t="s">
        <v>80</v>
      </c>
      <c r="AY140" s="22" t="s">
        <v>124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2" t="s">
        <v>78</v>
      </c>
      <c r="BK140" s="201">
        <f>ROUND(I140*H140,2)</f>
        <v>0</v>
      </c>
      <c r="BL140" s="22" t="s">
        <v>132</v>
      </c>
      <c r="BM140" s="22" t="s">
        <v>360</v>
      </c>
    </row>
    <row r="141" spans="2:65" s="1" customFormat="1" ht="13.5">
      <c r="B141" s="39"/>
      <c r="C141" s="61"/>
      <c r="D141" s="202" t="s">
        <v>134</v>
      </c>
      <c r="E141" s="61"/>
      <c r="F141" s="203" t="s">
        <v>627</v>
      </c>
      <c r="G141" s="61"/>
      <c r="H141" s="61"/>
      <c r="I141" s="161"/>
      <c r="J141" s="61"/>
      <c r="K141" s="61"/>
      <c r="L141" s="59"/>
      <c r="M141" s="204"/>
      <c r="N141" s="40"/>
      <c r="O141" s="40"/>
      <c r="P141" s="40"/>
      <c r="Q141" s="40"/>
      <c r="R141" s="40"/>
      <c r="S141" s="40"/>
      <c r="T141" s="76"/>
      <c r="AT141" s="22" t="s">
        <v>134</v>
      </c>
      <c r="AU141" s="22" t="s">
        <v>80</v>
      </c>
    </row>
    <row r="142" spans="2:65" s="1" customFormat="1" ht="14.45" customHeight="1">
      <c r="B142" s="39"/>
      <c r="C142" s="215" t="s">
        <v>258</v>
      </c>
      <c r="D142" s="215" t="s">
        <v>158</v>
      </c>
      <c r="E142" s="216" t="s">
        <v>628</v>
      </c>
      <c r="F142" s="217" t="s">
        <v>629</v>
      </c>
      <c r="G142" s="218" t="s">
        <v>230</v>
      </c>
      <c r="H142" s="219">
        <v>6</v>
      </c>
      <c r="I142" s="220"/>
      <c r="J142" s="221">
        <f>ROUND(I142*H142,2)</f>
        <v>0</v>
      </c>
      <c r="K142" s="217" t="s">
        <v>21</v>
      </c>
      <c r="L142" s="222"/>
      <c r="M142" s="223" t="s">
        <v>21</v>
      </c>
      <c r="N142" s="224" t="s">
        <v>41</v>
      </c>
      <c r="O142" s="40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AR142" s="22" t="s">
        <v>174</v>
      </c>
      <c r="AT142" s="22" t="s">
        <v>158</v>
      </c>
      <c r="AU142" s="22" t="s">
        <v>80</v>
      </c>
      <c r="AY142" s="22" t="s">
        <v>124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22" t="s">
        <v>78</v>
      </c>
      <c r="BK142" s="201">
        <f>ROUND(I142*H142,2)</f>
        <v>0</v>
      </c>
      <c r="BL142" s="22" t="s">
        <v>132</v>
      </c>
      <c r="BM142" s="22" t="s">
        <v>369</v>
      </c>
    </row>
    <row r="143" spans="2:65" s="1" customFormat="1" ht="13.5">
      <c r="B143" s="39"/>
      <c r="C143" s="61"/>
      <c r="D143" s="202" t="s">
        <v>134</v>
      </c>
      <c r="E143" s="61"/>
      <c r="F143" s="203" t="s">
        <v>629</v>
      </c>
      <c r="G143" s="61"/>
      <c r="H143" s="61"/>
      <c r="I143" s="161"/>
      <c r="J143" s="61"/>
      <c r="K143" s="61"/>
      <c r="L143" s="59"/>
      <c r="M143" s="204"/>
      <c r="N143" s="40"/>
      <c r="O143" s="40"/>
      <c r="P143" s="40"/>
      <c r="Q143" s="40"/>
      <c r="R143" s="40"/>
      <c r="S143" s="40"/>
      <c r="T143" s="76"/>
      <c r="AT143" s="22" t="s">
        <v>134</v>
      </c>
      <c r="AU143" s="22" t="s">
        <v>80</v>
      </c>
    </row>
    <row r="144" spans="2:65" s="10" customFormat="1" ht="29.85" customHeight="1">
      <c r="B144" s="174"/>
      <c r="C144" s="175"/>
      <c r="D144" s="176" t="s">
        <v>69</v>
      </c>
      <c r="E144" s="188" t="s">
        <v>630</v>
      </c>
      <c r="F144" s="188" t="s">
        <v>631</v>
      </c>
      <c r="G144" s="175"/>
      <c r="H144" s="175"/>
      <c r="I144" s="178"/>
      <c r="J144" s="189">
        <f>BK144</f>
        <v>0</v>
      </c>
      <c r="K144" s="175"/>
      <c r="L144" s="180"/>
      <c r="M144" s="181"/>
      <c r="N144" s="182"/>
      <c r="O144" s="182"/>
      <c r="P144" s="183">
        <f>SUM(P145:P164)</f>
        <v>0</v>
      </c>
      <c r="Q144" s="182"/>
      <c r="R144" s="183">
        <f>SUM(R145:R164)</f>
        <v>1.2E-2</v>
      </c>
      <c r="S144" s="182"/>
      <c r="T144" s="184">
        <f>SUM(T145:T164)</f>
        <v>0</v>
      </c>
      <c r="AR144" s="185" t="s">
        <v>78</v>
      </c>
      <c r="AT144" s="186" t="s">
        <v>69</v>
      </c>
      <c r="AU144" s="186" t="s">
        <v>78</v>
      </c>
      <c r="AY144" s="185" t="s">
        <v>124</v>
      </c>
      <c r="BK144" s="187">
        <f>SUM(BK145:BK164)</f>
        <v>0</v>
      </c>
    </row>
    <row r="145" spans="2:65" s="1" customFormat="1" ht="22.9" customHeight="1">
      <c r="B145" s="39"/>
      <c r="C145" s="190" t="s">
        <v>263</v>
      </c>
      <c r="D145" s="190" t="s">
        <v>127</v>
      </c>
      <c r="E145" s="191" t="s">
        <v>632</v>
      </c>
      <c r="F145" s="192" t="s">
        <v>633</v>
      </c>
      <c r="G145" s="193" t="s">
        <v>230</v>
      </c>
      <c r="H145" s="194">
        <v>260</v>
      </c>
      <c r="I145" s="195"/>
      <c r="J145" s="196">
        <f>ROUND(I145*H145,2)</f>
        <v>0</v>
      </c>
      <c r="K145" s="192" t="s">
        <v>131</v>
      </c>
      <c r="L145" s="59"/>
      <c r="M145" s="197" t="s">
        <v>21</v>
      </c>
      <c r="N145" s="198" t="s">
        <v>41</v>
      </c>
      <c r="O145" s="40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AR145" s="22" t="s">
        <v>132</v>
      </c>
      <c r="AT145" s="22" t="s">
        <v>127</v>
      </c>
      <c r="AU145" s="22" t="s">
        <v>80</v>
      </c>
      <c r="AY145" s="22" t="s">
        <v>124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2" t="s">
        <v>78</v>
      </c>
      <c r="BK145" s="201">
        <f>ROUND(I145*H145,2)</f>
        <v>0</v>
      </c>
      <c r="BL145" s="22" t="s">
        <v>132</v>
      </c>
      <c r="BM145" s="22" t="s">
        <v>379</v>
      </c>
    </row>
    <row r="146" spans="2:65" s="1" customFormat="1" ht="13.5">
      <c r="B146" s="39"/>
      <c r="C146" s="61"/>
      <c r="D146" s="202" t="s">
        <v>134</v>
      </c>
      <c r="E146" s="61"/>
      <c r="F146" s="203" t="s">
        <v>633</v>
      </c>
      <c r="G146" s="61"/>
      <c r="H146" s="61"/>
      <c r="I146" s="161"/>
      <c r="J146" s="61"/>
      <c r="K146" s="61"/>
      <c r="L146" s="59"/>
      <c r="M146" s="204"/>
      <c r="N146" s="40"/>
      <c r="O146" s="40"/>
      <c r="P146" s="40"/>
      <c r="Q146" s="40"/>
      <c r="R146" s="40"/>
      <c r="S146" s="40"/>
      <c r="T146" s="76"/>
      <c r="AT146" s="22" t="s">
        <v>134</v>
      </c>
      <c r="AU146" s="22" t="s">
        <v>80</v>
      </c>
    </row>
    <row r="147" spans="2:65" s="1" customFormat="1" ht="14.45" customHeight="1">
      <c r="B147" s="39"/>
      <c r="C147" s="215" t="s">
        <v>269</v>
      </c>
      <c r="D147" s="215" t="s">
        <v>158</v>
      </c>
      <c r="E147" s="216" t="s">
        <v>634</v>
      </c>
      <c r="F147" s="217" t="s">
        <v>635</v>
      </c>
      <c r="G147" s="218" t="s">
        <v>230</v>
      </c>
      <c r="H147" s="219">
        <v>260</v>
      </c>
      <c r="I147" s="220"/>
      <c r="J147" s="221">
        <f>ROUND(I147*H147,2)</f>
        <v>0</v>
      </c>
      <c r="K147" s="217" t="s">
        <v>21</v>
      </c>
      <c r="L147" s="222"/>
      <c r="M147" s="223" t="s">
        <v>21</v>
      </c>
      <c r="N147" s="224" t="s">
        <v>41</v>
      </c>
      <c r="O147" s="40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AR147" s="22" t="s">
        <v>174</v>
      </c>
      <c r="AT147" s="22" t="s">
        <v>158</v>
      </c>
      <c r="AU147" s="22" t="s">
        <v>80</v>
      </c>
      <c r="AY147" s="22" t="s">
        <v>124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22" t="s">
        <v>78</v>
      </c>
      <c r="BK147" s="201">
        <f>ROUND(I147*H147,2)</f>
        <v>0</v>
      </c>
      <c r="BL147" s="22" t="s">
        <v>132</v>
      </c>
      <c r="BM147" s="22" t="s">
        <v>389</v>
      </c>
    </row>
    <row r="148" spans="2:65" s="1" customFormat="1" ht="13.5">
      <c r="B148" s="39"/>
      <c r="C148" s="61"/>
      <c r="D148" s="202" t="s">
        <v>134</v>
      </c>
      <c r="E148" s="61"/>
      <c r="F148" s="203" t="s">
        <v>635</v>
      </c>
      <c r="G148" s="61"/>
      <c r="H148" s="61"/>
      <c r="I148" s="161"/>
      <c r="J148" s="61"/>
      <c r="K148" s="61"/>
      <c r="L148" s="59"/>
      <c r="M148" s="204"/>
      <c r="N148" s="40"/>
      <c r="O148" s="40"/>
      <c r="P148" s="40"/>
      <c r="Q148" s="40"/>
      <c r="R148" s="40"/>
      <c r="S148" s="40"/>
      <c r="T148" s="76"/>
      <c r="AT148" s="22" t="s">
        <v>134</v>
      </c>
      <c r="AU148" s="22" t="s">
        <v>80</v>
      </c>
    </row>
    <row r="149" spans="2:65" s="1" customFormat="1" ht="22.9" customHeight="1">
      <c r="B149" s="39"/>
      <c r="C149" s="190" t="s">
        <v>274</v>
      </c>
      <c r="D149" s="190" t="s">
        <v>127</v>
      </c>
      <c r="E149" s="191" t="s">
        <v>636</v>
      </c>
      <c r="F149" s="192" t="s">
        <v>637</v>
      </c>
      <c r="G149" s="193" t="s">
        <v>230</v>
      </c>
      <c r="H149" s="194">
        <v>4</v>
      </c>
      <c r="I149" s="195"/>
      <c r="J149" s="196">
        <f>ROUND(I149*H149,2)</f>
        <v>0</v>
      </c>
      <c r="K149" s="192" t="s">
        <v>131</v>
      </c>
      <c r="L149" s="59"/>
      <c r="M149" s="197" t="s">
        <v>21</v>
      </c>
      <c r="N149" s="198" t="s">
        <v>41</v>
      </c>
      <c r="O149" s="40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2" t="s">
        <v>132</v>
      </c>
      <c r="AT149" s="22" t="s">
        <v>127</v>
      </c>
      <c r="AU149" s="22" t="s">
        <v>80</v>
      </c>
      <c r="AY149" s="22" t="s">
        <v>124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2" t="s">
        <v>78</v>
      </c>
      <c r="BK149" s="201">
        <f>ROUND(I149*H149,2)</f>
        <v>0</v>
      </c>
      <c r="BL149" s="22" t="s">
        <v>132</v>
      </c>
      <c r="BM149" s="22" t="s">
        <v>399</v>
      </c>
    </row>
    <row r="150" spans="2:65" s="1" customFormat="1" ht="13.5">
      <c r="B150" s="39"/>
      <c r="C150" s="61"/>
      <c r="D150" s="202" t="s">
        <v>134</v>
      </c>
      <c r="E150" s="61"/>
      <c r="F150" s="203" t="s">
        <v>637</v>
      </c>
      <c r="G150" s="61"/>
      <c r="H150" s="61"/>
      <c r="I150" s="161"/>
      <c r="J150" s="61"/>
      <c r="K150" s="61"/>
      <c r="L150" s="59"/>
      <c r="M150" s="204"/>
      <c r="N150" s="40"/>
      <c r="O150" s="40"/>
      <c r="P150" s="40"/>
      <c r="Q150" s="40"/>
      <c r="R150" s="40"/>
      <c r="S150" s="40"/>
      <c r="T150" s="76"/>
      <c r="AT150" s="22" t="s">
        <v>134</v>
      </c>
      <c r="AU150" s="22" t="s">
        <v>80</v>
      </c>
    </row>
    <row r="151" spans="2:65" s="1" customFormat="1" ht="14.45" customHeight="1">
      <c r="B151" s="39"/>
      <c r="C151" s="215" t="s">
        <v>278</v>
      </c>
      <c r="D151" s="215" t="s">
        <v>158</v>
      </c>
      <c r="E151" s="216" t="s">
        <v>638</v>
      </c>
      <c r="F151" s="217" t="s">
        <v>639</v>
      </c>
      <c r="G151" s="218" t="s">
        <v>230</v>
      </c>
      <c r="H151" s="219">
        <v>4</v>
      </c>
      <c r="I151" s="220"/>
      <c r="J151" s="221">
        <f>ROUND(I151*H151,2)</f>
        <v>0</v>
      </c>
      <c r="K151" s="217" t="s">
        <v>21</v>
      </c>
      <c r="L151" s="222"/>
      <c r="M151" s="223" t="s">
        <v>21</v>
      </c>
      <c r="N151" s="224" t="s">
        <v>41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2" t="s">
        <v>174</v>
      </c>
      <c r="AT151" s="22" t="s">
        <v>158</v>
      </c>
      <c r="AU151" s="22" t="s">
        <v>80</v>
      </c>
      <c r="AY151" s="22" t="s">
        <v>124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78</v>
      </c>
      <c r="BK151" s="201">
        <f>ROUND(I151*H151,2)</f>
        <v>0</v>
      </c>
      <c r="BL151" s="22" t="s">
        <v>132</v>
      </c>
      <c r="BM151" s="22" t="s">
        <v>409</v>
      </c>
    </row>
    <row r="152" spans="2:65" s="1" customFormat="1" ht="13.5">
      <c r="B152" s="39"/>
      <c r="C152" s="61"/>
      <c r="D152" s="202" t="s">
        <v>134</v>
      </c>
      <c r="E152" s="61"/>
      <c r="F152" s="203" t="s">
        <v>639</v>
      </c>
      <c r="G152" s="61"/>
      <c r="H152" s="61"/>
      <c r="I152" s="161"/>
      <c r="J152" s="61"/>
      <c r="K152" s="61"/>
      <c r="L152" s="59"/>
      <c r="M152" s="204"/>
      <c r="N152" s="40"/>
      <c r="O152" s="40"/>
      <c r="P152" s="40"/>
      <c r="Q152" s="40"/>
      <c r="R152" s="40"/>
      <c r="S152" s="40"/>
      <c r="T152" s="76"/>
      <c r="AT152" s="22" t="s">
        <v>134</v>
      </c>
      <c r="AU152" s="22" t="s">
        <v>80</v>
      </c>
    </row>
    <row r="153" spans="2:65" s="1" customFormat="1" ht="14.45" customHeight="1">
      <c r="B153" s="39"/>
      <c r="C153" s="190" t="s">
        <v>283</v>
      </c>
      <c r="D153" s="190" t="s">
        <v>127</v>
      </c>
      <c r="E153" s="191" t="s">
        <v>640</v>
      </c>
      <c r="F153" s="192" t="s">
        <v>641</v>
      </c>
      <c r="G153" s="193" t="s">
        <v>230</v>
      </c>
      <c r="H153" s="194">
        <v>910</v>
      </c>
      <c r="I153" s="195"/>
      <c r="J153" s="196">
        <f>ROUND(I153*H153,2)</f>
        <v>0</v>
      </c>
      <c r="K153" s="192" t="s">
        <v>131</v>
      </c>
      <c r="L153" s="59"/>
      <c r="M153" s="197" t="s">
        <v>21</v>
      </c>
      <c r="N153" s="198" t="s">
        <v>41</v>
      </c>
      <c r="O153" s="40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AR153" s="22" t="s">
        <v>132</v>
      </c>
      <c r="AT153" s="22" t="s">
        <v>127</v>
      </c>
      <c r="AU153" s="22" t="s">
        <v>80</v>
      </c>
      <c r="AY153" s="22" t="s">
        <v>124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22" t="s">
        <v>78</v>
      </c>
      <c r="BK153" s="201">
        <f>ROUND(I153*H153,2)</f>
        <v>0</v>
      </c>
      <c r="BL153" s="22" t="s">
        <v>132</v>
      </c>
      <c r="BM153" s="22" t="s">
        <v>418</v>
      </c>
    </row>
    <row r="154" spans="2:65" s="1" customFormat="1" ht="13.5">
      <c r="B154" s="39"/>
      <c r="C154" s="61"/>
      <c r="D154" s="202" t="s">
        <v>134</v>
      </c>
      <c r="E154" s="61"/>
      <c r="F154" s="203" t="s">
        <v>641</v>
      </c>
      <c r="G154" s="61"/>
      <c r="H154" s="61"/>
      <c r="I154" s="161"/>
      <c r="J154" s="61"/>
      <c r="K154" s="61"/>
      <c r="L154" s="59"/>
      <c r="M154" s="204"/>
      <c r="N154" s="40"/>
      <c r="O154" s="40"/>
      <c r="P154" s="40"/>
      <c r="Q154" s="40"/>
      <c r="R154" s="40"/>
      <c r="S154" s="40"/>
      <c r="T154" s="76"/>
      <c r="AT154" s="22" t="s">
        <v>134</v>
      </c>
      <c r="AU154" s="22" t="s">
        <v>80</v>
      </c>
    </row>
    <row r="155" spans="2:65" s="1" customFormat="1" ht="14.45" customHeight="1">
      <c r="B155" s="39"/>
      <c r="C155" s="215" t="s">
        <v>287</v>
      </c>
      <c r="D155" s="215" t="s">
        <v>158</v>
      </c>
      <c r="E155" s="216" t="s">
        <v>642</v>
      </c>
      <c r="F155" s="217" t="s">
        <v>643</v>
      </c>
      <c r="G155" s="218" t="s">
        <v>230</v>
      </c>
      <c r="H155" s="219">
        <v>680</v>
      </c>
      <c r="I155" s="220"/>
      <c r="J155" s="221">
        <f>ROUND(I155*H155,2)</f>
        <v>0</v>
      </c>
      <c r="K155" s="217" t="s">
        <v>21</v>
      </c>
      <c r="L155" s="222"/>
      <c r="M155" s="223" t="s">
        <v>21</v>
      </c>
      <c r="N155" s="224" t="s">
        <v>41</v>
      </c>
      <c r="O155" s="40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2" t="s">
        <v>174</v>
      </c>
      <c r="AT155" s="22" t="s">
        <v>158</v>
      </c>
      <c r="AU155" s="22" t="s">
        <v>80</v>
      </c>
      <c r="AY155" s="22" t="s">
        <v>124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2" t="s">
        <v>78</v>
      </c>
      <c r="BK155" s="201">
        <f>ROUND(I155*H155,2)</f>
        <v>0</v>
      </c>
      <c r="BL155" s="22" t="s">
        <v>132</v>
      </c>
      <c r="BM155" s="22" t="s">
        <v>433</v>
      </c>
    </row>
    <row r="156" spans="2:65" s="1" customFormat="1" ht="13.5">
      <c r="B156" s="39"/>
      <c r="C156" s="61"/>
      <c r="D156" s="202" t="s">
        <v>134</v>
      </c>
      <c r="E156" s="61"/>
      <c r="F156" s="203" t="s">
        <v>643</v>
      </c>
      <c r="G156" s="61"/>
      <c r="H156" s="61"/>
      <c r="I156" s="161"/>
      <c r="J156" s="61"/>
      <c r="K156" s="61"/>
      <c r="L156" s="59"/>
      <c r="M156" s="204"/>
      <c r="N156" s="40"/>
      <c r="O156" s="40"/>
      <c r="P156" s="40"/>
      <c r="Q156" s="40"/>
      <c r="R156" s="40"/>
      <c r="S156" s="40"/>
      <c r="T156" s="76"/>
      <c r="AT156" s="22" t="s">
        <v>134</v>
      </c>
      <c r="AU156" s="22" t="s">
        <v>80</v>
      </c>
    </row>
    <row r="157" spans="2:65" s="1" customFormat="1" ht="14.45" customHeight="1">
      <c r="B157" s="39"/>
      <c r="C157" s="215" t="s">
        <v>292</v>
      </c>
      <c r="D157" s="215" t="s">
        <v>158</v>
      </c>
      <c r="E157" s="216" t="s">
        <v>644</v>
      </c>
      <c r="F157" s="217" t="s">
        <v>645</v>
      </c>
      <c r="G157" s="218" t="s">
        <v>230</v>
      </c>
      <c r="H157" s="219">
        <v>110</v>
      </c>
      <c r="I157" s="220"/>
      <c r="J157" s="221">
        <f>ROUND(I157*H157,2)</f>
        <v>0</v>
      </c>
      <c r="K157" s="217" t="s">
        <v>21</v>
      </c>
      <c r="L157" s="222"/>
      <c r="M157" s="223" t="s">
        <v>21</v>
      </c>
      <c r="N157" s="224" t="s">
        <v>41</v>
      </c>
      <c r="O157" s="40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AR157" s="22" t="s">
        <v>174</v>
      </c>
      <c r="AT157" s="22" t="s">
        <v>158</v>
      </c>
      <c r="AU157" s="22" t="s">
        <v>80</v>
      </c>
      <c r="AY157" s="22" t="s">
        <v>124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22" t="s">
        <v>78</v>
      </c>
      <c r="BK157" s="201">
        <f>ROUND(I157*H157,2)</f>
        <v>0</v>
      </c>
      <c r="BL157" s="22" t="s">
        <v>132</v>
      </c>
      <c r="BM157" s="22" t="s">
        <v>444</v>
      </c>
    </row>
    <row r="158" spans="2:65" s="1" customFormat="1" ht="13.5">
      <c r="B158" s="39"/>
      <c r="C158" s="61"/>
      <c r="D158" s="202" t="s">
        <v>134</v>
      </c>
      <c r="E158" s="61"/>
      <c r="F158" s="203" t="s">
        <v>645</v>
      </c>
      <c r="G158" s="61"/>
      <c r="H158" s="61"/>
      <c r="I158" s="161"/>
      <c r="J158" s="61"/>
      <c r="K158" s="61"/>
      <c r="L158" s="59"/>
      <c r="M158" s="204"/>
      <c r="N158" s="40"/>
      <c r="O158" s="40"/>
      <c r="P158" s="40"/>
      <c r="Q158" s="40"/>
      <c r="R158" s="40"/>
      <c r="S158" s="40"/>
      <c r="T158" s="76"/>
      <c r="AT158" s="22" t="s">
        <v>134</v>
      </c>
      <c r="AU158" s="22" t="s">
        <v>80</v>
      </c>
    </row>
    <row r="159" spans="2:65" s="1" customFormat="1" ht="14.45" customHeight="1">
      <c r="B159" s="39"/>
      <c r="C159" s="215" t="s">
        <v>161</v>
      </c>
      <c r="D159" s="215" t="s">
        <v>158</v>
      </c>
      <c r="E159" s="216" t="s">
        <v>646</v>
      </c>
      <c r="F159" s="217" t="s">
        <v>647</v>
      </c>
      <c r="G159" s="218" t="s">
        <v>230</v>
      </c>
      <c r="H159" s="219">
        <v>120</v>
      </c>
      <c r="I159" s="220"/>
      <c r="J159" s="221">
        <f>ROUND(I159*H159,2)</f>
        <v>0</v>
      </c>
      <c r="K159" s="217" t="s">
        <v>131</v>
      </c>
      <c r="L159" s="222"/>
      <c r="M159" s="223" t="s">
        <v>21</v>
      </c>
      <c r="N159" s="224" t="s">
        <v>41</v>
      </c>
      <c r="O159" s="40"/>
      <c r="P159" s="199">
        <f>O159*H159</f>
        <v>0</v>
      </c>
      <c r="Q159" s="199">
        <v>1E-4</v>
      </c>
      <c r="R159" s="199">
        <f>Q159*H159</f>
        <v>1.2E-2</v>
      </c>
      <c r="S159" s="199">
        <v>0</v>
      </c>
      <c r="T159" s="200">
        <f>S159*H159</f>
        <v>0</v>
      </c>
      <c r="AR159" s="22" t="s">
        <v>174</v>
      </c>
      <c r="AT159" s="22" t="s">
        <v>158</v>
      </c>
      <c r="AU159" s="22" t="s">
        <v>80</v>
      </c>
      <c r="AY159" s="22" t="s">
        <v>124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22" t="s">
        <v>78</v>
      </c>
      <c r="BK159" s="201">
        <f>ROUND(I159*H159,2)</f>
        <v>0</v>
      </c>
      <c r="BL159" s="22" t="s">
        <v>132</v>
      </c>
      <c r="BM159" s="22" t="s">
        <v>531</v>
      </c>
    </row>
    <row r="160" spans="2:65" s="1" customFormat="1" ht="13.5">
      <c r="B160" s="39"/>
      <c r="C160" s="61"/>
      <c r="D160" s="202" t="s">
        <v>134</v>
      </c>
      <c r="E160" s="61"/>
      <c r="F160" s="203" t="s">
        <v>647</v>
      </c>
      <c r="G160" s="61"/>
      <c r="H160" s="61"/>
      <c r="I160" s="161"/>
      <c r="J160" s="61"/>
      <c r="K160" s="61"/>
      <c r="L160" s="59"/>
      <c r="M160" s="204"/>
      <c r="N160" s="40"/>
      <c r="O160" s="40"/>
      <c r="P160" s="40"/>
      <c r="Q160" s="40"/>
      <c r="R160" s="40"/>
      <c r="S160" s="40"/>
      <c r="T160" s="76"/>
      <c r="AT160" s="22" t="s">
        <v>134</v>
      </c>
      <c r="AU160" s="22" t="s">
        <v>80</v>
      </c>
    </row>
    <row r="161" spans="2:65" s="1" customFormat="1" ht="14.45" customHeight="1">
      <c r="B161" s="39"/>
      <c r="C161" s="190" t="s">
        <v>300</v>
      </c>
      <c r="D161" s="190" t="s">
        <v>127</v>
      </c>
      <c r="E161" s="191" t="s">
        <v>648</v>
      </c>
      <c r="F161" s="192" t="s">
        <v>649</v>
      </c>
      <c r="G161" s="193" t="s">
        <v>230</v>
      </c>
      <c r="H161" s="194">
        <v>90</v>
      </c>
      <c r="I161" s="195"/>
      <c r="J161" s="196">
        <f>ROUND(I161*H161,2)</f>
        <v>0</v>
      </c>
      <c r="K161" s="192" t="s">
        <v>131</v>
      </c>
      <c r="L161" s="59"/>
      <c r="M161" s="197" t="s">
        <v>21</v>
      </c>
      <c r="N161" s="198" t="s">
        <v>41</v>
      </c>
      <c r="O161" s="40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2" t="s">
        <v>132</v>
      </c>
      <c r="AT161" s="22" t="s">
        <v>127</v>
      </c>
      <c r="AU161" s="22" t="s">
        <v>80</v>
      </c>
      <c r="AY161" s="22" t="s">
        <v>124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78</v>
      </c>
      <c r="BK161" s="201">
        <f>ROUND(I161*H161,2)</f>
        <v>0</v>
      </c>
      <c r="BL161" s="22" t="s">
        <v>132</v>
      </c>
      <c r="BM161" s="22" t="s">
        <v>534</v>
      </c>
    </row>
    <row r="162" spans="2:65" s="1" customFormat="1" ht="13.5">
      <c r="B162" s="39"/>
      <c r="C162" s="61"/>
      <c r="D162" s="202" t="s">
        <v>134</v>
      </c>
      <c r="E162" s="61"/>
      <c r="F162" s="203" t="s">
        <v>649</v>
      </c>
      <c r="G162" s="61"/>
      <c r="H162" s="61"/>
      <c r="I162" s="161"/>
      <c r="J162" s="61"/>
      <c r="K162" s="61"/>
      <c r="L162" s="59"/>
      <c r="M162" s="204"/>
      <c r="N162" s="40"/>
      <c r="O162" s="40"/>
      <c r="P162" s="40"/>
      <c r="Q162" s="40"/>
      <c r="R162" s="40"/>
      <c r="S162" s="40"/>
      <c r="T162" s="76"/>
      <c r="AT162" s="22" t="s">
        <v>134</v>
      </c>
      <c r="AU162" s="22" t="s">
        <v>80</v>
      </c>
    </row>
    <row r="163" spans="2:65" s="1" customFormat="1" ht="14.45" customHeight="1">
      <c r="B163" s="39"/>
      <c r="C163" s="215" t="s">
        <v>305</v>
      </c>
      <c r="D163" s="215" t="s">
        <v>158</v>
      </c>
      <c r="E163" s="216" t="s">
        <v>650</v>
      </c>
      <c r="F163" s="217" t="s">
        <v>651</v>
      </c>
      <c r="G163" s="218" t="s">
        <v>230</v>
      </c>
      <c r="H163" s="219">
        <v>90</v>
      </c>
      <c r="I163" s="220"/>
      <c r="J163" s="221">
        <f>ROUND(I163*H163,2)</f>
        <v>0</v>
      </c>
      <c r="K163" s="217" t="s">
        <v>21</v>
      </c>
      <c r="L163" s="222"/>
      <c r="M163" s="223" t="s">
        <v>21</v>
      </c>
      <c r="N163" s="224" t="s">
        <v>41</v>
      </c>
      <c r="O163" s="40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2" t="s">
        <v>174</v>
      </c>
      <c r="AT163" s="22" t="s">
        <v>158</v>
      </c>
      <c r="AU163" s="22" t="s">
        <v>80</v>
      </c>
      <c r="AY163" s="22" t="s">
        <v>124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22" t="s">
        <v>78</v>
      </c>
      <c r="BK163" s="201">
        <f>ROUND(I163*H163,2)</f>
        <v>0</v>
      </c>
      <c r="BL163" s="22" t="s">
        <v>132</v>
      </c>
      <c r="BM163" s="22" t="s">
        <v>537</v>
      </c>
    </row>
    <row r="164" spans="2:65" s="1" customFormat="1" ht="13.5">
      <c r="B164" s="39"/>
      <c r="C164" s="61"/>
      <c r="D164" s="202" t="s">
        <v>134</v>
      </c>
      <c r="E164" s="61"/>
      <c r="F164" s="203" t="s">
        <v>651</v>
      </c>
      <c r="G164" s="61"/>
      <c r="H164" s="61"/>
      <c r="I164" s="161"/>
      <c r="J164" s="61"/>
      <c r="K164" s="61"/>
      <c r="L164" s="59"/>
      <c r="M164" s="204"/>
      <c r="N164" s="40"/>
      <c r="O164" s="40"/>
      <c r="P164" s="40"/>
      <c r="Q164" s="40"/>
      <c r="R164" s="40"/>
      <c r="S164" s="40"/>
      <c r="T164" s="76"/>
      <c r="AT164" s="22" t="s">
        <v>134</v>
      </c>
      <c r="AU164" s="22" t="s">
        <v>80</v>
      </c>
    </row>
    <row r="165" spans="2:65" s="10" customFormat="1" ht="29.85" customHeight="1">
      <c r="B165" s="174"/>
      <c r="C165" s="175"/>
      <c r="D165" s="176" t="s">
        <v>69</v>
      </c>
      <c r="E165" s="188" t="s">
        <v>652</v>
      </c>
      <c r="F165" s="188" t="s">
        <v>653</v>
      </c>
      <c r="G165" s="175"/>
      <c r="H165" s="175"/>
      <c r="I165" s="178"/>
      <c r="J165" s="189">
        <f>BK165</f>
        <v>0</v>
      </c>
      <c r="K165" s="175"/>
      <c r="L165" s="180"/>
      <c r="M165" s="181"/>
      <c r="N165" s="182"/>
      <c r="O165" s="182"/>
      <c r="P165" s="183">
        <f>SUM(P166:P177)</f>
        <v>0</v>
      </c>
      <c r="Q165" s="182"/>
      <c r="R165" s="183">
        <f>SUM(R166:R177)</f>
        <v>0</v>
      </c>
      <c r="S165" s="182"/>
      <c r="T165" s="184">
        <f>SUM(T166:T177)</f>
        <v>0</v>
      </c>
      <c r="AR165" s="185" t="s">
        <v>78</v>
      </c>
      <c r="AT165" s="186" t="s">
        <v>69</v>
      </c>
      <c r="AU165" s="186" t="s">
        <v>78</v>
      </c>
      <c r="AY165" s="185" t="s">
        <v>124</v>
      </c>
      <c r="BK165" s="187">
        <f>SUM(BK166:BK177)</f>
        <v>0</v>
      </c>
    </row>
    <row r="166" spans="2:65" s="1" customFormat="1" ht="22.9" customHeight="1">
      <c r="B166" s="39"/>
      <c r="C166" s="190" t="s">
        <v>310</v>
      </c>
      <c r="D166" s="190" t="s">
        <v>127</v>
      </c>
      <c r="E166" s="191" t="s">
        <v>654</v>
      </c>
      <c r="F166" s="192" t="s">
        <v>655</v>
      </c>
      <c r="G166" s="193" t="s">
        <v>153</v>
      </c>
      <c r="H166" s="194">
        <v>85</v>
      </c>
      <c r="I166" s="195"/>
      <c r="J166" s="196">
        <f>ROUND(I166*H166,2)</f>
        <v>0</v>
      </c>
      <c r="K166" s="192" t="s">
        <v>131</v>
      </c>
      <c r="L166" s="59"/>
      <c r="M166" s="197" t="s">
        <v>21</v>
      </c>
      <c r="N166" s="198" t="s">
        <v>41</v>
      </c>
      <c r="O166" s="40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22" t="s">
        <v>132</v>
      </c>
      <c r="AT166" s="22" t="s">
        <v>127</v>
      </c>
      <c r="AU166" s="22" t="s">
        <v>80</v>
      </c>
      <c r="AY166" s="22" t="s">
        <v>124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22" t="s">
        <v>78</v>
      </c>
      <c r="BK166" s="201">
        <f>ROUND(I166*H166,2)</f>
        <v>0</v>
      </c>
      <c r="BL166" s="22" t="s">
        <v>132</v>
      </c>
      <c r="BM166" s="22" t="s">
        <v>542</v>
      </c>
    </row>
    <row r="167" spans="2:65" s="1" customFormat="1" ht="13.5">
      <c r="B167" s="39"/>
      <c r="C167" s="61"/>
      <c r="D167" s="202" t="s">
        <v>134</v>
      </c>
      <c r="E167" s="61"/>
      <c r="F167" s="203" t="s">
        <v>655</v>
      </c>
      <c r="G167" s="61"/>
      <c r="H167" s="61"/>
      <c r="I167" s="161"/>
      <c r="J167" s="61"/>
      <c r="K167" s="61"/>
      <c r="L167" s="59"/>
      <c r="M167" s="204"/>
      <c r="N167" s="40"/>
      <c r="O167" s="40"/>
      <c r="P167" s="40"/>
      <c r="Q167" s="40"/>
      <c r="R167" s="40"/>
      <c r="S167" s="40"/>
      <c r="T167" s="76"/>
      <c r="AT167" s="22" t="s">
        <v>134</v>
      </c>
      <c r="AU167" s="22" t="s">
        <v>80</v>
      </c>
    </row>
    <row r="168" spans="2:65" s="1" customFormat="1" ht="14.45" customHeight="1">
      <c r="B168" s="39"/>
      <c r="C168" s="215" t="s">
        <v>312</v>
      </c>
      <c r="D168" s="215" t="s">
        <v>158</v>
      </c>
      <c r="E168" s="216" t="s">
        <v>656</v>
      </c>
      <c r="F168" s="217" t="s">
        <v>657</v>
      </c>
      <c r="G168" s="218" t="s">
        <v>598</v>
      </c>
      <c r="H168" s="219">
        <v>26</v>
      </c>
      <c r="I168" s="220"/>
      <c r="J168" s="221">
        <f>ROUND(I168*H168,2)</f>
        <v>0</v>
      </c>
      <c r="K168" s="217" t="s">
        <v>21</v>
      </c>
      <c r="L168" s="222"/>
      <c r="M168" s="223" t="s">
        <v>21</v>
      </c>
      <c r="N168" s="224" t="s">
        <v>41</v>
      </c>
      <c r="O168" s="40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2" t="s">
        <v>174</v>
      </c>
      <c r="AT168" s="22" t="s">
        <v>158</v>
      </c>
      <c r="AU168" s="22" t="s">
        <v>80</v>
      </c>
      <c r="AY168" s="22" t="s">
        <v>124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78</v>
      </c>
      <c r="BK168" s="201">
        <f>ROUND(I168*H168,2)</f>
        <v>0</v>
      </c>
      <c r="BL168" s="22" t="s">
        <v>132</v>
      </c>
      <c r="BM168" s="22" t="s">
        <v>545</v>
      </c>
    </row>
    <row r="169" spans="2:65" s="1" customFormat="1" ht="13.5">
      <c r="B169" s="39"/>
      <c r="C169" s="61"/>
      <c r="D169" s="202" t="s">
        <v>134</v>
      </c>
      <c r="E169" s="61"/>
      <c r="F169" s="203" t="s">
        <v>657</v>
      </c>
      <c r="G169" s="61"/>
      <c r="H169" s="61"/>
      <c r="I169" s="161"/>
      <c r="J169" s="61"/>
      <c r="K169" s="61"/>
      <c r="L169" s="59"/>
      <c r="M169" s="204"/>
      <c r="N169" s="40"/>
      <c r="O169" s="40"/>
      <c r="P169" s="40"/>
      <c r="Q169" s="40"/>
      <c r="R169" s="40"/>
      <c r="S169" s="40"/>
      <c r="T169" s="76"/>
      <c r="AT169" s="22" t="s">
        <v>134</v>
      </c>
      <c r="AU169" s="22" t="s">
        <v>80</v>
      </c>
    </row>
    <row r="170" spans="2:65" s="1" customFormat="1" ht="14.45" customHeight="1">
      <c r="B170" s="39"/>
      <c r="C170" s="215" t="s">
        <v>317</v>
      </c>
      <c r="D170" s="215" t="s">
        <v>158</v>
      </c>
      <c r="E170" s="216" t="s">
        <v>658</v>
      </c>
      <c r="F170" s="217" t="s">
        <v>659</v>
      </c>
      <c r="G170" s="218" t="s">
        <v>598</v>
      </c>
      <c r="H170" s="219">
        <v>6</v>
      </c>
      <c r="I170" s="220"/>
      <c r="J170" s="221">
        <f>ROUND(I170*H170,2)</f>
        <v>0</v>
      </c>
      <c r="K170" s="217" t="s">
        <v>21</v>
      </c>
      <c r="L170" s="222"/>
      <c r="M170" s="223" t="s">
        <v>21</v>
      </c>
      <c r="N170" s="224" t="s">
        <v>41</v>
      </c>
      <c r="O170" s="40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2" t="s">
        <v>174</v>
      </c>
      <c r="AT170" s="22" t="s">
        <v>158</v>
      </c>
      <c r="AU170" s="22" t="s">
        <v>80</v>
      </c>
      <c r="AY170" s="22" t="s">
        <v>124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22" t="s">
        <v>78</v>
      </c>
      <c r="BK170" s="201">
        <f>ROUND(I170*H170,2)</f>
        <v>0</v>
      </c>
      <c r="BL170" s="22" t="s">
        <v>132</v>
      </c>
      <c r="BM170" s="22" t="s">
        <v>548</v>
      </c>
    </row>
    <row r="171" spans="2:65" s="1" customFormat="1" ht="13.5">
      <c r="B171" s="39"/>
      <c r="C171" s="61"/>
      <c r="D171" s="202" t="s">
        <v>134</v>
      </c>
      <c r="E171" s="61"/>
      <c r="F171" s="203" t="s">
        <v>659</v>
      </c>
      <c r="G171" s="61"/>
      <c r="H171" s="61"/>
      <c r="I171" s="161"/>
      <c r="J171" s="61"/>
      <c r="K171" s="61"/>
      <c r="L171" s="59"/>
      <c r="M171" s="204"/>
      <c r="N171" s="40"/>
      <c r="O171" s="40"/>
      <c r="P171" s="40"/>
      <c r="Q171" s="40"/>
      <c r="R171" s="40"/>
      <c r="S171" s="40"/>
      <c r="T171" s="76"/>
      <c r="AT171" s="22" t="s">
        <v>134</v>
      </c>
      <c r="AU171" s="22" t="s">
        <v>80</v>
      </c>
    </row>
    <row r="172" spans="2:65" s="1" customFormat="1" ht="14.45" customHeight="1">
      <c r="B172" s="39"/>
      <c r="C172" s="215" t="s">
        <v>322</v>
      </c>
      <c r="D172" s="215" t="s">
        <v>158</v>
      </c>
      <c r="E172" s="216" t="s">
        <v>660</v>
      </c>
      <c r="F172" s="217" t="s">
        <v>661</v>
      </c>
      <c r="G172" s="218" t="s">
        <v>598</v>
      </c>
      <c r="H172" s="219">
        <v>24</v>
      </c>
      <c r="I172" s="220"/>
      <c r="J172" s="221">
        <f>ROUND(I172*H172,2)</f>
        <v>0</v>
      </c>
      <c r="K172" s="217" t="s">
        <v>21</v>
      </c>
      <c r="L172" s="222"/>
      <c r="M172" s="223" t="s">
        <v>21</v>
      </c>
      <c r="N172" s="224" t="s">
        <v>41</v>
      </c>
      <c r="O172" s="40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22" t="s">
        <v>174</v>
      </c>
      <c r="AT172" s="22" t="s">
        <v>158</v>
      </c>
      <c r="AU172" s="22" t="s">
        <v>80</v>
      </c>
      <c r="AY172" s="22" t="s">
        <v>124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2" t="s">
        <v>78</v>
      </c>
      <c r="BK172" s="201">
        <f>ROUND(I172*H172,2)</f>
        <v>0</v>
      </c>
      <c r="BL172" s="22" t="s">
        <v>132</v>
      </c>
      <c r="BM172" s="22" t="s">
        <v>551</v>
      </c>
    </row>
    <row r="173" spans="2:65" s="1" customFormat="1" ht="13.5">
      <c r="B173" s="39"/>
      <c r="C173" s="61"/>
      <c r="D173" s="202" t="s">
        <v>134</v>
      </c>
      <c r="E173" s="61"/>
      <c r="F173" s="203" t="s">
        <v>661</v>
      </c>
      <c r="G173" s="61"/>
      <c r="H173" s="61"/>
      <c r="I173" s="161"/>
      <c r="J173" s="61"/>
      <c r="K173" s="61"/>
      <c r="L173" s="59"/>
      <c r="M173" s="204"/>
      <c r="N173" s="40"/>
      <c r="O173" s="40"/>
      <c r="P173" s="40"/>
      <c r="Q173" s="40"/>
      <c r="R173" s="40"/>
      <c r="S173" s="40"/>
      <c r="T173" s="76"/>
      <c r="AT173" s="22" t="s">
        <v>134</v>
      </c>
      <c r="AU173" s="22" t="s">
        <v>80</v>
      </c>
    </row>
    <row r="174" spans="2:65" s="1" customFormat="1" ht="14.45" customHeight="1">
      <c r="B174" s="39"/>
      <c r="C174" s="215" t="s">
        <v>327</v>
      </c>
      <c r="D174" s="215" t="s">
        <v>158</v>
      </c>
      <c r="E174" s="216" t="s">
        <v>662</v>
      </c>
      <c r="F174" s="217" t="s">
        <v>663</v>
      </c>
      <c r="G174" s="218" t="s">
        <v>598</v>
      </c>
      <c r="H174" s="219">
        <v>20</v>
      </c>
      <c r="I174" s="220"/>
      <c r="J174" s="221">
        <f>ROUND(I174*H174,2)</f>
        <v>0</v>
      </c>
      <c r="K174" s="217" t="s">
        <v>21</v>
      </c>
      <c r="L174" s="222"/>
      <c r="M174" s="223" t="s">
        <v>21</v>
      </c>
      <c r="N174" s="224" t="s">
        <v>41</v>
      </c>
      <c r="O174" s="40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2" t="s">
        <v>174</v>
      </c>
      <c r="AT174" s="22" t="s">
        <v>158</v>
      </c>
      <c r="AU174" s="22" t="s">
        <v>80</v>
      </c>
      <c r="AY174" s="22" t="s">
        <v>124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78</v>
      </c>
      <c r="BK174" s="201">
        <f>ROUND(I174*H174,2)</f>
        <v>0</v>
      </c>
      <c r="BL174" s="22" t="s">
        <v>132</v>
      </c>
      <c r="BM174" s="22" t="s">
        <v>554</v>
      </c>
    </row>
    <row r="175" spans="2:65" s="1" customFormat="1" ht="13.5">
      <c r="B175" s="39"/>
      <c r="C175" s="61"/>
      <c r="D175" s="202" t="s">
        <v>134</v>
      </c>
      <c r="E175" s="61"/>
      <c r="F175" s="203" t="s">
        <v>663</v>
      </c>
      <c r="G175" s="61"/>
      <c r="H175" s="61"/>
      <c r="I175" s="161"/>
      <c r="J175" s="61"/>
      <c r="K175" s="61"/>
      <c r="L175" s="59"/>
      <c r="M175" s="204"/>
      <c r="N175" s="40"/>
      <c r="O175" s="40"/>
      <c r="P175" s="40"/>
      <c r="Q175" s="40"/>
      <c r="R175" s="40"/>
      <c r="S175" s="40"/>
      <c r="T175" s="76"/>
      <c r="AT175" s="22" t="s">
        <v>134</v>
      </c>
      <c r="AU175" s="22" t="s">
        <v>80</v>
      </c>
    </row>
    <row r="176" spans="2:65" s="1" customFormat="1" ht="14.45" customHeight="1">
      <c r="B176" s="39"/>
      <c r="C176" s="215" t="s">
        <v>331</v>
      </c>
      <c r="D176" s="215" t="s">
        <v>158</v>
      </c>
      <c r="E176" s="216" t="s">
        <v>664</v>
      </c>
      <c r="F176" s="217" t="s">
        <v>665</v>
      </c>
      <c r="G176" s="218" t="s">
        <v>666</v>
      </c>
      <c r="H176" s="219">
        <v>9</v>
      </c>
      <c r="I176" s="220"/>
      <c r="J176" s="221">
        <f>ROUND(I176*H176,2)</f>
        <v>0</v>
      </c>
      <c r="K176" s="217" t="s">
        <v>21</v>
      </c>
      <c r="L176" s="222"/>
      <c r="M176" s="223" t="s">
        <v>21</v>
      </c>
      <c r="N176" s="224" t="s">
        <v>41</v>
      </c>
      <c r="O176" s="40"/>
      <c r="P176" s="199">
        <f>O176*H176</f>
        <v>0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AR176" s="22" t="s">
        <v>174</v>
      </c>
      <c r="AT176" s="22" t="s">
        <v>158</v>
      </c>
      <c r="AU176" s="22" t="s">
        <v>80</v>
      </c>
      <c r="AY176" s="22" t="s">
        <v>124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2" t="s">
        <v>78</v>
      </c>
      <c r="BK176" s="201">
        <f>ROUND(I176*H176,2)</f>
        <v>0</v>
      </c>
      <c r="BL176" s="22" t="s">
        <v>132</v>
      </c>
      <c r="BM176" s="22" t="s">
        <v>557</v>
      </c>
    </row>
    <row r="177" spans="2:65" s="1" customFormat="1" ht="13.5">
      <c r="B177" s="39"/>
      <c r="C177" s="61"/>
      <c r="D177" s="202" t="s">
        <v>134</v>
      </c>
      <c r="E177" s="61"/>
      <c r="F177" s="203" t="s">
        <v>665</v>
      </c>
      <c r="G177" s="61"/>
      <c r="H177" s="61"/>
      <c r="I177" s="161"/>
      <c r="J177" s="61"/>
      <c r="K177" s="61"/>
      <c r="L177" s="59"/>
      <c r="M177" s="204"/>
      <c r="N177" s="40"/>
      <c r="O177" s="40"/>
      <c r="P177" s="40"/>
      <c r="Q177" s="40"/>
      <c r="R177" s="40"/>
      <c r="S177" s="40"/>
      <c r="T177" s="76"/>
      <c r="AT177" s="22" t="s">
        <v>134</v>
      </c>
      <c r="AU177" s="22" t="s">
        <v>80</v>
      </c>
    </row>
    <row r="178" spans="2:65" s="10" customFormat="1" ht="29.85" customHeight="1">
      <c r="B178" s="174"/>
      <c r="C178" s="175"/>
      <c r="D178" s="176" t="s">
        <v>69</v>
      </c>
      <c r="E178" s="188" t="s">
        <v>667</v>
      </c>
      <c r="F178" s="188" t="s">
        <v>668</v>
      </c>
      <c r="G178" s="175"/>
      <c r="H178" s="175"/>
      <c r="I178" s="178"/>
      <c r="J178" s="189">
        <f>BK178</f>
        <v>0</v>
      </c>
      <c r="K178" s="175"/>
      <c r="L178" s="180"/>
      <c r="M178" s="181"/>
      <c r="N178" s="182"/>
      <c r="O178" s="182"/>
      <c r="P178" s="183">
        <f>SUM(P179:P198)</f>
        <v>0</v>
      </c>
      <c r="Q178" s="182"/>
      <c r="R178" s="183">
        <f>SUM(R179:R198)</f>
        <v>0</v>
      </c>
      <c r="S178" s="182"/>
      <c r="T178" s="184">
        <f>SUM(T179:T198)</f>
        <v>0</v>
      </c>
      <c r="AR178" s="185" t="s">
        <v>78</v>
      </c>
      <c r="AT178" s="186" t="s">
        <v>69</v>
      </c>
      <c r="AU178" s="186" t="s">
        <v>78</v>
      </c>
      <c r="AY178" s="185" t="s">
        <v>124</v>
      </c>
      <c r="BK178" s="187">
        <f>SUM(BK179:BK198)</f>
        <v>0</v>
      </c>
    </row>
    <row r="179" spans="2:65" s="1" customFormat="1" ht="22.9" customHeight="1">
      <c r="B179" s="39"/>
      <c r="C179" s="190" t="s">
        <v>336</v>
      </c>
      <c r="D179" s="190" t="s">
        <v>127</v>
      </c>
      <c r="E179" s="191" t="s">
        <v>669</v>
      </c>
      <c r="F179" s="192" t="s">
        <v>670</v>
      </c>
      <c r="G179" s="193" t="s">
        <v>153</v>
      </c>
      <c r="H179" s="194">
        <v>6</v>
      </c>
      <c r="I179" s="195"/>
      <c r="J179" s="196">
        <f>ROUND(I179*H179,2)</f>
        <v>0</v>
      </c>
      <c r="K179" s="192" t="s">
        <v>131</v>
      </c>
      <c r="L179" s="59"/>
      <c r="M179" s="197" t="s">
        <v>21</v>
      </c>
      <c r="N179" s="198" t="s">
        <v>41</v>
      </c>
      <c r="O179" s="40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AR179" s="22" t="s">
        <v>132</v>
      </c>
      <c r="AT179" s="22" t="s">
        <v>127</v>
      </c>
      <c r="AU179" s="22" t="s">
        <v>80</v>
      </c>
      <c r="AY179" s="22" t="s">
        <v>124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22" t="s">
        <v>78</v>
      </c>
      <c r="BK179" s="201">
        <f>ROUND(I179*H179,2)</f>
        <v>0</v>
      </c>
      <c r="BL179" s="22" t="s">
        <v>132</v>
      </c>
      <c r="BM179" s="22" t="s">
        <v>562</v>
      </c>
    </row>
    <row r="180" spans="2:65" s="1" customFormat="1" ht="13.5">
      <c r="B180" s="39"/>
      <c r="C180" s="61"/>
      <c r="D180" s="202" t="s">
        <v>134</v>
      </c>
      <c r="E180" s="61"/>
      <c r="F180" s="203" t="s">
        <v>670</v>
      </c>
      <c r="G180" s="61"/>
      <c r="H180" s="61"/>
      <c r="I180" s="161"/>
      <c r="J180" s="61"/>
      <c r="K180" s="61"/>
      <c r="L180" s="59"/>
      <c r="M180" s="204"/>
      <c r="N180" s="40"/>
      <c r="O180" s="40"/>
      <c r="P180" s="40"/>
      <c r="Q180" s="40"/>
      <c r="R180" s="40"/>
      <c r="S180" s="40"/>
      <c r="T180" s="76"/>
      <c r="AT180" s="22" t="s">
        <v>134</v>
      </c>
      <c r="AU180" s="22" t="s">
        <v>80</v>
      </c>
    </row>
    <row r="181" spans="2:65" s="1" customFormat="1" ht="14.45" customHeight="1">
      <c r="B181" s="39"/>
      <c r="C181" s="215" t="s">
        <v>341</v>
      </c>
      <c r="D181" s="215" t="s">
        <v>158</v>
      </c>
      <c r="E181" s="216" t="s">
        <v>671</v>
      </c>
      <c r="F181" s="217" t="s">
        <v>672</v>
      </c>
      <c r="G181" s="218" t="s">
        <v>153</v>
      </c>
      <c r="H181" s="219">
        <v>6</v>
      </c>
      <c r="I181" s="220"/>
      <c r="J181" s="221">
        <f>ROUND(I181*H181,2)</f>
        <v>0</v>
      </c>
      <c r="K181" s="217" t="s">
        <v>21</v>
      </c>
      <c r="L181" s="222"/>
      <c r="M181" s="223" t="s">
        <v>21</v>
      </c>
      <c r="N181" s="224" t="s">
        <v>41</v>
      </c>
      <c r="O181" s="40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AR181" s="22" t="s">
        <v>174</v>
      </c>
      <c r="AT181" s="22" t="s">
        <v>158</v>
      </c>
      <c r="AU181" s="22" t="s">
        <v>80</v>
      </c>
      <c r="AY181" s="22" t="s">
        <v>124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22" t="s">
        <v>78</v>
      </c>
      <c r="BK181" s="201">
        <f>ROUND(I181*H181,2)</f>
        <v>0</v>
      </c>
      <c r="BL181" s="22" t="s">
        <v>132</v>
      </c>
      <c r="BM181" s="22" t="s">
        <v>673</v>
      </c>
    </row>
    <row r="182" spans="2:65" s="1" customFormat="1" ht="13.5">
      <c r="B182" s="39"/>
      <c r="C182" s="61"/>
      <c r="D182" s="202" t="s">
        <v>134</v>
      </c>
      <c r="E182" s="61"/>
      <c r="F182" s="203" t="s">
        <v>672</v>
      </c>
      <c r="G182" s="61"/>
      <c r="H182" s="61"/>
      <c r="I182" s="161"/>
      <c r="J182" s="61"/>
      <c r="K182" s="61"/>
      <c r="L182" s="59"/>
      <c r="M182" s="204"/>
      <c r="N182" s="40"/>
      <c r="O182" s="40"/>
      <c r="P182" s="40"/>
      <c r="Q182" s="40"/>
      <c r="R182" s="40"/>
      <c r="S182" s="40"/>
      <c r="T182" s="76"/>
      <c r="AT182" s="22" t="s">
        <v>134</v>
      </c>
      <c r="AU182" s="22" t="s">
        <v>80</v>
      </c>
    </row>
    <row r="183" spans="2:65" s="1" customFormat="1" ht="22.9" customHeight="1">
      <c r="B183" s="39"/>
      <c r="C183" s="190" t="s">
        <v>345</v>
      </c>
      <c r="D183" s="190" t="s">
        <v>127</v>
      </c>
      <c r="E183" s="191" t="s">
        <v>674</v>
      </c>
      <c r="F183" s="192" t="s">
        <v>675</v>
      </c>
      <c r="G183" s="193" t="s">
        <v>153</v>
      </c>
      <c r="H183" s="194">
        <v>2</v>
      </c>
      <c r="I183" s="195"/>
      <c r="J183" s="196">
        <f>ROUND(I183*H183,2)</f>
        <v>0</v>
      </c>
      <c r="K183" s="192" t="s">
        <v>21</v>
      </c>
      <c r="L183" s="59"/>
      <c r="M183" s="197" t="s">
        <v>21</v>
      </c>
      <c r="N183" s="198" t="s">
        <v>41</v>
      </c>
      <c r="O183" s="40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AR183" s="22" t="s">
        <v>132</v>
      </c>
      <c r="AT183" s="22" t="s">
        <v>127</v>
      </c>
      <c r="AU183" s="22" t="s">
        <v>80</v>
      </c>
      <c r="AY183" s="22" t="s">
        <v>124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2" t="s">
        <v>78</v>
      </c>
      <c r="BK183" s="201">
        <f>ROUND(I183*H183,2)</f>
        <v>0</v>
      </c>
      <c r="BL183" s="22" t="s">
        <v>132</v>
      </c>
      <c r="BM183" s="22" t="s">
        <v>676</v>
      </c>
    </row>
    <row r="184" spans="2:65" s="1" customFormat="1" ht="13.5">
      <c r="B184" s="39"/>
      <c r="C184" s="61"/>
      <c r="D184" s="202" t="s">
        <v>134</v>
      </c>
      <c r="E184" s="61"/>
      <c r="F184" s="203" t="s">
        <v>675</v>
      </c>
      <c r="G184" s="61"/>
      <c r="H184" s="61"/>
      <c r="I184" s="161"/>
      <c r="J184" s="61"/>
      <c r="K184" s="61"/>
      <c r="L184" s="59"/>
      <c r="M184" s="204"/>
      <c r="N184" s="40"/>
      <c r="O184" s="40"/>
      <c r="P184" s="40"/>
      <c r="Q184" s="40"/>
      <c r="R184" s="40"/>
      <c r="S184" s="40"/>
      <c r="T184" s="76"/>
      <c r="AT184" s="22" t="s">
        <v>134</v>
      </c>
      <c r="AU184" s="22" t="s">
        <v>80</v>
      </c>
    </row>
    <row r="185" spans="2:65" s="1" customFormat="1" ht="14.45" customHeight="1">
      <c r="B185" s="39"/>
      <c r="C185" s="215" t="s">
        <v>350</v>
      </c>
      <c r="D185" s="215" t="s">
        <v>158</v>
      </c>
      <c r="E185" s="216" t="s">
        <v>677</v>
      </c>
      <c r="F185" s="217" t="s">
        <v>678</v>
      </c>
      <c r="G185" s="218" t="s">
        <v>153</v>
      </c>
      <c r="H185" s="219">
        <v>2</v>
      </c>
      <c r="I185" s="220"/>
      <c r="J185" s="221">
        <f>ROUND(I185*H185,2)</f>
        <v>0</v>
      </c>
      <c r="K185" s="217" t="s">
        <v>21</v>
      </c>
      <c r="L185" s="222"/>
      <c r="M185" s="223" t="s">
        <v>21</v>
      </c>
      <c r="N185" s="224" t="s">
        <v>41</v>
      </c>
      <c r="O185" s="40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AR185" s="22" t="s">
        <v>174</v>
      </c>
      <c r="AT185" s="22" t="s">
        <v>158</v>
      </c>
      <c r="AU185" s="22" t="s">
        <v>80</v>
      </c>
      <c r="AY185" s="22" t="s">
        <v>124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22" t="s">
        <v>78</v>
      </c>
      <c r="BK185" s="201">
        <f>ROUND(I185*H185,2)</f>
        <v>0</v>
      </c>
      <c r="BL185" s="22" t="s">
        <v>132</v>
      </c>
      <c r="BM185" s="22" t="s">
        <v>679</v>
      </c>
    </row>
    <row r="186" spans="2:65" s="1" customFormat="1" ht="13.5">
      <c r="B186" s="39"/>
      <c r="C186" s="61"/>
      <c r="D186" s="202" t="s">
        <v>134</v>
      </c>
      <c r="E186" s="61"/>
      <c r="F186" s="203" t="s">
        <v>678</v>
      </c>
      <c r="G186" s="61"/>
      <c r="H186" s="61"/>
      <c r="I186" s="161"/>
      <c r="J186" s="61"/>
      <c r="K186" s="61"/>
      <c r="L186" s="59"/>
      <c r="M186" s="204"/>
      <c r="N186" s="40"/>
      <c r="O186" s="40"/>
      <c r="P186" s="40"/>
      <c r="Q186" s="40"/>
      <c r="R186" s="40"/>
      <c r="S186" s="40"/>
      <c r="T186" s="76"/>
      <c r="AT186" s="22" t="s">
        <v>134</v>
      </c>
      <c r="AU186" s="22" t="s">
        <v>80</v>
      </c>
    </row>
    <row r="187" spans="2:65" s="1" customFormat="1" ht="22.9" customHeight="1">
      <c r="B187" s="39"/>
      <c r="C187" s="190" t="s">
        <v>354</v>
      </c>
      <c r="D187" s="190" t="s">
        <v>127</v>
      </c>
      <c r="E187" s="191" t="s">
        <v>680</v>
      </c>
      <c r="F187" s="192" t="s">
        <v>681</v>
      </c>
      <c r="G187" s="193" t="s">
        <v>153</v>
      </c>
      <c r="H187" s="194">
        <v>2</v>
      </c>
      <c r="I187" s="195"/>
      <c r="J187" s="196">
        <f>ROUND(I187*H187,2)</f>
        <v>0</v>
      </c>
      <c r="K187" s="192" t="s">
        <v>131</v>
      </c>
      <c r="L187" s="59"/>
      <c r="M187" s="197" t="s">
        <v>21</v>
      </c>
      <c r="N187" s="198" t="s">
        <v>41</v>
      </c>
      <c r="O187" s="40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AR187" s="22" t="s">
        <v>132</v>
      </c>
      <c r="AT187" s="22" t="s">
        <v>127</v>
      </c>
      <c r="AU187" s="22" t="s">
        <v>80</v>
      </c>
      <c r="AY187" s="22" t="s">
        <v>124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22" t="s">
        <v>78</v>
      </c>
      <c r="BK187" s="201">
        <f>ROUND(I187*H187,2)</f>
        <v>0</v>
      </c>
      <c r="BL187" s="22" t="s">
        <v>132</v>
      </c>
      <c r="BM187" s="22" t="s">
        <v>682</v>
      </c>
    </row>
    <row r="188" spans="2:65" s="1" customFormat="1" ht="13.5">
      <c r="B188" s="39"/>
      <c r="C188" s="61"/>
      <c r="D188" s="202" t="s">
        <v>134</v>
      </c>
      <c r="E188" s="61"/>
      <c r="F188" s="203" t="s">
        <v>681</v>
      </c>
      <c r="G188" s="61"/>
      <c r="H188" s="61"/>
      <c r="I188" s="161"/>
      <c r="J188" s="61"/>
      <c r="K188" s="61"/>
      <c r="L188" s="59"/>
      <c r="M188" s="204"/>
      <c r="N188" s="40"/>
      <c r="O188" s="40"/>
      <c r="P188" s="40"/>
      <c r="Q188" s="40"/>
      <c r="R188" s="40"/>
      <c r="S188" s="40"/>
      <c r="T188" s="76"/>
      <c r="AT188" s="22" t="s">
        <v>134</v>
      </c>
      <c r="AU188" s="22" t="s">
        <v>80</v>
      </c>
    </row>
    <row r="189" spans="2:65" s="1" customFormat="1" ht="14.45" customHeight="1">
      <c r="B189" s="39"/>
      <c r="C189" s="215" t="s">
        <v>360</v>
      </c>
      <c r="D189" s="215" t="s">
        <v>158</v>
      </c>
      <c r="E189" s="216" t="s">
        <v>683</v>
      </c>
      <c r="F189" s="217" t="s">
        <v>684</v>
      </c>
      <c r="G189" s="218" t="s">
        <v>153</v>
      </c>
      <c r="H189" s="219">
        <v>2</v>
      </c>
      <c r="I189" s="220"/>
      <c r="J189" s="221">
        <f>ROUND(I189*H189,2)</f>
        <v>0</v>
      </c>
      <c r="K189" s="217" t="s">
        <v>21</v>
      </c>
      <c r="L189" s="222"/>
      <c r="M189" s="223" t="s">
        <v>21</v>
      </c>
      <c r="N189" s="224" t="s">
        <v>41</v>
      </c>
      <c r="O189" s="40"/>
      <c r="P189" s="199">
        <f>O189*H189</f>
        <v>0</v>
      </c>
      <c r="Q189" s="199">
        <v>0</v>
      </c>
      <c r="R189" s="199">
        <f>Q189*H189</f>
        <v>0</v>
      </c>
      <c r="S189" s="199">
        <v>0</v>
      </c>
      <c r="T189" s="200">
        <f>S189*H189</f>
        <v>0</v>
      </c>
      <c r="AR189" s="22" t="s">
        <v>174</v>
      </c>
      <c r="AT189" s="22" t="s">
        <v>158</v>
      </c>
      <c r="AU189" s="22" t="s">
        <v>80</v>
      </c>
      <c r="AY189" s="22" t="s">
        <v>124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2" t="s">
        <v>78</v>
      </c>
      <c r="BK189" s="201">
        <f>ROUND(I189*H189,2)</f>
        <v>0</v>
      </c>
      <c r="BL189" s="22" t="s">
        <v>132</v>
      </c>
      <c r="BM189" s="22" t="s">
        <v>685</v>
      </c>
    </row>
    <row r="190" spans="2:65" s="1" customFormat="1" ht="13.5">
      <c r="B190" s="39"/>
      <c r="C190" s="61"/>
      <c r="D190" s="202" t="s">
        <v>134</v>
      </c>
      <c r="E190" s="61"/>
      <c r="F190" s="203" t="s">
        <v>684</v>
      </c>
      <c r="G190" s="61"/>
      <c r="H190" s="61"/>
      <c r="I190" s="161"/>
      <c r="J190" s="61"/>
      <c r="K190" s="61"/>
      <c r="L190" s="59"/>
      <c r="M190" s="204"/>
      <c r="N190" s="40"/>
      <c r="O190" s="40"/>
      <c r="P190" s="40"/>
      <c r="Q190" s="40"/>
      <c r="R190" s="40"/>
      <c r="S190" s="40"/>
      <c r="T190" s="76"/>
      <c r="AT190" s="22" t="s">
        <v>134</v>
      </c>
      <c r="AU190" s="22" t="s">
        <v>80</v>
      </c>
    </row>
    <row r="191" spans="2:65" s="1" customFormat="1" ht="22.9" customHeight="1">
      <c r="B191" s="39"/>
      <c r="C191" s="190" t="s">
        <v>364</v>
      </c>
      <c r="D191" s="190" t="s">
        <v>127</v>
      </c>
      <c r="E191" s="191" t="s">
        <v>686</v>
      </c>
      <c r="F191" s="192" t="s">
        <v>687</v>
      </c>
      <c r="G191" s="193" t="s">
        <v>153</v>
      </c>
      <c r="H191" s="194">
        <v>13</v>
      </c>
      <c r="I191" s="195"/>
      <c r="J191" s="196">
        <f>ROUND(I191*H191,2)</f>
        <v>0</v>
      </c>
      <c r="K191" s="192" t="s">
        <v>131</v>
      </c>
      <c r="L191" s="59"/>
      <c r="M191" s="197" t="s">
        <v>21</v>
      </c>
      <c r="N191" s="198" t="s">
        <v>41</v>
      </c>
      <c r="O191" s="40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AR191" s="22" t="s">
        <v>132</v>
      </c>
      <c r="AT191" s="22" t="s">
        <v>127</v>
      </c>
      <c r="AU191" s="22" t="s">
        <v>80</v>
      </c>
      <c r="AY191" s="22" t="s">
        <v>124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22" t="s">
        <v>78</v>
      </c>
      <c r="BK191" s="201">
        <f>ROUND(I191*H191,2)</f>
        <v>0</v>
      </c>
      <c r="BL191" s="22" t="s">
        <v>132</v>
      </c>
      <c r="BM191" s="22" t="s">
        <v>688</v>
      </c>
    </row>
    <row r="192" spans="2:65" s="1" customFormat="1" ht="13.5">
      <c r="B192" s="39"/>
      <c r="C192" s="61"/>
      <c r="D192" s="202" t="s">
        <v>134</v>
      </c>
      <c r="E192" s="61"/>
      <c r="F192" s="203" t="s">
        <v>687</v>
      </c>
      <c r="G192" s="61"/>
      <c r="H192" s="61"/>
      <c r="I192" s="161"/>
      <c r="J192" s="61"/>
      <c r="K192" s="61"/>
      <c r="L192" s="59"/>
      <c r="M192" s="204"/>
      <c r="N192" s="40"/>
      <c r="O192" s="40"/>
      <c r="P192" s="40"/>
      <c r="Q192" s="40"/>
      <c r="R192" s="40"/>
      <c r="S192" s="40"/>
      <c r="T192" s="76"/>
      <c r="AT192" s="22" t="s">
        <v>134</v>
      </c>
      <c r="AU192" s="22" t="s">
        <v>80</v>
      </c>
    </row>
    <row r="193" spans="2:65" s="1" customFormat="1" ht="14.45" customHeight="1">
      <c r="B193" s="39"/>
      <c r="C193" s="215" t="s">
        <v>369</v>
      </c>
      <c r="D193" s="215" t="s">
        <v>158</v>
      </c>
      <c r="E193" s="216" t="s">
        <v>689</v>
      </c>
      <c r="F193" s="217" t="s">
        <v>690</v>
      </c>
      <c r="G193" s="218" t="s">
        <v>153</v>
      </c>
      <c r="H193" s="219">
        <v>13</v>
      </c>
      <c r="I193" s="220"/>
      <c r="J193" s="221">
        <f>ROUND(I193*H193,2)</f>
        <v>0</v>
      </c>
      <c r="K193" s="217" t="s">
        <v>21</v>
      </c>
      <c r="L193" s="222"/>
      <c r="M193" s="223" t="s">
        <v>21</v>
      </c>
      <c r="N193" s="224" t="s">
        <v>41</v>
      </c>
      <c r="O193" s="40"/>
      <c r="P193" s="199">
        <f>O193*H193</f>
        <v>0</v>
      </c>
      <c r="Q193" s="199">
        <v>0</v>
      </c>
      <c r="R193" s="199">
        <f>Q193*H193</f>
        <v>0</v>
      </c>
      <c r="S193" s="199">
        <v>0</v>
      </c>
      <c r="T193" s="200">
        <f>S193*H193</f>
        <v>0</v>
      </c>
      <c r="AR193" s="22" t="s">
        <v>174</v>
      </c>
      <c r="AT193" s="22" t="s">
        <v>158</v>
      </c>
      <c r="AU193" s="22" t="s">
        <v>80</v>
      </c>
      <c r="AY193" s="22" t="s">
        <v>124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2" t="s">
        <v>78</v>
      </c>
      <c r="BK193" s="201">
        <f>ROUND(I193*H193,2)</f>
        <v>0</v>
      </c>
      <c r="BL193" s="22" t="s">
        <v>132</v>
      </c>
      <c r="BM193" s="22" t="s">
        <v>691</v>
      </c>
    </row>
    <row r="194" spans="2:65" s="1" customFormat="1" ht="13.5">
      <c r="B194" s="39"/>
      <c r="C194" s="61"/>
      <c r="D194" s="202" t="s">
        <v>134</v>
      </c>
      <c r="E194" s="61"/>
      <c r="F194" s="203" t="s">
        <v>690</v>
      </c>
      <c r="G194" s="61"/>
      <c r="H194" s="61"/>
      <c r="I194" s="161"/>
      <c r="J194" s="61"/>
      <c r="K194" s="61"/>
      <c r="L194" s="59"/>
      <c r="M194" s="204"/>
      <c r="N194" s="40"/>
      <c r="O194" s="40"/>
      <c r="P194" s="40"/>
      <c r="Q194" s="40"/>
      <c r="R194" s="40"/>
      <c r="S194" s="40"/>
      <c r="T194" s="76"/>
      <c r="AT194" s="22" t="s">
        <v>134</v>
      </c>
      <c r="AU194" s="22" t="s">
        <v>80</v>
      </c>
    </row>
    <row r="195" spans="2:65" s="1" customFormat="1" ht="14.45" customHeight="1">
      <c r="B195" s="39"/>
      <c r="C195" s="190" t="s">
        <v>374</v>
      </c>
      <c r="D195" s="190" t="s">
        <v>127</v>
      </c>
      <c r="E195" s="191" t="s">
        <v>692</v>
      </c>
      <c r="F195" s="192" t="s">
        <v>693</v>
      </c>
      <c r="G195" s="193" t="s">
        <v>153</v>
      </c>
      <c r="H195" s="194">
        <v>24</v>
      </c>
      <c r="I195" s="195"/>
      <c r="J195" s="196">
        <f>ROUND(I195*H195,2)</f>
        <v>0</v>
      </c>
      <c r="K195" s="192" t="s">
        <v>21</v>
      </c>
      <c r="L195" s="59"/>
      <c r="M195" s="197" t="s">
        <v>21</v>
      </c>
      <c r="N195" s="198" t="s">
        <v>41</v>
      </c>
      <c r="O195" s="40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AR195" s="22" t="s">
        <v>132</v>
      </c>
      <c r="AT195" s="22" t="s">
        <v>127</v>
      </c>
      <c r="AU195" s="22" t="s">
        <v>80</v>
      </c>
      <c r="AY195" s="22" t="s">
        <v>124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22" t="s">
        <v>78</v>
      </c>
      <c r="BK195" s="201">
        <f>ROUND(I195*H195,2)</f>
        <v>0</v>
      </c>
      <c r="BL195" s="22" t="s">
        <v>132</v>
      </c>
      <c r="BM195" s="22" t="s">
        <v>694</v>
      </c>
    </row>
    <row r="196" spans="2:65" s="1" customFormat="1" ht="13.5">
      <c r="B196" s="39"/>
      <c r="C196" s="61"/>
      <c r="D196" s="202" t="s">
        <v>134</v>
      </c>
      <c r="E196" s="61"/>
      <c r="F196" s="203" t="s">
        <v>693</v>
      </c>
      <c r="G196" s="61"/>
      <c r="H196" s="61"/>
      <c r="I196" s="161"/>
      <c r="J196" s="61"/>
      <c r="K196" s="61"/>
      <c r="L196" s="59"/>
      <c r="M196" s="204"/>
      <c r="N196" s="40"/>
      <c r="O196" s="40"/>
      <c r="P196" s="40"/>
      <c r="Q196" s="40"/>
      <c r="R196" s="40"/>
      <c r="S196" s="40"/>
      <c r="T196" s="76"/>
      <c r="AT196" s="22" t="s">
        <v>134</v>
      </c>
      <c r="AU196" s="22" t="s">
        <v>80</v>
      </c>
    </row>
    <row r="197" spans="2:65" s="1" customFormat="1" ht="34.15" customHeight="1">
      <c r="B197" s="39"/>
      <c r="C197" s="190" t="s">
        <v>379</v>
      </c>
      <c r="D197" s="190" t="s">
        <v>127</v>
      </c>
      <c r="E197" s="191" t="s">
        <v>695</v>
      </c>
      <c r="F197" s="192" t="s">
        <v>696</v>
      </c>
      <c r="G197" s="193" t="s">
        <v>436</v>
      </c>
      <c r="H197" s="194">
        <v>1</v>
      </c>
      <c r="I197" s="195"/>
      <c r="J197" s="196">
        <f>ROUND(I197*H197,2)</f>
        <v>0</v>
      </c>
      <c r="K197" s="192" t="s">
        <v>21</v>
      </c>
      <c r="L197" s="59"/>
      <c r="M197" s="197" t="s">
        <v>21</v>
      </c>
      <c r="N197" s="198" t="s">
        <v>41</v>
      </c>
      <c r="O197" s="40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22" t="s">
        <v>132</v>
      </c>
      <c r="AT197" s="22" t="s">
        <v>127</v>
      </c>
      <c r="AU197" s="22" t="s">
        <v>80</v>
      </c>
      <c r="AY197" s="22" t="s">
        <v>124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78</v>
      </c>
      <c r="BK197" s="201">
        <f>ROUND(I197*H197,2)</f>
        <v>0</v>
      </c>
      <c r="BL197" s="22" t="s">
        <v>132</v>
      </c>
      <c r="BM197" s="22" t="s">
        <v>697</v>
      </c>
    </row>
    <row r="198" spans="2:65" s="1" customFormat="1" ht="27">
      <c r="B198" s="39"/>
      <c r="C198" s="61"/>
      <c r="D198" s="202" t="s">
        <v>134</v>
      </c>
      <c r="E198" s="61"/>
      <c r="F198" s="203" t="s">
        <v>696</v>
      </c>
      <c r="G198" s="61"/>
      <c r="H198" s="61"/>
      <c r="I198" s="161"/>
      <c r="J198" s="61"/>
      <c r="K198" s="61"/>
      <c r="L198" s="59"/>
      <c r="M198" s="204"/>
      <c r="N198" s="40"/>
      <c r="O198" s="40"/>
      <c r="P198" s="40"/>
      <c r="Q198" s="40"/>
      <c r="R198" s="40"/>
      <c r="S198" s="40"/>
      <c r="T198" s="76"/>
      <c r="AT198" s="22" t="s">
        <v>134</v>
      </c>
      <c r="AU198" s="22" t="s">
        <v>80</v>
      </c>
    </row>
    <row r="199" spans="2:65" s="10" customFormat="1" ht="29.85" customHeight="1">
      <c r="B199" s="174"/>
      <c r="C199" s="175"/>
      <c r="D199" s="176" t="s">
        <v>69</v>
      </c>
      <c r="E199" s="188" t="s">
        <v>698</v>
      </c>
      <c r="F199" s="188" t="s">
        <v>699</v>
      </c>
      <c r="G199" s="175"/>
      <c r="H199" s="175"/>
      <c r="I199" s="178"/>
      <c r="J199" s="189">
        <f>BK199</f>
        <v>0</v>
      </c>
      <c r="K199" s="175"/>
      <c r="L199" s="180"/>
      <c r="M199" s="181"/>
      <c r="N199" s="182"/>
      <c r="O199" s="182"/>
      <c r="P199" s="183">
        <f>SUM(P200:P215)</f>
        <v>0</v>
      </c>
      <c r="Q199" s="182"/>
      <c r="R199" s="183">
        <f>SUM(R200:R215)</f>
        <v>0</v>
      </c>
      <c r="S199" s="182"/>
      <c r="T199" s="184">
        <f>SUM(T200:T215)</f>
        <v>0</v>
      </c>
      <c r="AR199" s="185" t="s">
        <v>78</v>
      </c>
      <c r="AT199" s="186" t="s">
        <v>69</v>
      </c>
      <c r="AU199" s="186" t="s">
        <v>78</v>
      </c>
      <c r="AY199" s="185" t="s">
        <v>124</v>
      </c>
      <c r="BK199" s="187">
        <f>SUM(BK200:BK215)</f>
        <v>0</v>
      </c>
    </row>
    <row r="200" spans="2:65" s="1" customFormat="1" ht="14.45" customHeight="1">
      <c r="B200" s="39"/>
      <c r="C200" s="190" t="s">
        <v>384</v>
      </c>
      <c r="D200" s="190" t="s">
        <v>127</v>
      </c>
      <c r="E200" s="191" t="s">
        <v>700</v>
      </c>
      <c r="F200" s="192" t="s">
        <v>701</v>
      </c>
      <c r="G200" s="193" t="s">
        <v>153</v>
      </c>
      <c r="H200" s="194">
        <v>33</v>
      </c>
      <c r="I200" s="195"/>
      <c r="J200" s="196">
        <f>ROUND(I200*H200,2)</f>
        <v>0</v>
      </c>
      <c r="K200" s="192" t="s">
        <v>131</v>
      </c>
      <c r="L200" s="59"/>
      <c r="M200" s="197" t="s">
        <v>21</v>
      </c>
      <c r="N200" s="198" t="s">
        <v>41</v>
      </c>
      <c r="O200" s="40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2" t="s">
        <v>132</v>
      </c>
      <c r="AT200" s="22" t="s">
        <v>127</v>
      </c>
      <c r="AU200" s="22" t="s">
        <v>80</v>
      </c>
      <c r="AY200" s="22" t="s">
        <v>124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2" t="s">
        <v>78</v>
      </c>
      <c r="BK200" s="201">
        <f>ROUND(I200*H200,2)</f>
        <v>0</v>
      </c>
      <c r="BL200" s="22" t="s">
        <v>132</v>
      </c>
      <c r="BM200" s="22" t="s">
        <v>702</v>
      </c>
    </row>
    <row r="201" spans="2:65" s="1" customFormat="1" ht="13.5">
      <c r="B201" s="39"/>
      <c r="C201" s="61"/>
      <c r="D201" s="202" t="s">
        <v>134</v>
      </c>
      <c r="E201" s="61"/>
      <c r="F201" s="203" t="s">
        <v>701</v>
      </c>
      <c r="G201" s="61"/>
      <c r="H201" s="61"/>
      <c r="I201" s="161"/>
      <c r="J201" s="61"/>
      <c r="K201" s="61"/>
      <c r="L201" s="59"/>
      <c r="M201" s="204"/>
      <c r="N201" s="40"/>
      <c r="O201" s="40"/>
      <c r="P201" s="40"/>
      <c r="Q201" s="40"/>
      <c r="R201" s="40"/>
      <c r="S201" s="40"/>
      <c r="T201" s="76"/>
      <c r="AT201" s="22" t="s">
        <v>134</v>
      </c>
      <c r="AU201" s="22" t="s">
        <v>80</v>
      </c>
    </row>
    <row r="202" spans="2:65" s="1" customFormat="1" ht="22.9" customHeight="1">
      <c r="B202" s="39"/>
      <c r="C202" s="215" t="s">
        <v>389</v>
      </c>
      <c r="D202" s="215" t="s">
        <v>158</v>
      </c>
      <c r="E202" s="216" t="s">
        <v>703</v>
      </c>
      <c r="F202" s="217" t="s">
        <v>704</v>
      </c>
      <c r="G202" s="218" t="s">
        <v>153</v>
      </c>
      <c r="H202" s="219">
        <v>2</v>
      </c>
      <c r="I202" s="220"/>
      <c r="J202" s="221">
        <f>ROUND(I202*H202,2)</f>
        <v>0</v>
      </c>
      <c r="K202" s="217" t="s">
        <v>21</v>
      </c>
      <c r="L202" s="222"/>
      <c r="M202" s="223" t="s">
        <v>21</v>
      </c>
      <c r="N202" s="224" t="s">
        <v>41</v>
      </c>
      <c r="O202" s="40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AR202" s="22" t="s">
        <v>174</v>
      </c>
      <c r="AT202" s="22" t="s">
        <v>158</v>
      </c>
      <c r="AU202" s="22" t="s">
        <v>80</v>
      </c>
      <c r="AY202" s="22" t="s">
        <v>124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22" t="s">
        <v>78</v>
      </c>
      <c r="BK202" s="201">
        <f>ROUND(I202*H202,2)</f>
        <v>0</v>
      </c>
      <c r="BL202" s="22" t="s">
        <v>132</v>
      </c>
      <c r="BM202" s="22" t="s">
        <v>705</v>
      </c>
    </row>
    <row r="203" spans="2:65" s="1" customFormat="1" ht="13.5">
      <c r="B203" s="39"/>
      <c r="C203" s="61"/>
      <c r="D203" s="202" t="s">
        <v>134</v>
      </c>
      <c r="E203" s="61"/>
      <c r="F203" s="203" t="s">
        <v>704</v>
      </c>
      <c r="G203" s="61"/>
      <c r="H203" s="61"/>
      <c r="I203" s="161"/>
      <c r="J203" s="61"/>
      <c r="K203" s="61"/>
      <c r="L203" s="59"/>
      <c r="M203" s="204"/>
      <c r="N203" s="40"/>
      <c r="O203" s="40"/>
      <c r="P203" s="40"/>
      <c r="Q203" s="40"/>
      <c r="R203" s="40"/>
      <c r="S203" s="40"/>
      <c r="T203" s="76"/>
      <c r="AT203" s="22" t="s">
        <v>134</v>
      </c>
      <c r="AU203" s="22" t="s">
        <v>80</v>
      </c>
    </row>
    <row r="204" spans="2:65" s="1" customFormat="1" ht="22.9" customHeight="1">
      <c r="B204" s="39"/>
      <c r="C204" s="215" t="s">
        <v>394</v>
      </c>
      <c r="D204" s="215" t="s">
        <v>158</v>
      </c>
      <c r="E204" s="216" t="s">
        <v>706</v>
      </c>
      <c r="F204" s="217" t="s">
        <v>707</v>
      </c>
      <c r="G204" s="218" t="s">
        <v>153</v>
      </c>
      <c r="H204" s="219">
        <v>4</v>
      </c>
      <c r="I204" s="220"/>
      <c r="J204" s="221">
        <f>ROUND(I204*H204,2)</f>
        <v>0</v>
      </c>
      <c r="K204" s="217" t="s">
        <v>21</v>
      </c>
      <c r="L204" s="222"/>
      <c r="M204" s="223" t="s">
        <v>21</v>
      </c>
      <c r="N204" s="224" t="s">
        <v>41</v>
      </c>
      <c r="O204" s="40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AR204" s="22" t="s">
        <v>174</v>
      </c>
      <c r="AT204" s="22" t="s">
        <v>158</v>
      </c>
      <c r="AU204" s="22" t="s">
        <v>80</v>
      </c>
      <c r="AY204" s="22" t="s">
        <v>124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22" t="s">
        <v>78</v>
      </c>
      <c r="BK204" s="201">
        <f>ROUND(I204*H204,2)</f>
        <v>0</v>
      </c>
      <c r="BL204" s="22" t="s">
        <v>132</v>
      </c>
      <c r="BM204" s="22" t="s">
        <v>708</v>
      </c>
    </row>
    <row r="205" spans="2:65" s="1" customFormat="1" ht="13.5">
      <c r="B205" s="39"/>
      <c r="C205" s="61"/>
      <c r="D205" s="202" t="s">
        <v>134</v>
      </c>
      <c r="E205" s="61"/>
      <c r="F205" s="203" t="s">
        <v>707</v>
      </c>
      <c r="G205" s="61"/>
      <c r="H205" s="61"/>
      <c r="I205" s="161"/>
      <c r="J205" s="61"/>
      <c r="K205" s="61"/>
      <c r="L205" s="59"/>
      <c r="M205" s="204"/>
      <c r="N205" s="40"/>
      <c r="O205" s="40"/>
      <c r="P205" s="40"/>
      <c r="Q205" s="40"/>
      <c r="R205" s="40"/>
      <c r="S205" s="40"/>
      <c r="T205" s="76"/>
      <c r="AT205" s="22" t="s">
        <v>134</v>
      </c>
      <c r="AU205" s="22" t="s">
        <v>80</v>
      </c>
    </row>
    <row r="206" spans="2:65" s="1" customFormat="1" ht="22.9" customHeight="1">
      <c r="B206" s="39"/>
      <c r="C206" s="215" t="s">
        <v>399</v>
      </c>
      <c r="D206" s="215" t="s">
        <v>158</v>
      </c>
      <c r="E206" s="216" t="s">
        <v>709</v>
      </c>
      <c r="F206" s="217" t="s">
        <v>710</v>
      </c>
      <c r="G206" s="218" t="s">
        <v>153</v>
      </c>
      <c r="H206" s="219">
        <v>27</v>
      </c>
      <c r="I206" s="220"/>
      <c r="J206" s="221">
        <f>ROUND(I206*H206,2)</f>
        <v>0</v>
      </c>
      <c r="K206" s="217" t="s">
        <v>21</v>
      </c>
      <c r="L206" s="222"/>
      <c r="M206" s="223" t="s">
        <v>21</v>
      </c>
      <c r="N206" s="224" t="s">
        <v>41</v>
      </c>
      <c r="O206" s="40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AR206" s="22" t="s">
        <v>174</v>
      </c>
      <c r="AT206" s="22" t="s">
        <v>158</v>
      </c>
      <c r="AU206" s="22" t="s">
        <v>80</v>
      </c>
      <c r="AY206" s="22" t="s">
        <v>124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22" t="s">
        <v>78</v>
      </c>
      <c r="BK206" s="201">
        <f>ROUND(I206*H206,2)</f>
        <v>0</v>
      </c>
      <c r="BL206" s="22" t="s">
        <v>132</v>
      </c>
      <c r="BM206" s="22" t="s">
        <v>711</v>
      </c>
    </row>
    <row r="207" spans="2:65" s="1" customFormat="1" ht="13.5">
      <c r="B207" s="39"/>
      <c r="C207" s="61"/>
      <c r="D207" s="202" t="s">
        <v>134</v>
      </c>
      <c r="E207" s="61"/>
      <c r="F207" s="203" t="s">
        <v>710</v>
      </c>
      <c r="G207" s="61"/>
      <c r="H207" s="61"/>
      <c r="I207" s="161"/>
      <c r="J207" s="61"/>
      <c r="K207" s="61"/>
      <c r="L207" s="59"/>
      <c r="M207" s="204"/>
      <c r="N207" s="40"/>
      <c r="O207" s="40"/>
      <c r="P207" s="40"/>
      <c r="Q207" s="40"/>
      <c r="R207" s="40"/>
      <c r="S207" s="40"/>
      <c r="T207" s="76"/>
      <c r="AT207" s="22" t="s">
        <v>134</v>
      </c>
      <c r="AU207" s="22" t="s">
        <v>80</v>
      </c>
    </row>
    <row r="208" spans="2:65" s="1" customFormat="1" ht="14.45" customHeight="1">
      <c r="B208" s="39"/>
      <c r="C208" s="190" t="s">
        <v>404</v>
      </c>
      <c r="D208" s="190" t="s">
        <v>127</v>
      </c>
      <c r="E208" s="191" t="s">
        <v>712</v>
      </c>
      <c r="F208" s="192" t="s">
        <v>713</v>
      </c>
      <c r="G208" s="193" t="s">
        <v>153</v>
      </c>
      <c r="H208" s="194">
        <v>27</v>
      </c>
      <c r="I208" s="195"/>
      <c r="J208" s="196">
        <f>ROUND(I208*H208,2)</f>
        <v>0</v>
      </c>
      <c r="K208" s="192" t="s">
        <v>131</v>
      </c>
      <c r="L208" s="59"/>
      <c r="M208" s="197" t="s">
        <v>21</v>
      </c>
      <c r="N208" s="198" t="s">
        <v>41</v>
      </c>
      <c r="O208" s="40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22" t="s">
        <v>132</v>
      </c>
      <c r="AT208" s="22" t="s">
        <v>127</v>
      </c>
      <c r="AU208" s="22" t="s">
        <v>80</v>
      </c>
      <c r="AY208" s="22" t="s">
        <v>124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2" t="s">
        <v>78</v>
      </c>
      <c r="BK208" s="201">
        <f>ROUND(I208*H208,2)</f>
        <v>0</v>
      </c>
      <c r="BL208" s="22" t="s">
        <v>132</v>
      </c>
      <c r="BM208" s="22" t="s">
        <v>714</v>
      </c>
    </row>
    <row r="209" spans="2:65" s="1" customFormat="1" ht="13.5">
      <c r="B209" s="39"/>
      <c r="C209" s="61"/>
      <c r="D209" s="202" t="s">
        <v>134</v>
      </c>
      <c r="E209" s="61"/>
      <c r="F209" s="203" t="s">
        <v>713</v>
      </c>
      <c r="G209" s="61"/>
      <c r="H209" s="61"/>
      <c r="I209" s="161"/>
      <c r="J209" s="61"/>
      <c r="K209" s="61"/>
      <c r="L209" s="59"/>
      <c r="M209" s="204"/>
      <c r="N209" s="40"/>
      <c r="O209" s="40"/>
      <c r="P209" s="40"/>
      <c r="Q209" s="40"/>
      <c r="R209" s="40"/>
      <c r="S209" s="40"/>
      <c r="T209" s="76"/>
      <c r="AT209" s="22" t="s">
        <v>134</v>
      </c>
      <c r="AU209" s="22" t="s">
        <v>80</v>
      </c>
    </row>
    <row r="210" spans="2:65" s="1" customFormat="1" ht="14.45" customHeight="1">
      <c r="B210" s="39"/>
      <c r="C210" s="215" t="s">
        <v>409</v>
      </c>
      <c r="D210" s="215" t="s">
        <v>158</v>
      </c>
      <c r="E210" s="216" t="s">
        <v>715</v>
      </c>
      <c r="F210" s="217" t="s">
        <v>716</v>
      </c>
      <c r="G210" s="218" t="s">
        <v>153</v>
      </c>
      <c r="H210" s="219">
        <v>2</v>
      </c>
      <c r="I210" s="220"/>
      <c r="J210" s="221">
        <f>ROUND(I210*H210,2)</f>
        <v>0</v>
      </c>
      <c r="K210" s="217" t="s">
        <v>21</v>
      </c>
      <c r="L210" s="222"/>
      <c r="M210" s="223" t="s">
        <v>21</v>
      </c>
      <c r="N210" s="224" t="s">
        <v>41</v>
      </c>
      <c r="O210" s="40"/>
      <c r="P210" s="199">
        <f>O210*H210</f>
        <v>0</v>
      </c>
      <c r="Q210" s="199">
        <v>0</v>
      </c>
      <c r="R210" s="199">
        <f>Q210*H210</f>
        <v>0</v>
      </c>
      <c r="S210" s="199">
        <v>0</v>
      </c>
      <c r="T210" s="200">
        <f>S210*H210</f>
        <v>0</v>
      </c>
      <c r="AR210" s="22" t="s">
        <v>174</v>
      </c>
      <c r="AT210" s="22" t="s">
        <v>158</v>
      </c>
      <c r="AU210" s="22" t="s">
        <v>80</v>
      </c>
      <c r="AY210" s="22" t="s">
        <v>124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22" t="s">
        <v>78</v>
      </c>
      <c r="BK210" s="201">
        <f>ROUND(I210*H210,2)</f>
        <v>0</v>
      </c>
      <c r="BL210" s="22" t="s">
        <v>132</v>
      </c>
      <c r="BM210" s="22" t="s">
        <v>717</v>
      </c>
    </row>
    <row r="211" spans="2:65" s="1" customFormat="1" ht="13.5">
      <c r="B211" s="39"/>
      <c r="C211" s="61"/>
      <c r="D211" s="202" t="s">
        <v>134</v>
      </c>
      <c r="E211" s="61"/>
      <c r="F211" s="203" t="s">
        <v>716</v>
      </c>
      <c r="G211" s="61"/>
      <c r="H211" s="61"/>
      <c r="I211" s="161"/>
      <c r="J211" s="61"/>
      <c r="K211" s="61"/>
      <c r="L211" s="59"/>
      <c r="M211" s="204"/>
      <c r="N211" s="40"/>
      <c r="O211" s="40"/>
      <c r="P211" s="40"/>
      <c r="Q211" s="40"/>
      <c r="R211" s="40"/>
      <c r="S211" s="40"/>
      <c r="T211" s="76"/>
      <c r="AT211" s="22" t="s">
        <v>134</v>
      </c>
      <c r="AU211" s="22" t="s">
        <v>80</v>
      </c>
    </row>
    <row r="212" spans="2:65" s="1" customFormat="1" ht="14.45" customHeight="1">
      <c r="B212" s="39"/>
      <c r="C212" s="190" t="s">
        <v>414</v>
      </c>
      <c r="D212" s="190" t="s">
        <v>127</v>
      </c>
      <c r="E212" s="191" t="s">
        <v>718</v>
      </c>
      <c r="F212" s="192" t="s">
        <v>719</v>
      </c>
      <c r="G212" s="193" t="s">
        <v>436</v>
      </c>
      <c r="H212" s="194">
        <v>1</v>
      </c>
      <c r="I212" s="195"/>
      <c r="J212" s="196">
        <f>ROUND(I212*H212,2)</f>
        <v>0</v>
      </c>
      <c r="K212" s="192" t="s">
        <v>21</v>
      </c>
      <c r="L212" s="59"/>
      <c r="M212" s="197" t="s">
        <v>21</v>
      </c>
      <c r="N212" s="198" t="s">
        <v>41</v>
      </c>
      <c r="O212" s="40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AR212" s="22" t="s">
        <v>132</v>
      </c>
      <c r="AT212" s="22" t="s">
        <v>127</v>
      </c>
      <c r="AU212" s="22" t="s">
        <v>80</v>
      </c>
      <c r="AY212" s="22" t="s">
        <v>124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22" t="s">
        <v>78</v>
      </c>
      <c r="BK212" s="201">
        <f>ROUND(I212*H212,2)</f>
        <v>0</v>
      </c>
      <c r="BL212" s="22" t="s">
        <v>132</v>
      </c>
      <c r="BM212" s="22" t="s">
        <v>720</v>
      </c>
    </row>
    <row r="213" spans="2:65" s="1" customFormat="1" ht="13.5">
      <c r="B213" s="39"/>
      <c r="C213" s="61"/>
      <c r="D213" s="202" t="s">
        <v>134</v>
      </c>
      <c r="E213" s="61"/>
      <c r="F213" s="203" t="s">
        <v>719</v>
      </c>
      <c r="G213" s="61"/>
      <c r="H213" s="61"/>
      <c r="I213" s="161"/>
      <c r="J213" s="61"/>
      <c r="K213" s="61"/>
      <c r="L213" s="59"/>
      <c r="M213" s="204"/>
      <c r="N213" s="40"/>
      <c r="O213" s="40"/>
      <c r="P213" s="40"/>
      <c r="Q213" s="40"/>
      <c r="R213" s="40"/>
      <c r="S213" s="40"/>
      <c r="T213" s="76"/>
      <c r="AT213" s="22" t="s">
        <v>134</v>
      </c>
      <c r="AU213" s="22" t="s">
        <v>80</v>
      </c>
    </row>
    <row r="214" spans="2:65" s="1" customFormat="1" ht="14.45" customHeight="1">
      <c r="B214" s="39"/>
      <c r="C214" s="190" t="s">
        <v>418</v>
      </c>
      <c r="D214" s="190" t="s">
        <v>127</v>
      </c>
      <c r="E214" s="191" t="s">
        <v>721</v>
      </c>
      <c r="F214" s="192" t="s">
        <v>722</v>
      </c>
      <c r="G214" s="193" t="s">
        <v>436</v>
      </c>
      <c r="H214" s="194">
        <v>1</v>
      </c>
      <c r="I214" s="195"/>
      <c r="J214" s="196">
        <f>ROUND(I214*H214,2)</f>
        <v>0</v>
      </c>
      <c r="K214" s="192" t="s">
        <v>131</v>
      </c>
      <c r="L214" s="59"/>
      <c r="M214" s="197" t="s">
        <v>21</v>
      </c>
      <c r="N214" s="198" t="s">
        <v>41</v>
      </c>
      <c r="O214" s="40"/>
      <c r="P214" s="199">
        <f>O214*H214</f>
        <v>0</v>
      </c>
      <c r="Q214" s="199">
        <v>0</v>
      </c>
      <c r="R214" s="199">
        <f>Q214*H214</f>
        <v>0</v>
      </c>
      <c r="S214" s="199">
        <v>0</v>
      </c>
      <c r="T214" s="200">
        <f>S214*H214</f>
        <v>0</v>
      </c>
      <c r="AR214" s="22" t="s">
        <v>132</v>
      </c>
      <c r="AT214" s="22" t="s">
        <v>127</v>
      </c>
      <c r="AU214" s="22" t="s">
        <v>80</v>
      </c>
      <c r="AY214" s="22" t="s">
        <v>124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2" t="s">
        <v>78</v>
      </c>
      <c r="BK214" s="201">
        <f>ROUND(I214*H214,2)</f>
        <v>0</v>
      </c>
      <c r="BL214" s="22" t="s">
        <v>132</v>
      </c>
      <c r="BM214" s="22" t="s">
        <v>723</v>
      </c>
    </row>
    <row r="215" spans="2:65" s="1" customFormat="1" ht="13.5">
      <c r="B215" s="39"/>
      <c r="C215" s="61"/>
      <c r="D215" s="202" t="s">
        <v>134</v>
      </c>
      <c r="E215" s="61"/>
      <c r="F215" s="203" t="s">
        <v>722</v>
      </c>
      <c r="G215" s="61"/>
      <c r="H215" s="61"/>
      <c r="I215" s="161"/>
      <c r="J215" s="61"/>
      <c r="K215" s="61"/>
      <c r="L215" s="59"/>
      <c r="M215" s="204"/>
      <c r="N215" s="40"/>
      <c r="O215" s="40"/>
      <c r="P215" s="40"/>
      <c r="Q215" s="40"/>
      <c r="R215" s="40"/>
      <c r="S215" s="40"/>
      <c r="T215" s="76"/>
      <c r="AT215" s="22" t="s">
        <v>134</v>
      </c>
      <c r="AU215" s="22" t="s">
        <v>80</v>
      </c>
    </row>
    <row r="216" spans="2:65" s="10" customFormat="1" ht="29.85" customHeight="1">
      <c r="B216" s="174"/>
      <c r="C216" s="175"/>
      <c r="D216" s="176" t="s">
        <v>69</v>
      </c>
      <c r="E216" s="188" t="s">
        <v>724</v>
      </c>
      <c r="F216" s="188" t="s">
        <v>725</v>
      </c>
      <c r="G216" s="175"/>
      <c r="H216" s="175"/>
      <c r="I216" s="178"/>
      <c r="J216" s="189">
        <f>BK216</f>
        <v>0</v>
      </c>
      <c r="K216" s="175"/>
      <c r="L216" s="180"/>
      <c r="M216" s="181"/>
      <c r="N216" s="182"/>
      <c r="O216" s="182"/>
      <c r="P216" s="183">
        <f>SUM(P217:P218)</f>
        <v>0</v>
      </c>
      <c r="Q216" s="182"/>
      <c r="R216" s="183">
        <f>SUM(R217:R218)</f>
        <v>0</v>
      </c>
      <c r="S216" s="182"/>
      <c r="T216" s="184">
        <f>SUM(T217:T218)</f>
        <v>0</v>
      </c>
      <c r="AR216" s="185" t="s">
        <v>78</v>
      </c>
      <c r="AT216" s="186" t="s">
        <v>69</v>
      </c>
      <c r="AU216" s="186" t="s">
        <v>78</v>
      </c>
      <c r="AY216" s="185" t="s">
        <v>124</v>
      </c>
      <c r="BK216" s="187">
        <f>SUM(BK217:BK218)</f>
        <v>0</v>
      </c>
    </row>
    <row r="217" spans="2:65" s="1" customFormat="1" ht="22.9" customHeight="1">
      <c r="B217" s="39"/>
      <c r="C217" s="190" t="s">
        <v>425</v>
      </c>
      <c r="D217" s="190" t="s">
        <v>127</v>
      </c>
      <c r="E217" s="191" t="s">
        <v>726</v>
      </c>
      <c r="F217" s="192" t="s">
        <v>727</v>
      </c>
      <c r="G217" s="193" t="s">
        <v>592</v>
      </c>
      <c r="H217" s="194">
        <v>30</v>
      </c>
      <c r="I217" s="195"/>
      <c r="J217" s="196">
        <f>ROUND(I217*H217,2)</f>
        <v>0</v>
      </c>
      <c r="K217" s="192" t="s">
        <v>21</v>
      </c>
      <c r="L217" s="59"/>
      <c r="M217" s="197" t="s">
        <v>21</v>
      </c>
      <c r="N217" s="198" t="s">
        <v>41</v>
      </c>
      <c r="O217" s="40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AR217" s="22" t="s">
        <v>132</v>
      </c>
      <c r="AT217" s="22" t="s">
        <v>127</v>
      </c>
      <c r="AU217" s="22" t="s">
        <v>80</v>
      </c>
      <c r="AY217" s="22" t="s">
        <v>124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22" t="s">
        <v>78</v>
      </c>
      <c r="BK217" s="201">
        <f>ROUND(I217*H217,2)</f>
        <v>0</v>
      </c>
      <c r="BL217" s="22" t="s">
        <v>132</v>
      </c>
      <c r="BM217" s="22" t="s">
        <v>728</v>
      </c>
    </row>
    <row r="218" spans="2:65" s="1" customFormat="1" ht="27">
      <c r="B218" s="39"/>
      <c r="C218" s="61"/>
      <c r="D218" s="202" t="s">
        <v>134</v>
      </c>
      <c r="E218" s="61"/>
      <c r="F218" s="203" t="s">
        <v>727</v>
      </c>
      <c r="G218" s="61"/>
      <c r="H218" s="61"/>
      <c r="I218" s="161"/>
      <c r="J218" s="61"/>
      <c r="K218" s="61"/>
      <c r="L218" s="59"/>
      <c r="M218" s="237"/>
      <c r="N218" s="238"/>
      <c r="O218" s="238"/>
      <c r="P218" s="238"/>
      <c r="Q218" s="238"/>
      <c r="R218" s="238"/>
      <c r="S218" s="238"/>
      <c r="T218" s="239"/>
      <c r="AT218" s="22" t="s">
        <v>134</v>
      </c>
      <c r="AU218" s="22" t="s">
        <v>80</v>
      </c>
    </row>
    <row r="219" spans="2:65" s="1" customFormat="1" ht="6.95" customHeight="1">
      <c r="B219" s="54"/>
      <c r="C219" s="55"/>
      <c r="D219" s="55"/>
      <c r="E219" s="55"/>
      <c r="F219" s="55"/>
      <c r="G219" s="55"/>
      <c r="H219" s="55"/>
      <c r="I219" s="137"/>
      <c r="J219" s="55"/>
      <c r="K219" s="55"/>
      <c r="L219" s="59"/>
    </row>
  </sheetData>
  <sheetProtection algorithmName="SHA-512" hashValue="llDAz9DGbbFPVarjAEYgCvoNmdflU28UeV2fgYt6bFtg8mhxj7mg9HvDaRCJTElND/jCqlwWJMFXLgba8lMTuQ==" saltValue="hwxya5ypoUVVVNgcOp0GZleOGVLWWNcmwaoEXMckA2EBbzEmC7JGXd2Cg7E5zMeI5kuWsKspNc99Eq80Ui5Oew==" spinCount="100000" sheet="1" objects="1" scenarios="1" formatColumns="0" formatRows="0" autoFilter="0"/>
  <autoFilter ref="C87:K218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4" t="s">
        <v>91</v>
      </c>
      <c r="H1" s="364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22" t="s">
        <v>89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80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56" t="str">
        <f>'Rekapitulace stavby'!K6</f>
        <v>Rekonstrukce VZT kuchyně ZŠ Sever</v>
      </c>
      <c r="F7" s="357"/>
      <c r="G7" s="357"/>
      <c r="H7" s="357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58" t="s">
        <v>729</v>
      </c>
      <c r="F9" s="359"/>
      <c r="G9" s="359"/>
      <c r="H9" s="359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23. 3. 2018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35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25" t="s">
        <v>21</v>
      </c>
      <c r="F24" s="325"/>
      <c r="G24" s="325"/>
      <c r="H24" s="325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36</v>
      </c>
      <c r="E27" s="40"/>
      <c r="F27" s="40"/>
      <c r="G27" s="40"/>
      <c r="H27" s="40"/>
      <c r="I27" s="116"/>
      <c r="J27" s="126">
        <f>ROUND(J82,2)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38</v>
      </c>
      <c r="G29" s="40"/>
      <c r="H29" s="40"/>
      <c r="I29" s="127" t="s">
        <v>37</v>
      </c>
      <c r="J29" s="44" t="s">
        <v>39</v>
      </c>
      <c r="K29" s="43"/>
    </row>
    <row r="30" spans="2:11" s="1" customFormat="1" ht="14.45" customHeight="1">
      <c r="B30" s="39"/>
      <c r="C30" s="40"/>
      <c r="D30" s="47" t="s">
        <v>40</v>
      </c>
      <c r="E30" s="47" t="s">
        <v>41</v>
      </c>
      <c r="F30" s="128">
        <f>ROUND(SUM(BE82:BE106), 2)</f>
        <v>0</v>
      </c>
      <c r="G30" s="40"/>
      <c r="H30" s="40"/>
      <c r="I30" s="129">
        <v>0.21</v>
      </c>
      <c r="J30" s="128">
        <f>ROUND(ROUND((SUM(BE82:BE106)),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42</v>
      </c>
      <c r="F31" s="128">
        <f>ROUND(SUM(BF82:BF106), 2)</f>
        <v>0</v>
      </c>
      <c r="G31" s="40"/>
      <c r="H31" s="40"/>
      <c r="I31" s="129">
        <v>0.15</v>
      </c>
      <c r="J31" s="128">
        <f>ROUND(ROUND((SUM(BF82:BF106)),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43</v>
      </c>
      <c r="F32" s="128">
        <f>ROUND(SUM(BG82:BG106),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44</v>
      </c>
      <c r="F33" s="128">
        <f>ROUND(SUM(BH82:BH106),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45</v>
      </c>
      <c r="F34" s="128">
        <f>ROUND(SUM(BI82:BI106),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46</v>
      </c>
      <c r="E36" s="77"/>
      <c r="F36" s="77"/>
      <c r="G36" s="132" t="s">
        <v>47</v>
      </c>
      <c r="H36" s="133" t="s">
        <v>48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98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56" t="str">
        <f>E7</f>
        <v>Rekonstrukce VZT kuchyně ZŠ Sever</v>
      </c>
      <c r="F45" s="357"/>
      <c r="G45" s="357"/>
      <c r="H45" s="357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58" t="str">
        <f>E9</f>
        <v>04 - VRN</v>
      </c>
      <c r="F47" s="359"/>
      <c r="G47" s="359"/>
      <c r="H47" s="359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Česká Lípa</v>
      </c>
      <c r="G49" s="40"/>
      <c r="H49" s="40"/>
      <c r="I49" s="117" t="s">
        <v>25</v>
      </c>
      <c r="J49" s="118" t="str">
        <f>IF(J12="","",J12)</f>
        <v>23. 3. 2018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33</v>
      </c>
      <c r="J51" s="325" t="str">
        <f>E21</f>
        <v xml:space="preserve"> 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99</v>
      </c>
      <c r="D54" s="130"/>
      <c r="E54" s="130"/>
      <c r="F54" s="130"/>
      <c r="G54" s="130"/>
      <c r="H54" s="130"/>
      <c r="I54" s="143"/>
      <c r="J54" s="144" t="s">
        <v>100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101</v>
      </c>
      <c r="D56" s="40"/>
      <c r="E56" s="40"/>
      <c r="F56" s="40"/>
      <c r="G56" s="40"/>
      <c r="H56" s="40"/>
      <c r="I56" s="116"/>
      <c r="J56" s="126">
        <f>J82</f>
        <v>0</v>
      </c>
      <c r="K56" s="43"/>
      <c r="AU56" s="22" t="s">
        <v>102</v>
      </c>
    </row>
    <row r="57" spans="2:47" s="7" customFormat="1" ht="24.95" customHeight="1">
      <c r="B57" s="147"/>
      <c r="C57" s="148"/>
      <c r="D57" s="149" t="s">
        <v>730</v>
      </c>
      <c r="E57" s="150"/>
      <c r="F57" s="150"/>
      <c r="G57" s="150"/>
      <c r="H57" s="150"/>
      <c r="I57" s="151"/>
      <c r="J57" s="152">
        <f>J83</f>
        <v>0</v>
      </c>
      <c r="K57" s="153"/>
    </row>
    <row r="58" spans="2:47" s="8" customFormat="1" ht="19.899999999999999" customHeight="1">
      <c r="B58" s="154"/>
      <c r="C58" s="155"/>
      <c r="D58" s="156" t="s">
        <v>731</v>
      </c>
      <c r="E58" s="157"/>
      <c r="F58" s="157"/>
      <c r="G58" s="157"/>
      <c r="H58" s="157"/>
      <c r="I58" s="158"/>
      <c r="J58" s="159">
        <f>J84</f>
        <v>0</v>
      </c>
      <c r="K58" s="160"/>
    </row>
    <row r="59" spans="2:47" s="8" customFormat="1" ht="19.899999999999999" customHeight="1">
      <c r="B59" s="154"/>
      <c r="C59" s="155"/>
      <c r="D59" s="156" t="s">
        <v>732</v>
      </c>
      <c r="E59" s="157"/>
      <c r="F59" s="157"/>
      <c r="G59" s="157"/>
      <c r="H59" s="157"/>
      <c r="I59" s="158"/>
      <c r="J59" s="159">
        <f>J89</f>
        <v>0</v>
      </c>
      <c r="K59" s="160"/>
    </row>
    <row r="60" spans="2:47" s="8" customFormat="1" ht="19.899999999999999" customHeight="1">
      <c r="B60" s="154"/>
      <c r="C60" s="155"/>
      <c r="D60" s="156" t="s">
        <v>733</v>
      </c>
      <c r="E60" s="157"/>
      <c r="F60" s="157"/>
      <c r="G60" s="157"/>
      <c r="H60" s="157"/>
      <c r="I60" s="158"/>
      <c r="J60" s="159">
        <f>J92</f>
        <v>0</v>
      </c>
      <c r="K60" s="160"/>
    </row>
    <row r="61" spans="2:47" s="8" customFormat="1" ht="19.899999999999999" customHeight="1">
      <c r="B61" s="154"/>
      <c r="C61" s="155"/>
      <c r="D61" s="156" t="s">
        <v>734</v>
      </c>
      <c r="E61" s="157"/>
      <c r="F61" s="157"/>
      <c r="G61" s="157"/>
      <c r="H61" s="157"/>
      <c r="I61" s="158"/>
      <c r="J61" s="159">
        <f>J99</f>
        <v>0</v>
      </c>
      <c r="K61" s="160"/>
    </row>
    <row r="62" spans="2:47" s="8" customFormat="1" ht="19.899999999999999" customHeight="1">
      <c r="B62" s="154"/>
      <c r="C62" s="155"/>
      <c r="D62" s="156" t="s">
        <v>735</v>
      </c>
      <c r="E62" s="157"/>
      <c r="F62" s="157"/>
      <c r="G62" s="157"/>
      <c r="H62" s="157"/>
      <c r="I62" s="158"/>
      <c r="J62" s="159">
        <f>J102</f>
        <v>0</v>
      </c>
      <c r="K62" s="160"/>
    </row>
    <row r="63" spans="2:47" s="1" customFormat="1" ht="21.75" customHeight="1">
      <c r="B63" s="39"/>
      <c r="C63" s="40"/>
      <c r="D63" s="40"/>
      <c r="E63" s="40"/>
      <c r="F63" s="40"/>
      <c r="G63" s="40"/>
      <c r="H63" s="40"/>
      <c r="I63" s="116"/>
      <c r="J63" s="40"/>
      <c r="K63" s="43"/>
    </row>
    <row r="64" spans="2:47" s="1" customFormat="1" ht="6.95" customHeight="1">
      <c r="B64" s="54"/>
      <c r="C64" s="55"/>
      <c r="D64" s="55"/>
      <c r="E64" s="55"/>
      <c r="F64" s="55"/>
      <c r="G64" s="55"/>
      <c r="H64" s="55"/>
      <c r="I64" s="137"/>
      <c r="J64" s="55"/>
      <c r="K64" s="5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0"/>
      <c r="J68" s="58"/>
      <c r="K68" s="58"/>
      <c r="L68" s="59"/>
    </row>
    <row r="69" spans="2:12" s="1" customFormat="1" ht="36.950000000000003" customHeight="1">
      <c r="B69" s="39"/>
      <c r="C69" s="60" t="s">
        <v>108</v>
      </c>
      <c r="D69" s="61"/>
      <c r="E69" s="61"/>
      <c r="F69" s="61"/>
      <c r="G69" s="61"/>
      <c r="H69" s="61"/>
      <c r="I69" s="161"/>
      <c r="J69" s="61"/>
      <c r="K69" s="61"/>
      <c r="L69" s="59"/>
    </row>
    <row r="70" spans="2:12" s="1" customFormat="1" ht="6.95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14.45" customHeight="1">
      <c r="B71" s="39"/>
      <c r="C71" s="63" t="s">
        <v>18</v>
      </c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1"/>
      <c r="D72" s="61"/>
      <c r="E72" s="361" t="str">
        <f>E7</f>
        <v>Rekonstrukce VZT kuchyně ZŠ Sever</v>
      </c>
      <c r="F72" s="362"/>
      <c r="G72" s="362"/>
      <c r="H72" s="362"/>
      <c r="I72" s="161"/>
      <c r="J72" s="61"/>
      <c r="K72" s="61"/>
      <c r="L72" s="59"/>
    </row>
    <row r="73" spans="2:12" s="1" customFormat="1" ht="14.45" customHeight="1">
      <c r="B73" s="39"/>
      <c r="C73" s="63" t="s">
        <v>96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16.149999999999999" customHeight="1">
      <c r="B74" s="39"/>
      <c r="C74" s="61"/>
      <c r="D74" s="61"/>
      <c r="E74" s="336" t="str">
        <f>E9</f>
        <v>04 - VRN</v>
      </c>
      <c r="F74" s="363"/>
      <c r="G74" s="363"/>
      <c r="H74" s="363"/>
      <c r="I74" s="161"/>
      <c r="J74" s="61"/>
      <c r="K74" s="61"/>
      <c r="L74" s="59"/>
    </row>
    <row r="75" spans="2:12" s="1" customFormat="1" ht="6.9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8" customHeight="1">
      <c r="B76" s="39"/>
      <c r="C76" s="63" t="s">
        <v>23</v>
      </c>
      <c r="D76" s="61"/>
      <c r="E76" s="61"/>
      <c r="F76" s="162" t="str">
        <f>F12</f>
        <v>Česká Lípa</v>
      </c>
      <c r="G76" s="61"/>
      <c r="H76" s="61"/>
      <c r="I76" s="163" t="s">
        <v>25</v>
      </c>
      <c r="J76" s="71" t="str">
        <f>IF(J12="","",J12)</f>
        <v>23. 3. 2018</v>
      </c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>
      <c r="B78" s="39"/>
      <c r="C78" s="63" t="s">
        <v>27</v>
      </c>
      <c r="D78" s="61"/>
      <c r="E78" s="61"/>
      <c r="F78" s="162" t="str">
        <f>E15</f>
        <v xml:space="preserve"> </v>
      </c>
      <c r="G78" s="61"/>
      <c r="H78" s="61"/>
      <c r="I78" s="163" t="s">
        <v>33</v>
      </c>
      <c r="J78" s="162" t="str">
        <f>E21</f>
        <v xml:space="preserve"> </v>
      </c>
      <c r="K78" s="61"/>
      <c r="L78" s="59"/>
    </row>
    <row r="79" spans="2:12" s="1" customFormat="1" ht="14.45" customHeight="1">
      <c r="B79" s="39"/>
      <c r="C79" s="63" t="s">
        <v>31</v>
      </c>
      <c r="D79" s="61"/>
      <c r="E79" s="61"/>
      <c r="F79" s="162" t="str">
        <f>IF(E18="","",E18)</f>
        <v/>
      </c>
      <c r="G79" s="61"/>
      <c r="H79" s="61"/>
      <c r="I79" s="161"/>
      <c r="J79" s="61"/>
      <c r="K79" s="61"/>
      <c r="L79" s="59"/>
    </row>
    <row r="80" spans="2:12" s="1" customFormat="1" ht="10.35" customHeight="1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9" customFormat="1" ht="29.25" customHeight="1">
      <c r="B81" s="164"/>
      <c r="C81" s="165" t="s">
        <v>109</v>
      </c>
      <c r="D81" s="166" t="s">
        <v>55</v>
      </c>
      <c r="E81" s="166" t="s">
        <v>51</v>
      </c>
      <c r="F81" s="166" t="s">
        <v>110</v>
      </c>
      <c r="G81" s="166" t="s">
        <v>111</v>
      </c>
      <c r="H81" s="166" t="s">
        <v>112</v>
      </c>
      <c r="I81" s="167" t="s">
        <v>113</v>
      </c>
      <c r="J81" s="166" t="s">
        <v>100</v>
      </c>
      <c r="K81" s="168" t="s">
        <v>114</v>
      </c>
      <c r="L81" s="169"/>
      <c r="M81" s="79" t="s">
        <v>115</v>
      </c>
      <c r="N81" s="80" t="s">
        <v>40</v>
      </c>
      <c r="O81" s="80" t="s">
        <v>116</v>
      </c>
      <c r="P81" s="80" t="s">
        <v>117</v>
      </c>
      <c r="Q81" s="80" t="s">
        <v>118</v>
      </c>
      <c r="R81" s="80" t="s">
        <v>119</v>
      </c>
      <c r="S81" s="80" t="s">
        <v>120</v>
      </c>
      <c r="T81" s="81" t="s">
        <v>121</v>
      </c>
    </row>
    <row r="82" spans="2:65" s="1" customFormat="1" ht="29.25" customHeight="1">
      <c r="B82" s="39"/>
      <c r="C82" s="85" t="s">
        <v>101</v>
      </c>
      <c r="D82" s="61"/>
      <c r="E82" s="61"/>
      <c r="F82" s="61"/>
      <c r="G82" s="61"/>
      <c r="H82" s="61"/>
      <c r="I82" s="161"/>
      <c r="J82" s="170">
        <f>BK82</f>
        <v>0</v>
      </c>
      <c r="K82" s="61"/>
      <c r="L82" s="59"/>
      <c r="M82" s="82"/>
      <c r="N82" s="83"/>
      <c r="O82" s="83"/>
      <c r="P82" s="171">
        <f>P83</f>
        <v>0</v>
      </c>
      <c r="Q82" s="83"/>
      <c r="R82" s="171">
        <f>R83</f>
        <v>0</v>
      </c>
      <c r="S82" s="83"/>
      <c r="T82" s="172">
        <f>T83</f>
        <v>0</v>
      </c>
      <c r="AT82" s="22" t="s">
        <v>69</v>
      </c>
      <c r="AU82" s="22" t="s">
        <v>102</v>
      </c>
      <c r="BK82" s="173">
        <f>BK83</f>
        <v>0</v>
      </c>
    </row>
    <row r="83" spans="2:65" s="10" customFormat="1" ht="37.35" customHeight="1">
      <c r="B83" s="174"/>
      <c r="C83" s="175"/>
      <c r="D83" s="176" t="s">
        <v>69</v>
      </c>
      <c r="E83" s="177" t="s">
        <v>88</v>
      </c>
      <c r="F83" s="177" t="s">
        <v>736</v>
      </c>
      <c r="G83" s="175"/>
      <c r="H83" s="175"/>
      <c r="I83" s="178"/>
      <c r="J83" s="179">
        <f>BK83</f>
        <v>0</v>
      </c>
      <c r="K83" s="175"/>
      <c r="L83" s="180"/>
      <c r="M83" s="181"/>
      <c r="N83" s="182"/>
      <c r="O83" s="182"/>
      <c r="P83" s="183">
        <f>P84+P89+P92+P99+P102</f>
        <v>0</v>
      </c>
      <c r="Q83" s="182"/>
      <c r="R83" s="183">
        <f>R84+R89+R92+R99+R102</f>
        <v>0</v>
      </c>
      <c r="S83" s="182"/>
      <c r="T83" s="184">
        <f>T84+T89+T92+T99+T102</f>
        <v>0</v>
      </c>
      <c r="AR83" s="185" t="s">
        <v>157</v>
      </c>
      <c r="AT83" s="186" t="s">
        <v>69</v>
      </c>
      <c r="AU83" s="186" t="s">
        <v>70</v>
      </c>
      <c r="AY83" s="185" t="s">
        <v>124</v>
      </c>
      <c r="BK83" s="187">
        <f>BK84+BK89+BK92+BK99+BK102</f>
        <v>0</v>
      </c>
    </row>
    <row r="84" spans="2:65" s="10" customFormat="1" ht="19.899999999999999" customHeight="1">
      <c r="B84" s="174"/>
      <c r="C84" s="175"/>
      <c r="D84" s="176" t="s">
        <v>69</v>
      </c>
      <c r="E84" s="188" t="s">
        <v>737</v>
      </c>
      <c r="F84" s="188" t="s">
        <v>738</v>
      </c>
      <c r="G84" s="175"/>
      <c r="H84" s="175"/>
      <c r="I84" s="178"/>
      <c r="J84" s="189">
        <f>BK84</f>
        <v>0</v>
      </c>
      <c r="K84" s="175"/>
      <c r="L84" s="180"/>
      <c r="M84" s="181"/>
      <c r="N84" s="182"/>
      <c r="O84" s="182"/>
      <c r="P84" s="183">
        <f>SUM(P85:P88)</f>
        <v>0</v>
      </c>
      <c r="Q84" s="182"/>
      <c r="R84" s="183">
        <f>SUM(R85:R88)</f>
        <v>0</v>
      </c>
      <c r="S84" s="182"/>
      <c r="T84" s="184">
        <f>SUM(T85:T88)</f>
        <v>0</v>
      </c>
      <c r="AR84" s="185" t="s">
        <v>157</v>
      </c>
      <c r="AT84" s="186" t="s">
        <v>69</v>
      </c>
      <c r="AU84" s="186" t="s">
        <v>78</v>
      </c>
      <c r="AY84" s="185" t="s">
        <v>124</v>
      </c>
      <c r="BK84" s="187">
        <f>SUM(BK85:BK88)</f>
        <v>0</v>
      </c>
    </row>
    <row r="85" spans="2:65" s="1" customFormat="1" ht="14.45" customHeight="1">
      <c r="B85" s="39"/>
      <c r="C85" s="190" t="s">
        <v>78</v>
      </c>
      <c r="D85" s="190" t="s">
        <v>127</v>
      </c>
      <c r="E85" s="191" t="s">
        <v>739</v>
      </c>
      <c r="F85" s="192" t="s">
        <v>740</v>
      </c>
      <c r="G85" s="193" t="s">
        <v>436</v>
      </c>
      <c r="H85" s="194">
        <v>1</v>
      </c>
      <c r="I85" s="195"/>
      <c r="J85" s="196">
        <f>ROUND(I85*H85,2)</f>
        <v>0</v>
      </c>
      <c r="K85" s="192" t="s">
        <v>131</v>
      </c>
      <c r="L85" s="59"/>
      <c r="M85" s="197" t="s">
        <v>21</v>
      </c>
      <c r="N85" s="198" t="s">
        <v>41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741</v>
      </c>
      <c r="AT85" s="22" t="s">
        <v>127</v>
      </c>
      <c r="AU85" s="22" t="s">
        <v>80</v>
      </c>
      <c r="AY85" s="22" t="s">
        <v>124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78</v>
      </c>
      <c r="BK85" s="201">
        <f>ROUND(I85*H85,2)</f>
        <v>0</v>
      </c>
      <c r="BL85" s="22" t="s">
        <v>741</v>
      </c>
      <c r="BM85" s="22" t="s">
        <v>742</v>
      </c>
    </row>
    <row r="86" spans="2:65" s="1" customFormat="1" ht="243">
      <c r="B86" s="39"/>
      <c r="C86" s="61"/>
      <c r="D86" s="202" t="s">
        <v>134</v>
      </c>
      <c r="E86" s="61"/>
      <c r="F86" s="203" t="s">
        <v>743</v>
      </c>
      <c r="G86" s="61"/>
      <c r="H86" s="61"/>
      <c r="I86" s="161"/>
      <c r="J86" s="61"/>
      <c r="K86" s="61"/>
      <c r="L86" s="59"/>
      <c r="M86" s="204"/>
      <c r="N86" s="40"/>
      <c r="O86" s="40"/>
      <c r="P86" s="40"/>
      <c r="Q86" s="40"/>
      <c r="R86" s="40"/>
      <c r="S86" s="40"/>
      <c r="T86" s="76"/>
      <c r="AT86" s="22" t="s">
        <v>134</v>
      </c>
      <c r="AU86" s="22" t="s">
        <v>80</v>
      </c>
    </row>
    <row r="87" spans="2:65" s="1" customFormat="1" ht="14.45" customHeight="1">
      <c r="B87" s="39"/>
      <c r="C87" s="190" t="s">
        <v>80</v>
      </c>
      <c r="D87" s="190" t="s">
        <v>127</v>
      </c>
      <c r="E87" s="191" t="s">
        <v>744</v>
      </c>
      <c r="F87" s="192" t="s">
        <v>745</v>
      </c>
      <c r="G87" s="193" t="s">
        <v>436</v>
      </c>
      <c r="H87" s="194">
        <v>1</v>
      </c>
      <c r="I87" s="195"/>
      <c r="J87" s="196">
        <f>ROUND(I87*H87,2)</f>
        <v>0</v>
      </c>
      <c r="K87" s="192" t="s">
        <v>131</v>
      </c>
      <c r="L87" s="59"/>
      <c r="M87" s="197" t="s">
        <v>21</v>
      </c>
      <c r="N87" s="198" t="s">
        <v>41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2" t="s">
        <v>741</v>
      </c>
      <c r="AT87" s="22" t="s">
        <v>127</v>
      </c>
      <c r="AU87" s="22" t="s">
        <v>80</v>
      </c>
      <c r="AY87" s="22" t="s">
        <v>124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78</v>
      </c>
      <c r="BK87" s="201">
        <f>ROUND(I87*H87,2)</f>
        <v>0</v>
      </c>
      <c r="BL87" s="22" t="s">
        <v>741</v>
      </c>
      <c r="BM87" s="22" t="s">
        <v>746</v>
      </c>
    </row>
    <row r="88" spans="2:65" s="1" customFormat="1" ht="81">
      <c r="B88" s="39"/>
      <c r="C88" s="61"/>
      <c r="D88" s="202" t="s">
        <v>134</v>
      </c>
      <c r="E88" s="61"/>
      <c r="F88" s="203" t="s">
        <v>747</v>
      </c>
      <c r="G88" s="61"/>
      <c r="H88" s="61"/>
      <c r="I88" s="161"/>
      <c r="J88" s="61"/>
      <c r="K88" s="61"/>
      <c r="L88" s="59"/>
      <c r="M88" s="204"/>
      <c r="N88" s="40"/>
      <c r="O88" s="40"/>
      <c r="P88" s="40"/>
      <c r="Q88" s="40"/>
      <c r="R88" s="40"/>
      <c r="S88" s="40"/>
      <c r="T88" s="76"/>
      <c r="AT88" s="22" t="s">
        <v>134</v>
      </c>
      <c r="AU88" s="22" t="s">
        <v>80</v>
      </c>
    </row>
    <row r="89" spans="2:65" s="10" customFormat="1" ht="29.85" customHeight="1">
      <c r="B89" s="174"/>
      <c r="C89" s="175"/>
      <c r="D89" s="176" t="s">
        <v>69</v>
      </c>
      <c r="E89" s="188" t="s">
        <v>748</v>
      </c>
      <c r="F89" s="188" t="s">
        <v>749</v>
      </c>
      <c r="G89" s="175"/>
      <c r="H89" s="175"/>
      <c r="I89" s="178"/>
      <c r="J89" s="189">
        <f>BK89</f>
        <v>0</v>
      </c>
      <c r="K89" s="175"/>
      <c r="L89" s="180"/>
      <c r="M89" s="181"/>
      <c r="N89" s="182"/>
      <c r="O89" s="182"/>
      <c r="P89" s="183">
        <f>SUM(P90:P91)</f>
        <v>0</v>
      </c>
      <c r="Q89" s="182"/>
      <c r="R89" s="183">
        <f>SUM(R90:R91)</f>
        <v>0</v>
      </c>
      <c r="S89" s="182"/>
      <c r="T89" s="184">
        <f>SUM(T90:T91)</f>
        <v>0</v>
      </c>
      <c r="AR89" s="185" t="s">
        <v>157</v>
      </c>
      <c r="AT89" s="186" t="s">
        <v>69</v>
      </c>
      <c r="AU89" s="186" t="s">
        <v>78</v>
      </c>
      <c r="AY89" s="185" t="s">
        <v>124</v>
      </c>
      <c r="BK89" s="187">
        <f>SUM(BK90:BK91)</f>
        <v>0</v>
      </c>
    </row>
    <row r="90" spans="2:65" s="1" customFormat="1" ht="14.45" customHeight="1">
      <c r="B90" s="39"/>
      <c r="C90" s="190" t="s">
        <v>142</v>
      </c>
      <c r="D90" s="190" t="s">
        <v>127</v>
      </c>
      <c r="E90" s="191" t="s">
        <v>750</v>
      </c>
      <c r="F90" s="192" t="s">
        <v>751</v>
      </c>
      <c r="G90" s="193" t="s">
        <v>436</v>
      </c>
      <c r="H90" s="194">
        <v>1</v>
      </c>
      <c r="I90" s="195"/>
      <c r="J90" s="196">
        <f>ROUND(I90*H90,2)</f>
        <v>0</v>
      </c>
      <c r="K90" s="192" t="s">
        <v>131</v>
      </c>
      <c r="L90" s="59"/>
      <c r="M90" s="197" t="s">
        <v>21</v>
      </c>
      <c r="N90" s="198" t="s">
        <v>41</v>
      </c>
      <c r="O90" s="40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2" t="s">
        <v>741</v>
      </c>
      <c r="AT90" s="22" t="s">
        <v>127</v>
      </c>
      <c r="AU90" s="22" t="s">
        <v>80</v>
      </c>
      <c r="AY90" s="22" t="s">
        <v>124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2" t="s">
        <v>78</v>
      </c>
      <c r="BK90" s="201">
        <f>ROUND(I90*H90,2)</f>
        <v>0</v>
      </c>
      <c r="BL90" s="22" t="s">
        <v>741</v>
      </c>
      <c r="BM90" s="22" t="s">
        <v>752</v>
      </c>
    </row>
    <row r="91" spans="2:65" s="1" customFormat="1" ht="270">
      <c r="B91" s="39"/>
      <c r="C91" s="61"/>
      <c r="D91" s="202" t="s">
        <v>134</v>
      </c>
      <c r="E91" s="61"/>
      <c r="F91" s="203" t="s">
        <v>753</v>
      </c>
      <c r="G91" s="61"/>
      <c r="H91" s="61"/>
      <c r="I91" s="161"/>
      <c r="J91" s="61"/>
      <c r="K91" s="61"/>
      <c r="L91" s="59"/>
      <c r="M91" s="204"/>
      <c r="N91" s="40"/>
      <c r="O91" s="40"/>
      <c r="P91" s="40"/>
      <c r="Q91" s="40"/>
      <c r="R91" s="40"/>
      <c r="S91" s="40"/>
      <c r="T91" s="76"/>
      <c r="AT91" s="22" t="s">
        <v>134</v>
      </c>
      <c r="AU91" s="22" t="s">
        <v>80</v>
      </c>
    </row>
    <row r="92" spans="2:65" s="10" customFormat="1" ht="29.85" customHeight="1">
      <c r="B92" s="174"/>
      <c r="C92" s="175"/>
      <c r="D92" s="176" t="s">
        <v>69</v>
      </c>
      <c r="E92" s="188" t="s">
        <v>754</v>
      </c>
      <c r="F92" s="188" t="s">
        <v>755</v>
      </c>
      <c r="G92" s="175"/>
      <c r="H92" s="175"/>
      <c r="I92" s="178"/>
      <c r="J92" s="189">
        <f>BK92</f>
        <v>0</v>
      </c>
      <c r="K92" s="175"/>
      <c r="L92" s="180"/>
      <c r="M92" s="181"/>
      <c r="N92" s="182"/>
      <c r="O92" s="182"/>
      <c r="P92" s="183">
        <f>SUM(P93:P98)</f>
        <v>0</v>
      </c>
      <c r="Q92" s="182"/>
      <c r="R92" s="183">
        <f>SUM(R93:R98)</f>
        <v>0</v>
      </c>
      <c r="S92" s="182"/>
      <c r="T92" s="184">
        <f>SUM(T93:T98)</f>
        <v>0</v>
      </c>
      <c r="AR92" s="185" t="s">
        <v>157</v>
      </c>
      <c r="AT92" s="186" t="s">
        <v>69</v>
      </c>
      <c r="AU92" s="186" t="s">
        <v>78</v>
      </c>
      <c r="AY92" s="185" t="s">
        <v>124</v>
      </c>
      <c r="BK92" s="187">
        <f>SUM(BK93:BK98)</f>
        <v>0</v>
      </c>
    </row>
    <row r="93" spans="2:65" s="1" customFormat="1" ht="14.45" customHeight="1">
      <c r="B93" s="39"/>
      <c r="C93" s="190" t="s">
        <v>132</v>
      </c>
      <c r="D93" s="190" t="s">
        <v>127</v>
      </c>
      <c r="E93" s="191" t="s">
        <v>756</v>
      </c>
      <c r="F93" s="192" t="s">
        <v>757</v>
      </c>
      <c r="G93" s="193" t="s">
        <v>436</v>
      </c>
      <c r="H93" s="194">
        <v>1</v>
      </c>
      <c r="I93" s="195"/>
      <c r="J93" s="196">
        <f>ROUND(I93*H93,2)</f>
        <v>0</v>
      </c>
      <c r="K93" s="192" t="s">
        <v>131</v>
      </c>
      <c r="L93" s="59"/>
      <c r="M93" s="197" t="s">
        <v>21</v>
      </c>
      <c r="N93" s="198" t="s">
        <v>41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741</v>
      </c>
      <c r="AT93" s="22" t="s">
        <v>127</v>
      </c>
      <c r="AU93" s="22" t="s">
        <v>80</v>
      </c>
      <c r="AY93" s="22" t="s">
        <v>124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78</v>
      </c>
      <c r="BK93" s="201">
        <f>ROUND(I93*H93,2)</f>
        <v>0</v>
      </c>
      <c r="BL93" s="22" t="s">
        <v>741</v>
      </c>
      <c r="BM93" s="22" t="s">
        <v>758</v>
      </c>
    </row>
    <row r="94" spans="2:65" s="1" customFormat="1" ht="216">
      <c r="B94" s="39"/>
      <c r="C94" s="61"/>
      <c r="D94" s="202" t="s">
        <v>134</v>
      </c>
      <c r="E94" s="61"/>
      <c r="F94" s="203" t="s">
        <v>759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2" t="s">
        <v>134</v>
      </c>
      <c r="AU94" s="22" t="s">
        <v>80</v>
      </c>
    </row>
    <row r="95" spans="2:65" s="1" customFormat="1" ht="14.45" customHeight="1">
      <c r="B95" s="39"/>
      <c r="C95" s="190" t="s">
        <v>157</v>
      </c>
      <c r="D95" s="190" t="s">
        <v>127</v>
      </c>
      <c r="E95" s="191" t="s">
        <v>760</v>
      </c>
      <c r="F95" s="192" t="s">
        <v>761</v>
      </c>
      <c r="G95" s="193" t="s">
        <v>436</v>
      </c>
      <c r="H95" s="194">
        <v>1</v>
      </c>
      <c r="I95" s="195"/>
      <c r="J95" s="196">
        <f>ROUND(I95*H95,2)</f>
        <v>0</v>
      </c>
      <c r="K95" s="192" t="s">
        <v>131</v>
      </c>
      <c r="L95" s="59"/>
      <c r="M95" s="197" t="s">
        <v>21</v>
      </c>
      <c r="N95" s="198" t="s">
        <v>41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741</v>
      </c>
      <c r="AT95" s="22" t="s">
        <v>127</v>
      </c>
      <c r="AU95" s="22" t="s">
        <v>80</v>
      </c>
      <c r="AY95" s="22" t="s">
        <v>124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78</v>
      </c>
      <c r="BK95" s="201">
        <f>ROUND(I95*H95,2)</f>
        <v>0</v>
      </c>
      <c r="BL95" s="22" t="s">
        <v>741</v>
      </c>
      <c r="BM95" s="22" t="s">
        <v>762</v>
      </c>
    </row>
    <row r="96" spans="2:65" s="1" customFormat="1" ht="54">
      <c r="B96" s="39"/>
      <c r="C96" s="61"/>
      <c r="D96" s="202" t="s">
        <v>134</v>
      </c>
      <c r="E96" s="61"/>
      <c r="F96" s="203" t="s">
        <v>763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134</v>
      </c>
      <c r="AU96" s="22" t="s">
        <v>80</v>
      </c>
    </row>
    <row r="97" spans="2:65" s="1" customFormat="1" ht="14.45" customHeight="1">
      <c r="B97" s="39"/>
      <c r="C97" s="190" t="s">
        <v>164</v>
      </c>
      <c r="D97" s="190" t="s">
        <v>127</v>
      </c>
      <c r="E97" s="191" t="s">
        <v>764</v>
      </c>
      <c r="F97" s="192" t="s">
        <v>765</v>
      </c>
      <c r="G97" s="193" t="s">
        <v>436</v>
      </c>
      <c r="H97" s="194">
        <v>1</v>
      </c>
      <c r="I97" s="195"/>
      <c r="J97" s="196">
        <f>ROUND(I97*H97,2)</f>
        <v>0</v>
      </c>
      <c r="K97" s="192" t="s">
        <v>131</v>
      </c>
      <c r="L97" s="59"/>
      <c r="M97" s="197" t="s">
        <v>21</v>
      </c>
      <c r="N97" s="198" t="s">
        <v>41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741</v>
      </c>
      <c r="AT97" s="22" t="s">
        <v>127</v>
      </c>
      <c r="AU97" s="22" t="s">
        <v>80</v>
      </c>
      <c r="AY97" s="22" t="s">
        <v>124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78</v>
      </c>
      <c r="BK97" s="201">
        <f>ROUND(I97*H97,2)</f>
        <v>0</v>
      </c>
      <c r="BL97" s="22" t="s">
        <v>741</v>
      </c>
      <c r="BM97" s="22" t="s">
        <v>766</v>
      </c>
    </row>
    <row r="98" spans="2:65" s="1" customFormat="1" ht="175.5">
      <c r="B98" s="39"/>
      <c r="C98" s="61"/>
      <c r="D98" s="202" t="s">
        <v>134</v>
      </c>
      <c r="E98" s="61"/>
      <c r="F98" s="203" t="s">
        <v>767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134</v>
      </c>
      <c r="AU98" s="22" t="s">
        <v>80</v>
      </c>
    </row>
    <row r="99" spans="2:65" s="10" customFormat="1" ht="29.85" customHeight="1">
      <c r="B99" s="174"/>
      <c r="C99" s="175"/>
      <c r="D99" s="176" t="s">
        <v>69</v>
      </c>
      <c r="E99" s="188" t="s">
        <v>768</v>
      </c>
      <c r="F99" s="188" t="s">
        <v>769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SUM(P100:P101)</f>
        <v>0</v>
      </c>
      <c r="Q99" s="182"/>
      <c r="R99" s="183">
        <f>SUM(R100:R101)</f>
        <v>0</v>
      </c>
      <c r="S99" s="182"/>
      <c r="T99" s="184">
        <f>SUM(T100:T101)</f>
        <v>0</v>
      </c>
      <c r="AR99" s="185" t="s">
        <v>157</v>
      </c>
      <c r="AT99" s="186" t="s">
        <v>69</v>
      </c>
      <c r="AU99" s="186" t="s">
        <v>78</v>
      </c>
      <c r="AY99" s="185" t="s">
        <v>124</v>
      </c>
      <c r="BK99" s="187">
        <f>SUM(BK100:BK101)</f>
        <v>0</v>
      </c>
    </row>
    <row r="100" spans="2:65" s="1" customFormat="1" ht="14.45" customHeight="1">
      <c r="B100" s="39"/>
      <c r="C100" s="190" t="s">
        <v>169</v>
      </c>
      <c r="D100" s="190" t="s">
        <v>127</v>
      </c>
      <c r="E100" s="191" t="s">
        <v>770</v>
      </c>
      <c r="F100" s="192" t="s">
        <v>771</v>
      </c>
      <c r="G100" s="193" t="s">
        <v>436</v>
      </c>
      <c r="H100" s="194">
        <v>1</v>
      </c>
      <c r="I100" s="195"/>
      <c r="J100" s="196">
        <f>ROUND(I100*H100,2)</f>
        <v>0</v>
      </c>
      <c r="K100" s="192" t="s">
        <v>131</v>
      </c>
      <c r="L100" s="59"/>
      <c r="M100" s="197" t="s">
        <v>21</v>
      </c>
      <c r="N100" s="198" t="s">
        <v>41</v>
      </c>
      <c r="O100" s="40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2" t="s">
        <v>741</v>
      </c>
      <c r="AT100" s="22" t="s">
        <v>127</v>
      </c>
      <c r="AU100" s="22" t="s">
        <v>80</v>
      </c>
      <c r="AY100" s="22" t="s">
        <v>124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78</v>
      </c>
      <c r="BK100" s="201">
        <f>ROUND(I100*H100,2)</f>
        <v>0</v>
      </c>
      <c r="BL100" s="22" t="s">
        <v>741</v>
      </c>
      <c r="BM100" s="22" t="s">
        <v>772</v>
      </c>
    </row>
    <row r="101" spans="2:65" s="1" customFormat="1" ht="40.5">
      <c r="B101" s="39"/>
      <c r="C101" s="61"/>
      <c r="D101" s="202" t="s">
        <v>134</v>
      </c>
      <c r="E101" s="61"/>
      <c r="F101" s="203" t="s">
        <v>773</v>
      </c>
      <c r="G101" s="61"/>
      <c r="H101" s="61"/>
      <c r="I101" s="161"/>
      <c r="J101" s="61"/>
      <c r="K101" s="61"/>
      <c r="L101" s="59"/>
      <c r="M101" s="204"/>
      <c r="N101" s="40"/>
      <c r="O101" s="40"/>
      <c r="P101" s="40"/>
      <c r="Q101" s="40"/>
      <c r="R101" s="40"/>
      <c r="S101" s="40"/>
      <c r="T101" s="76"/>
      <c r="AT101" s="22" t="s">
        <v>134</v>
      </c>
      <c r="AU101" s="22" t="s">
        <v>80</v>
      </c>
    </row>
    <row r="102" spans="2:65" s="10" customFormat="1" ht="29.85" customHeight="1">
      <c r="B102" s="174"/>
      <c r="C102" s="175"/>
      <c r="D102" s="176" t="s">
        <v>69</v>
      </c>
      <c r="E102" s="188" t="s">
        <v>774</v>
      </c>
      <c r="F102" s="188" t="s">
        <v>775</v>
      </c>
      <c r="G102" s="175"/>
      <c r="H102" s="175"/>
      <c r="I102" s="178"/>
      <c r="J102" s="189">
        <f>BK102</f>
        <v>0</v>
      </c>
      <c r="K102" s="175"/>
      <c r="L102" s="180"/>
      <c r="M102" s="181"/>
      <c r="N102" s="182"/>
      <c r="O102" s="182"/>
      <c r="P102" s="183">
        <f>SUM(P103:P106)</f>
        <v>0</v>
      </c>
      <c r="Q102" s="182"/>
      <c r="R102" s="183">
        <f>SUM(R103:R106)</f>
        <v>0</v>
      </c>
      <c r="S102" s="182"/>
      <c r="T102" s="184">
        <f>SUM(T103:T106)</f>
        <v>0</v>
      </c>
      <c r="AR102" s="185" t="s">
        <v>157</v>
      </c>
      <c r="AT102" s="186" t="s">
        <v>69</v>
      </c>
      <c r="AU102" s="186" t="s">
        <v>78</v>
      </c>
      <c r="AY102" s="185" t="s">
        <v>124</v>
      </c>
      <c r="BK102" s="187">
        <f>SUM(BK103:BK106)</f>
        <v>0</v>
      </c>
    </row>
    <row r="103" spans="2:65" s="1" customFormat="1" ht="14.45" customHeight="1">
      <c r="B103" s="39"/>
      <c r="C103" s="190" t="s">
        <v>174</v>
      </c>
      <c r="D103" s="190" t="s">
        <v>127</v>
      </c>
      <c r="E103" s="191" t="s">
        <v>776</v>
      </c>
      <c r="F103" s="192" t="s">
        <v>777</v>
      </c>
      <c r="G103" s="193" t="s">
        <v>436</v>
      </c>
      <c r="H103" s="194">
        <v>1</v>
      </c>
      <c r="I103" s="195"/>
      <c r="J103" s="196">
        <f>ROUND(I103*H103,2)</f>
        <v>0</v>
      </c>
      <c r="K103" s="192" t="s">
        <v>131</v>
      </c>
      <c r="L103" s="59"/>
      <c r="M103" s="197" t="s">
        <v>21</v>
      </c>
      <c r="N103" s="198" t="s">
        <v>41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2" t="s">
        <v>741</v>
      </c>
      <c r="AT103" s="22" t="s">
        <v>127</v>
      </c>
      <c r="AU103" s="22" t="s">
        <v>80</v>
      </c>
      <c r="AY103" s="22" t="s">
        <v>124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78</v>
      </c>
      <c r="BK103" s="201">
        <f>ROUND(I103*H103,2)</f>
        <v>0</v>
      </c>
      <c r="BL103" s="22" t="s">
        <v>741</v>
      </c>
      <c r="BM103" s="22" t="s">
        <v>778</v>
      </c>
    </row>
    <row r="104" spans="2:65" s="1" customFormat="1" ht="94.5">
      <c r="B104" s="39"/>
      <c r="C104" s="61"/>
      <c r="D104" s="202" t="s">
        <v>134</v>
      </c>
      <c r="E104" s="61"/>
      <c r="F104" s="203" t="s">
        <v>779</v>
      </c>
      <c r="G104" s="61"/>
      <c r="H104" s="61"/>
      <c r="I104" s="161"/>
      <c r="J104" s="61"/>
      <c r="K104" s="61"/>
      <c r="L104" s="59"/>
      <c r="M104" s="204"/>
      <c r="N104" s="40"/>
      <c r="O104" s="40"/>
      <c r="P104" s="40"/>
      <c r="Q104" s="40"/>
      <c r="R104" s="40"/>
      <c r="S104" s="40"/>
      <c r="T104" s="76"/>
      <c r="AT104" s="22" t="s">
        <v>134</v>
      </c>
      <c r="AU104" s="22" t="s">
        <v>80</v>
      </c>
    </row>
    <row r="105" spans="2:65" s="1" customFormat="1" ht="14.45" customHeight="1">
      <c r="B105" s="39"/>
      <c r="C105" s="190" t="s">
        <v>179</v>
      </c>
      <c r="D105" s="190" t="s">
        <v>127</v>
      </c>
      <c r="E105" s="191" t="s">
        <v>780</v>
      </c>
      <c r="F105" s="192" t="s">
        <v>781</v>
      </c>
      <c r="G105" s="193" t="s">
        <v>436</v>
      </c>
      <c r="H105" s="194">
        <v>1</v>
      </c>
      <c r="I105" s="195"/>
      <c r="J105" s="196">
        <f>ROUND(I105*H105,2)</f>
        <v>0</v>
      </c>
      <c r="K105" s="192" t="s">
        <v>131</v>
      </c>
      <c r="L105" s="59"/>
      <c r="M105" s="197" t="s">
        <v>21</v>
      </c>
      <c r="N105" s="198" t="s">
        <v>41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741</v>
      </c>
      <c r="AT105" s="22" t="s">
        <v>127</v>
      </c>
      <c r="AU105" s="22" t="s">
        <v>80</v>
      </c>
      <c r="AY105" s="22" t="s">
        <v>124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78</v>
      </c>
      <c r="BK105" s="201">
        <f>ROUND(I105*H105,2)</f>
        <v>0</v>
      </c>
      <c r="BL105" s="22" t="s">
        <v>741</v>
      </c>
      <c r="BM105" s="22" t="s">
        <v>782</v>
      </c>
    </row>
    <row r="106" spans="2:65" s="1" customFormat="1" ht="67.5">
      <c r="B106" s="39"/>
      <c r="C106" s="61"/>
      <c r="D106" s="202" t="s">
        <v>134</v>
      </c>
      <c r="E106" s="61"/>
      <c r="F106" s="203" t="s">
        <v>783</v>
      </c>
      <c r="G106" s="61"/>
      <c r="H106" s="61"/>
      <c r="I106" s="161"/>
      <c r="J106" s="61"/>
      <c r="K106" s="61"/>
      <c r="L106" s="59"/>
      <c r="M106" s="237"/>
      <c r="N106" s="238"/>
      <c r="O106" s="238"/>
      <c r="P106" s="238"/>
      <c r="Q106" s="238"/>
      <c r="R106" s="238"/>
      <c r="S106" s="238"/>
      <c r="T106" s="239"/>
      <c r="AT106" s="22" t="s">
        <v>134</v>
      </c>
      <c r="AU106" s="22" t="s">
        <v>80</v>
      </c>
    </row>
    <row r="107" spans="2:65" s="1" customFormat="1" ht="6.95" customHeight="1">
      <c r="B107" s="54"/>
      <c r="C107" s="55"/>
      <c r="D107" s="55"/>
      <c r="E107" s="55"/>
      <c r="F107" s="55"/>
      <c r="G107" s="55"/>
      <c r="H107" s="55"/>
      <c r="I107" s="137"/>
      <c r="J107" s="55"/>
      <c r="K107" s="55"/>
      <c r="L107" s="59"/>
    </row>
  </sheetData>
  <sheetProtection algorithmName="SHA-512" hashValue="m4+OJJhB8/lRRuPBdF7NZjNetaGGZLecahNDtzlkPk7xILeHtLklYg1ndr0pw0jCwGkRvg6IA9uwCMTkkgEC8w==" saltValue="c4Qalh+mG7nnQM6LTRHX9oG/1IgtDg2gAqu4GgN9PW4TujoNdsqRxWjXMSHGHXUE5HwZEOdOfc5H9W0Z9koYBQ==" spinCount="100000" sheet="1" objects="1" scenarios="1" formatColumns="0" formatRows="0" autoFilter="0"/>
  <autoFilter ref="C81:K106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ht="37.5" customHeight="1"/>
    <row r="2" spans="2:1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3" customFormat="1" ht="45" customHeight="1">
      <c r="B3" s="244"/>
      <c r="C3" s="368" t="s">
        <v>784</v>
      </c>
      <c r="D3" s="368"/>
      <c r="E3" s="368"/>
      <c r="F3" s="368"/>
      <c r="G3" s="368"/>
      <c r="H3" s="368"/>
      <c r="I3" s="368"/>
      <c r="J3" s="368"/>
      <c r="K3" s="245"/>
    </row>
    <row r="4" spans="2:11" ht="25.5" customHeight="1">
      <c r="B4" s="246"/>
      <c r="C4" s="372" t="s">
        <v>785</v>
      </c>
      <c r="D4" s="372"/>
      <c r="E4" s="372"/>
      <c r="F4" s="372"/>
      <c r="G4" s="372"/>
      <c r="H4" s="372"/>
      <c r="I4" s="372"/>
      <c r="J4" s="372"/>
      <c r="K4" s="247"/>
    </row>
    <row r="5" spans="2:1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ht="15" customHeight="1">
      <c r="B6" s="246"/>
      <c r="C6" s="371" t="s">
        <v>786</v>
      </c>
      <c r="D6" s="371"/>
      <c r="E6" s="371"/>
      <c r="F6" s="371"/>
      <c r="G6" s="371"/>
      <c r="H6" s="371"/>
      <c r="I6" s="371"/>
      <c r="J6" s="371"/>
      <c r="K6" s="247"/>
    </row>
    <row r="7" spans="2:11" ht="15" customHeight="1">
      <c r="B7" s="250"/>
      <c r="C7" s="371" t="s">
        <v>787</v>
      </c>
      <c r="D7" s="371"/>
      <c r="E7" s="371"/>
      <c r="F7" s="371"/>
      <c r="G7" s="371"/>
      <c r="H7" s="371"/>
      <c r="I7" s="371"/>
      <c r="J7" s="371"/>
      <c r="K7" s="247"/>
    </row>
    <row r="8" spans="2:1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ht="15" customHeight="1">
      <c r="B9" s="250"/>
      <c r="C9" s="371" t="s">
        <v>788</v>
      </c>
      <c r="D9" s="371"/>
      <c r="E9" s="371"/>
      <c r="F9" s="371"/>
      <c r="G9" s="371"/>
      <c r="H9" s="371"/>
      <c r="I9" s="371"/>
      <c r="J9" s="371"/>
      <c r="K9" s="247"/>
    </row>
    <row r="10" spans="2:11" ht="15" customHeight="1">
      <c r="B10" s="250"/>
      <c r="C10" s="249"/>
      <c r="D10" s="371" t="s">
        <v>789</v>
      </c>
      <c r="E10" s="371"/>
      <c r="F10" s="371"/>
      <c r="G10" s="371"/>
      <c r="H10" s="371"/>
      <c r="I10" s="371"/>
      <c r="J10" s="371"/>
      <c r="K10" s="247"/>
    </row>
    <row r="11" spans="2:11" ht="15" customHeight="1">
      <c r="B11" s="250"/>
      <c r="C11" s="251"/>
      <c r="D11" s="371" t="s">
        <v>790</v>
      </c>
      <c r="E11" s="371"/>
      <c r="F11" s="371"/>
      <c r="G11" s="371"/>
      <c r="H11" s="371"/>
      <c r="I11" s="371"/>
      <c r="J11" s="371"/>
      <c r="K11" s="247"/>
    </row>
    <row r="12" spans="2:11" ht="12.75" customHeight="1">
      <c r="B12" s="250"/>
      <c r="C12" s="251"/>
      <c r="D12" s="251"/>
      <c r="E12" s="251"/>
      <c r="F12" s="251"/>
      <c r="G12" s="251"/>
      <c r="H12" s="251"/>
      <c r="I12" s="251"/>
      <c r="J12" s="251"/>
      <c r="K12" s="247"/>
    </row>
    <row r="13" spans="2:11" ht="15" customHeight="1">
      <c r="B13" s="250"/>
      <c r="C13" s="251"/>
      <c r="D13" s="371" t="s">
        <v>791</v>
      </c>
      <c r="E13" s="371"/>
      <c r="F13" s="371"/>
      <c r="G13" s="371"/>
      <c r="H13" s="371"/>
      <c r="I13" s="371"/>
      <c r="J13" s="371"/>
      <c r="K13" s="247"/>
    </row>
    <row r="14" spans="2:11" ht="15" customHeight="1">
      <c r="B14" s="250"/>
      <c r="C14" s="251"/>
      <c r="D14" s="371" t="s">
        <v>792</v>
      </c>
      <c r="E14" s="371"/>
      <c r="F14" s="371"/>
      <c r="G14" s="371"/>
      <c r="H14" s="371"/>
      <c r="I14" s="371"/>
      <c r="J14" s="371"/>
      <c r="K14" s="247"/>
    </row>
    <row r="15" spans="2:11" ht="15" customHeight="1">
      <c r="B15" s="250"/>
      <c r="C15" s="251"/>
      <c r="D15" s="371" t="s">
        <v>793</v>
      </c>
      <c r="E15" s="371"/>
      <c r="F15" s="371"/>
      <c r="G15" s="371"/>
      <c r="H15" s="371"/>
      <c r="I15" s="371"/>
      <c r="J15" s="371"/>
      <c r="K15" s="247"/>
    </row>
    <row r="16" spans="2:11" ht="15" customHeight="1">
      <c r="B16" s="250"/>
      <c r="C16" s="251"/>
      <c r="D16" s="251"/>
      <c r="E16" s="252" t="s">
        <v>77</v>
      </c>
      <c r="F16" s="371" t="s">
        <v>794</v>
      </c>
      <c r="G16" s="371"/>
      <c r="H16" s="371"/>
      <c r="I16" s="371"/>
      <c r="J16" s="371"/>
      <c r="K16" s="247"/>
    </row>
    <row r="17" spans="2:11" ht="15" customHeight="1">
      <c r="B17" s="250"/>
      <c r="C17" s="251"/>
      <c r="D17" s="251"/>
      <c r="E17" s="252" t="s">
        <v>795</v>
      </c>
      <c r="F17" s="371" t="s">
        <v>796</v>
      </c>
      <c r="G17" s="371"/>
      <c r="H17" s="371"/>
      <c r="I17" s="371"/>
      <c r="J17" s="371"/>
      <c r="K17" s="247"/>
    </row>
    <row r="18" spans="2:11" ht="15" customHeight="1">
      <c r="B18" s="250"/>
      <c r="C18" s="251"/>
      <c r="D18" s="251"/>
      <c r="E18" s="252" t="s">
        <v>797</v>
      </c>
      <c r="F18" s="371" t="s">
        <v>798</v>
      </c>
      <c r="G18" s="371"/>
      <c r="H18" s="371"/>
      <c r="I18" s="371"/>
      <c r="J18" s="371"/>
      <c r="K18" s="247"/>
    </row>
    <row r="19" spans="2:11" ht="15" customHeight="1">
      <c r="B19" s="250"/>
      <c r="C19" s="251"/>
      <c r="D19" s="251"/>
      <c r="E19" s="252" t="s">
        <v>799</v>
      </c>
      <c r="F19" s="371" t="s">
        <v>800</v>
      </c>
      <c r="G19" s="371"/>
      <c r="H19" s="371"/>
      <c r="I19" s="371"/>
      <c r="J19" s="371"/>
      <c r="K19" s="247"/>
    </row>
    <row r="20" spans="2:11" ht="15" customHeight="1">
      <c r="B20" s="250"/>
      <c r="C20" s="251"/>
      <c r="D20" s="251"/>
      <c r="E20" s="252" t="s">
        <v>801</v>
      </c>
      <c r="F20" s="371" t="s">
        <v>802</v>
      </c>
      <c r="G20" s="371"/>
      <c r="H20" s="371"/>
      <c r="I20" s="371"/>
      <c r="J20" s="371"/>
      <c r="K20" s="247"/>
    </row>
    <row r="21" spans="2:11" ht="15" customHeight="1">
      <c r="B21" s="250"/>
      <c r="C21" s="251"/>
      <c r="D21" s="251"/>
      <c r="E21" s="252" t="s">
        <v>803</v>
      </c>
      <c r="F21" s="371" t="s">
        <v>804</v>
      </c>
      <c r="G21" s="371"/>
      <c r="H21" s="371"/>
      <c r="I21" s="371"/>
      <c r="J21" s="371"/>
      <c r="K21" s="247"/>
    </row>
    <row r="22" spans="2:11" ht="12.75" customHeight="1">
      <c r="B22" s="250"/>
      <c r="C22" s="251"/>
      <c r="D22" s="251"/>
      <c r="E22" s="251"/>
      <c r="F22" s="251"/>
      <c r="G22" s="251"/>
      <c r="H22" s="251"/>
      <c r="I22" s="251"/>
      <c r="J22" s="251"/>
      <c r="K22" s="247"/>
    </row>
    <row r="23" spans="2:11" ht="15" customHeight="1">
      <c r="B23" s="250"/>
      <c r="C23" s="371" t="s">
        <v>805</v>
      </c>
      <c r="D23" s="371"/>
      <c r="E23" s="371"/>
      <c r="F23" s="371"/>
      <c r="G23" s="371"/>
      <c r="H23" s="371"/>
      <c r="I23" s="371"/>
      <c r="J23" s="371"/>
      <c r="K23" s="247"/>
    </row>
    <row r="24" spans="2:11" ht="15" customHeight="1">
      <c r="B24" s="250"/>
      <c r="C24" s="371" t="s">
        <v>806</v>
      </c>
      <c r="D24" s="371"/>
      <c r="E24" s="371"/>
      <c r="F24" s="371"/>
      <c r="G24" s="371"/>
      <c r="H24" s="371"/>
      <c r="I24" s="371"/>
      <c r="J24" s="371"/>
      <c r="K24" s="247"/>
    </row>
    <row r="25" spans="2:11" ht="15" customHeight="1">
      <c r="B25" s="250"/>
      <c r="C25" s="249"/>
      <c r="D25" s="371" t="s">
        <v>807</v>
      </c>
      <c r="E25" s="371"/>
      <c r="F25" s="371"/>
      <c r="G25" s="371"/>
      <c r="H25" s="371"/>
      <c r="I25" s="371"/>
      <c r="J25" s="371"/>
      <c r="K25" s="247"/>
    </row>
    <row r="26" spans="2:11" ht="15" customHeight="1">
      <c r="B26" s="250"/>
      <c r="C26" s="251"/>
      <c r="D26" s="371" t="s">
        <v>808</v>
      </c>
      <c r="E26" s="371"/>
      <c r="F26" s="371"/>
      <c r="G26" s="371"/>
      <c r="H26" s="371"/>
      <c r="I26" s="371"/>
      <c r="J26" s="371"/>
      <c r="K26" s="247"/>
    </row>
    <row r="27" spans="2:11" ht="12.75" customHeight="1">
      <c r="B27" s="250"/>
      <c r="C27" s="251"/>
      <c r="D27" s="251"/>
      <c r="E27" s="251"/>
      <c r="F27" s="251"/>
      <c r="G27" s="251"/>
      <c r="H27" s="251"/>
      <c r="I27" s="251"/>
      <c r="J27" s="251"/>
      <c r="K27" s="247"/>
    </row>
    <row r="28" spans="2:11" ht="15" customHeight="1">
      <c r="B28" s="250"/>
      <c r="C28" s="251"/>
      <c r="D28" s="371" t="s">
        <v>809</v>
      </c>
      <c r="E28" s="371"/>
      <c r="F28" s="371"/>
      <c r="G28" s="371"/>
      <c r="H28" s="371"/>
      <c r="I28" s="371"/>
      <c r="J28" s="371"/>
      <c r="K28" s="247"/>
    </row>
    <row r="29" spans="2:11" ht="15" customHeight="1">
      <c r="B29" s="250"/>
      <c r="C29" s="251"/>
      <c r="D29" s="371" t="s">
        <v>810</v>
      </c>
      <c r="E29" s="371"/>
      <c r="F29" s="371"/>
      <c r="G29" s="371"/>
      <c r="H29" s="371"/>
      <c r="I29" s="371"/>
      <c r="J29" s="371"/>
      <c r="K29" s="247"/>
    </row>
    <row r="30" spans="2:11" ht="12.75" customHeight="1">
      <c r="B30" s="250"/>
      <c r="C30" s="251"/>
      <c r="D30" s="251"/>
      <c r="E30" s="251"/>
      <c r="F30" s="251"/>
      <c r="G30" s="251"/>
      <c r="H30" s="251"/>
      <c r="I30" s="251"/>
      <c r="J30" s="251"/>
      <c r="K30" s="247"/>
    </row>
    <row r="31" spans="2:11" ht="15" customHeight="1">
      <c r="B31" s="250"/>
      <c r="C31" s="251"/>
      <c r="D31" s="371" t="s">
        <v>811</v>
      </c>
      <c r="E31" s="371"/>
      <c r="F31" s="371"/>
      <c r="G31" s="371"/>
      <c r="H31" s="371"/>
      <c r="I31" s="371"/>
      <c r="J31" s="371"/>
      <c r="K31" s="247"/>
    </row>
    <row r="32" spans="2:11" ht="15" customHeight="1">
      <c r="B32" s="250"/>
      <c r="C32" s="251"/>
      <c r="D32" s="371" t="s">
        <v>812</v>
      </c>
      <c r="E32" s="371"/>
      <c r="F32" s="371"/>
      <c r="G32" s="371"/>
      <c r="H32" s="371"/>
      <c r="I32" s="371"/>
      <c r="J32" s="371"/>
      <c r="K32" s="247"/>
    </row>
    <row r="33" spans="2:11" ht="15" customHeight="1">
      <c r="B33" s="250"/>
      <c r="C33" s="251"/>
      <c r="D33" s="371" t="s">
        <v>813</v>
      </c>
      <c r="E33" s="371"/>
      <c r="F33" s="371"/>
      <c r="G33" s="371"/>
      <c r="H33" s="371"/>
      <c r="I33" s="371"/>
      <c r="J33" s="371"/>
      <c r="K33" s="247"/>
    </row>
    <row r="34" spans="2:11" ht="15" customHeight="1">
      <c r="B34" s="250"/>
      <c r="C34" s="251"/>
      <c r="D34" s="249"/>
      <c r="E34" s="253" t="s">
        <v>109</v>
      </c>
      <c r="F34" s="249"/>
      <c r="G34" s="371" t="s">
        <v>814</v>
      </c>
      <c r="H34" s="371"/>
      <c r="I34" s="371"/>
      <c r="J34" s="371"/>
      <c r="K34" s="247"/>
    </row>
    <row r="35" spans="2:11" ht="30.75" customHeight="1">
      <c r="B35" s="250"/>
      <c r="C35" s="251"/>
      <c r="D35" s="249"/>
      <c r="E35" s="253" t="s">
        <v>815</v>
      </c>
      <c r="F35" s="249"/>
      <c r="G35" s="371" t="s">
        <v>816</v>
      </c>
      <c r="H35" s="371"/>
      <c r="I35" s="371"/>
      <c r="J35" s="371"/>
      <c r="K35" s="247"/>
    </row>
    <row r="36" spans="2:11" ht="15" customHeight="1">
      <c r="B36" s="250"/>
      <c r="C36" s="251"/>
      <c r="D36" s="249"/>
      <c r="E36" s="253" t="s">
        <v>51</v>
      </c>
      <c r="F36" s="249"/>
      <c r="G36" s="371" t="s">
        <v>817</v>
      </c>
      <c r="H36" s="371"/>
      <c r="I36" s="371"/>
      <c r="J36" s="371"/>
      <c r="K36" s="247"/>
    </row>
    <row r="37" spans="2:11" ht="15" customHeight="1">
      <c r="B37" s="250"/>
      <c r="C37" s="251"/>
      <c r="D37" s="249"/>
      <c r="E37" s="253" t="s">
        <v>110</v>
      </c>
      <c r="F37" s="249"/>
      <c r="G37" s="371" t="s">
        <v>818</v>
      </c>
      <c r="H37" s="371"/>
      <c r="I37" s="371"/>
      <c r="J37" s="371"/>
      <c r="K37" s="247"/>
    </row>
    <row r="38" spans="2:11" ht="15" customHeight="1">
      <c r="B38" s="250"/>
      <c r="C38" s="251"/>
      <c r="D38" s="249"/>
      <c r="E38" s="253" t="s">
        <v>111</v>
      </c>
      <c r="F38" s="249"/>
      <c r="G38" s="371" t="s">
        <v>819</v>
      </c>
      <c r="H38" s="371"/>
      <c r="I38" s="371"/>
      <c r="J38" s="371"/>
      <c r="K38" s="247"/>
    </row>
    <row r="39" spans="2:11" ht="15" customHeight="1">
      <c r="B39" s="250"/>
      <c r="C39" s="251"/>
      <c r="D39" s="249"/>
      <c r="E39" s="253" t="s">
        <v>112</v>
      </c>
      <c r="F39" s="249"/>
      <c r="G39" s="371" t="s">
        <v>820</v>
      </c>
      <c r="H39" s="371"/>
      <c r="I39" s="371"/>
      <c r="J39" s="371"/>
      <c r="K39" s="247"/>
    </row>
    <row r="40" spans="2:11" ht="15" customHeight="1">
      <c r="B40" s="250"/>
      <c r="C40" s="251"/>
      <c r="D40" s="249"/>
      <c r="E40" s="253" t="s">
        <v>821</v>
      </c>
      <c r="F40" s="249"/>
      <c r="G40" s="371" t="s">
        <v>822</v>
      </c>
      <c r="H40" s="371"/>
      <c r="I40" s="371"/>
      <c r="J40" s="371"/>
      <c r="K40" s="247"/>
    </row>
    <row r="41" spans="2:11" ht="15" customHeight="1">
      <c r="B41" s="250"/>
      <c r="C41" s="251"/>
      <c r="D41" s="249"/>
      <c r="E41" s="253"/>
      <c r="F41" s="249"/>
      <c r="G41" s="371" t="s">
        <v>823</v>
      </c>
      <c r="H41" s="371"/>
      <c r="I41" s="371"/>
      <c r="J41" s="371"/>
      <c r="K41" s="247"/>
    </row>
    <row r="42" spans="2:11" ht="15" customHeight="1">
      <c r="B42" s="250"/>
      <c r="C42" s="251"/>
      <c r="D42" s="249"/>
      <c r="E42" s="253" t="s">
        <v>824</v>
      </c>
      <c r="F42" s="249"/>
      <c r="G42" s="371" t="s">
        <v>825</v>
      </c>
      <c r="H42" s="371"/>
      <c r="I42" s="371"/>
      <c r="J42" s="371"/>
      <c r="K42" s="247"/>
    </row>
    <row r="43" spans="2:11" ht="15" customHeight="1">
      <c r="B43" s="250"/>
      <c r="C43" s="251"/>
      <c r="D43" s="249"/>
      <c r="E43" s="253" t="s">
        <v>114</v>
      </c>
      <c r="F43" s="249"/>
      <c r="G43" s="371" t="s">
        <v>826</v>
      </c>
      <c r="H43" s="371"/>
      <c r="I43" s="371"/>
      <c r="J43" s="371"/>
      <c r="K43" s="247"/>
    </row>
    <row r="44" spans="2:11" ht="12.75" customHeight="1">
      <c r="B44" s="250"/>
      <c r="C44" s="251"/>
      <c r="D44" s="249"/>
      <c r="E44" s="249"/>
      <c r="F44" s="249"/>
      <c r="G44" s="249"/>
      <c r="H44" s="249"/>
      <c r="I44" s="249"/>
      <c r="J44" s="249"/>
      <c r="K44" s="247"/>
    </row>
    <row r="45" spans="2:11" ht="15" customHeight="1">
      <c r="B45" s="250"/>
      <c r="C45" s="251"/>
      <c r="D45" s="371" t="s">
        <v>827</v>
      </c>
      <c r="E45" s="371"/>
      <c r="F45" s="371"/>
      <c r="G45" s="371"/>
      <c r="H45" s="371"/>
      <c r="I45" s="371"/>
      <c r="J45" s="371"/>
      <c r="K45" s="247"/>
    </row>
    <row r="46" spans="2:11" ht="15" customHeight="1">
      <c r="B46" s="250"/>
      <c r="C46" s="251"/>
      <c r="D46" s="251"/>
      <c r="E46" s="371" t="s">
        <v>828</v>
      </c>
      <c r="F46" s="371"/>
      <c r="G46" s="371"/>
      <c r="H46" s="371"/>
      <c r="I46" s="371"/>
      <c r="J46" s="371"/>
      <c r="K46" s="247"/>
    </row>
    <row r="47" spans="2:11" ht="15" customHeight="1">
      <c r="B47" s="250"/>
      <c r="C47" s="251"/>
      <c r="D47" s="251"/>
      <c r="E47" s="371" t="s">
        <v>829</v>
      </c>
      <c r="F47" s="371"/>
      <c r="G47" s="371"/>
      <c r="H47" s="371"/>
      <c r="I47" s="371"/>
      <c r="J47" s="371"/>
      <c r="K47" s="247"/>
    </row>
    <row r="48" spans="2:11" ht="15" customHeight="1">
      <c r="B48" s="250"/>
      <c r="C48" s="251"/>
      <c r="D48" s="251"/>
      <c r="E48" s="371" t="s">
        <v>830</v>
      </c>
      <c r="F48" s="371"/>
      <c r="G48" s="371"/>
      <c r="H48" s="371"/>
      <c r="I48" s="371"/>
      <c r="J48" s="371"/>
      <c r="K48" s="247"/>
    </row>
    <row r="49" spans="2:11" ht="15" customHeight="1">
      <c r="B49" s="250"/>
      <c r="C49" s="251"/>
      <c r="D49" s="371" t="s">
        <v>831</v>
      </c>
      <c r="E49" s="371"/>
      <c r="F49" s="371"/>
      <c r="G49" s="371"/>
      <c r="H49" s="371"/>
      <c r="I49" s="371"/>
      <c r="J49" s="371"/>
      <c r="K49" s="247"/>
    </row>
    <row r="50" spans="2:11" ht="25.5" customHeight="1">
      <c r="B50" s="246"/>
      <c r="C50" s="372" t="s">
        <v>832</v>
      </c>
      <c r="D50" s="372"/>
      <c r="E50" s="372"/>
      <c r="F50" s="372"/>
      <c r="G50" s="372"/>
      <c r="H50" s="372"/>
      <c r="I50" s="372"/>
      <c r="J50" s="372"/>
      <c r="K50" s="247"/>
    </row>
    <row r="51" spans="2:11" ht="5.25" customHeight="1">
      <c r="B51" s="246"/>
      <c r="C51" s="248"/>
      <c r="D51" s="248"/>
      <c r="E51" s="248"/>
      <c r="F51" s="248"/>
      <c r="G51" s="248"/>
      <c r="H51" s="248"/>
      <c r="I51" s="248"/>
      <c r="J51" s="248"/>
      <c r="K51" s="247"/>
    </row>
    <row r="52" spans="2:11" ht="15" customHeight="1">
      <c r="B52" s="246"/>
      <c r="C52" s="371" t="s">
        <v>833</v>
      </c>
      <c r="D52" s="371"/>
      <c r="E52" s="371"/>
      <c r="F52" s="371"/>
      <c r="G52" s="371"/>
      <c r="H52" s="371"/>
      <c r="I52" s="371"/>
      <c r="J52" s="371"/>
      <c r="K52" s="247"/>
    </row>
    <row r="53" spans="2:11" ht="15" customHeight="1">
      <c r="B53" s="246"/>
      <c r="C53" s="371" t="s">
        <v>834</v>
      </c>
      <c r="D53" s="371"/>
      <c r="E53" s="371"/>
      <c r="F53" s="371"/>
      <c r="G53" s="371"/>
      <c r="H53" s="371"/>
      <c r="I53" s="371"/>
      <c r="J53" s="371"/>
      <c r="K53" s="247"/>
    </row>
    <row r="54" spans="2:11" ht="12.75" customHeight="1">
      <c r="B54" s="246"/>
      <c r="C54" s="249"/>
      <c r="D54" s="249"/>
      <c r="E54" s="249"/>
      <c r="F54" s="249"/>
      <c r="G54" s="249"/>
      <c r="H54" s="249"/>
      <c r="I54" s="249"/>
      <c r="J54" s="249"/>
      <c r="K54" s="247"/>
    </row>
    <row r="55" spans="2:11" ht="15" customHeight="1">
      <c r="B55" s="246"/>
      <c r="C55" s="371" t="s">
        <v>835</v>
      </c>
      <c r="D55" s="371"/>
      <c r="E55" s="371"/>
      <c r="F55" s="371"/>
      <c r="G55" s="371"/>
      <c r="H55" s="371"/>
      <c r="I55" s="371"/>
      <c r="J55" s="371"/>
      <c r="K55" s="247"/>
    </row>
    <row r="56" spans="2:11" ht="15" customHeight="1">
      <c r="B56" s="246"/>
      <c r="C56" s="251"/>
      <c r="D56" s="371" t="s">
        <v>836</v>
      </c>
      <c r="E56" s="371"/>
      <c r="F56" s="371"/>
      <c r="G56" s="371"/>
      <c r="H56" s="371"/>
      <c r="I56" s="371"/>
      <c r="J56" s="371"/>
      <c r="K56" s="247"/>
    </row>
    <row r="57" spans="2:11" ht="15" customHeight="1">
      <c r="B57" s="246"/>
      <c r="C57" s="251"/>
      <c r="D57" s="371" t="s">
        <v>837</v>
      </c>
      <c r="E57" s="371"/>
      <c r="F57" s="371"/>
      <c r="G57" s="371"/>
      <c r="H57" s="371"/>
      <c r="I57" s="371"/>
      <c r="J57" s="371"/>
      <c r="K57" s="247"/>
    </row>
    <row r="58" spans="2:11" ht="15" customHeight="1">
      <c r="B58" s="246"/>
      <c r="C58" s="251"/>
      <c r="D58" s="371" t="s">
        <v>838</v>
      </c>
      <c r="E58" s="371"/>
      <c r="F58" s="371"/>
      <c r="G58" s="371"/>
      <c r="H58" s="371"/>
      <c r="I58" s="371"/>
      <c r="J58" s="371"/>
      <c r="K58" s="247"/>
    </row>
    <row r="59" spans="2:11" ht="15" customHeight="1">
      <c r="B59" s="246"/>
      <c r="C59" s="251"/>
      <c r="D59" s="371" t="s">
        <v>839</v>
      </c>
      <c r="E59" s="371"/>
      <c r="F59" s="371"/>
      <c r="G59" s="371"/>
      <c r="H59" s="371"/>
      <c r="I59" s="371"/>
      <c r="J59" s="371"/>
      <c r="K59" s="247"/>
    </row>
    <row r="60" spans="2:11" ht="15" customHeight="1">
      <c r="B60" s="246"/>
      <c r="C60" s="251"/>
      <c r="D60" s="370" t="s">
        <v>840</v>
      </c>
      <c r="E60" s="370"/>
      <c r="F60" s="370"/>
      <c r="G60" s="370"/>
      <c r="H60" s="370"/>
      <c r="I60" s="370"/>
      <c r="J60" s="370"/>
      <c r="K60" s="247"/>
    </row>
    <row r="61" spans="2:11" ht="15" customHeight="1">
      <c r="B61" s="246"/>
      <c r="C61" s="251"/>
      <c r="D61" s="371" t="s">
        <v>841</v>
      </c>
      <c r="E61" s="371"/>
      <c r="F61" s="371"/>
      <c r="G61" s="371"/>
      <c r="H61" s="371"/>
      <c r="I61" s="371"/>
      <c r="J61" s="371"/>
      <c r="K61" s="247"/>
    </row>
    <row r="62" spans="2:11" ht="12.75" customHeight="1">
      <c r="B62" s="246"/>
      <c r="C62" s="251"/>
      <c r="D62" s="251"/>
      <c r="E62" s="254"/>
      <c r="F62" s="251"/>
      <c r="G62" s="251"/>
      <c r="H62" s="251"/>
      <c r="I62" s="251"/>
      <c r="J62" s="251"/>
      <c r="K62" s="247"/>
    </row>
    <row r="63" spans="2:11" ht="15" customHeight="1">
      <c r="B63" s="246"/>
      <c r="C63" s="251"/>
      <c r="D63" s="371" t="s">
        <v>842</v>
      </c>
      <c r="E63" s="371"/>
      <c r="F63" s="371"/>
      <c r="G63" s="371"/>
      <c r="H63" s="371"/>
      <c r="I63" s="371"/>
      <c r="J63" s="371"/>
      <c r="K63" s="247"/>
    </row>
    <row r="64" spans="2:11" ht="15" customHeight="1">
      <c r="B64" s="246"/>
      <c r="C64" s="251"/>
      <c r="D64" s="370" t="s">
        <v>843</v>
      </c>
      <c r="E64" s="370"/>
      <c r="F64" s="370"/>
      <c r="G64" s="370"/>
      <c r="H64" s="370"/>
      <c r="I64" s="370"/>
      <c r="J64" s="370"/>
      <c r="K64" s="247"/>
    </row>
    <row r="65" spans="2:11" ht="15" customHeight="1">
      <c r="B65" s="246"/>
      <c r="C65" s="251"/>
      <c r="D65" s="371" t="s">
        <v>844</v>
      </c>
      <c r="E65" s="371"/>
      <c r="F65" s="371"/>
      <c r="G65" s="371"/>
      <c r="H65" s="371"/>
      <c r="I65" s="371"/>
      <c r="J65" s="371"/>
      <c r="K65" s="247"/>
    </row>
    <row r="66" spans="2:11" ht="15" customHeight="1">
      <c r="B66" s="246"/>
      <c r="C66" s="251"/>
      <c r="D66" s="371" t="s">
        <v>845</v>
      </c>
      <c r="E66" s="371"/>
      <c r="F66" s="371"/>
      <c r="G66" s="371"/>
      <c r="H66" s="371"/>
      <c r="I66" s="371"/>
      <c r="J66" s="371"/>
      <c r="K66" s="247"/>
    </row>
    <row r="67" spans="2:11" ht="15" customHeight="1">
      <c r="B67" s="246"/>
      <c r="C67" s="251"/>
      <c r="D67" s="371" t="s">
        <v>846</v>
      </c>
      <c r="E67" s="371"/>
      <c r="F67" s="371"/>
      <c r="G67" s="371"/>
      <c r="H67" s="371"/>
      <c r="I67" s="371"/>
      <c r="J67" s="371"/>
      <c r="K67" s="247"/>
    </row>
    <row r="68" spans="2:11" ht="15" customHeight="1">
      <c r="B68" s="246"/>
      <c r="C68" s="251"/>
      <c r="D68" s="371" t="s">
        <v>847</v>
      </c>
      <c r="E68" s="371"/>
      <c r="F68" s="371"/>
      <c r="G68" s="371"/>
      <c r="H68" s="371"/>
      <c r="I68" s="371"/>
      <c r="J68" s="371"/>
      <c r="K68" s="247"/>
    </row>
    <row r="69" spans="2:11" ht="12.7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7"/>
    </row>
    <row r="70" spans="2:11" ht="18.75" customHeight="1">
      <c r="B70" s="258"/>
      <c r="C70" s="258"/>
      <c r="D70" s="258"/>
      <c r="E70" s="258"/>
      <c r="F70" s="258"/>
      <c r="G70" s="258"/>
      <c r="H70" s="258"/>
      <c r="I70" s="258"/>
      <c r="J70" s="258"/>
      <c r="K70" s="259"/>
    </row>
    <row r="71" spans="2:11" ht="18.75" customHeight="1">
      <c r="B71" s="259"/>
      <c r="C71" s="259"/>
      <c r="D71" s="259"/>
      <c r="E71" s="259"/>
      <c r="F71" s="259"/>
      <c r="G71" s="259"/>
      <c r="H71" s="259"/>
      <c r="I71" s="259"/>
      <c r="J71" s="259"/>
      <c r="K71" s="259"/>
    </row>
    <row r="72" spans="2:11" ht="7.5" customHeight="1">
      <c r="B72" s="260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ht="45" customHeight="1">
      <c r="B73" s="263"/>
      <c r="C73" s="369" t="s">
        <v>94</v>
      </c>
      <c r="D73" s="369"/>
      <c r="E73" s="369"/>
      <c r="F73" s="369"/>
      <c r="G73" s="369"/>
      <c r="H73" s="369"/>
      <c r="I73" s="369"/>
      <c r="J73" s="369"/>
      <c r="K73" s="264"/>
    </row>
    <row r="74" spans="2:11" ht="17.25" customHeight="1">
      <c r="B74" s="263"/>
      <c r="C74" s="265" t="s">
        <v>848</v>
      </c>
      <c r="D74" s="265"/>
      <c r="E74" s="265"/>
      <c r="F74" s="265" t="s">
        <v>849</v>
      </c>
      <c r="G74" s="266"/>
      <c r="H74" s="265" t="s">
        <v>110</v>
      </c>
      <c r="I74" s="265" t="s">
        <v>55</v>
      </c>
      <c r="J74" s="265" t="s">
        <v>850</v>
      </c>
      <c r="K74" s="264"/>
    </row>
    <row r="75" spans="2:11" ht="17.25" customHeight="1">
      <c r="B75" s="263"/>
      <c r="C75" s="267" t="s">
        <v>851</v>
      </c>
      <c r="D75" s="267"/>
      <c r="E75" s="267"/>
      <c r="F75" s="268" t="s">
        <v>852</v>
      </c>
      <c r="G75" s="269"/>
      <c r="H75" s="267"/>
      <c r="I75" s="267"/>
      <c r="J75" s="267" t="s">
        <v>853</v>
      </c>
      <c r="K75" s="264"/>
    </row>
    <row r="76" spans="2:11" ht="5.25" customHeight="1">
      <c r="B76" s="263"/>
      <c r="C76" s="270"/>
      <c r="D76" s="270"/>
      <c r="E76" s="270"/>
      <c r="F76" s="270"/>
      <c r="G76" s="271"/>
      <c r="H76" s="270"/>
      <c r="I76" s="270"/>
      <c r="J76" s="270"/>
      <c r="K76" s="264"/>
    </row>
    <row r="77" spans="2:11" ht="15" customHeight="1">
      <c r="B77" s="263"/>
      <c r="C77" s="253" t="s">
        <v>51</v>
      </c>
      <c r="D77" s="270"/>
      <c r="E77" s="270"/>
      <c r="F77" s="272" t="s">
        <v>854</v>
      </c>
      <c r="G77" s="271"/>
      <c r="H77" s="253" t="s">
        <v>855</v>
      </c>
      <c r="I77" s="253" t="s">
        <v>856</v>
      </c>
      <c r="J77" s="253">
        <v>20</v>
      </c>
      <c r="K77" s="264"/>
    </row>
    <row r="78" spans="2:11" ht="15" customHeight="1">
      <c r="B78" s="263"/>
      <c r="C78" s="253" t="s">
        <v>857</v>
      </c>
      <c r="D78" s="253"/>
      <c r="E78" s="253"/>
      <c r="F78" s="272" t="s">
        <v>854</v>
      </c>
      <c r="G78" s="271"/>
      <c r="H78" s="253" t="s">
        <v>858</v>
      </c>
      <c r="I78" s="253" t="s">
        <v>856</v>
      </c>
      <c r="J78" s="253">
        <v>120</v>
      </c>
      <c r="K78" s="264"/>
    </row>
    <row r="79" spans="2:11" ht="15" customHeight="1">
      <c r="B79" s="273"/>
      <c r="C79" s="253" t="s">
        <v>859</v>
      </c>
      <c r="D79" s="253"/>
      <c r="E79" s="253"/>
      <c r="F79" s="272" t="s">
        <v>860</v>
      </c>
      <c r="G79" s="271"/>
      <c r="H79" s="253" t="s">
        <v>861</v>
      </c>
      <c r="I79" s="253" t="s">
        <v>856</v>
      </c>
      <c r="J79" s="253">
        <v>50</v>
      </c>
      <c r="K79" s="264"/>
    </row>
    <row r="80" spans="2:11" ht="15" customHeight="1">
      <c r="B80" s="273"/>
      <c r="C80" s="253" t="s">
        <v>862</v>
      </c>
      <c r="D80" s="253"/>
      <c r="E80" s="253"/>
      <c r="F80" s="272" t="s">
        <v>854</v>
      </c>
      <c r="G80" s="271"/>
      <c r="H80" s="253" t="s">
        <v>863</v>
      </c>
      <c r="I80" s="253" t="s">
        <v>864</v>
      </c>
      <c r="J80" s="253"/>
      <c r="K80" s="264"/>
    </row>
    <row r="81" spans="2:11" ht="15" customHeight="1">
      <c r="B81" s="273"/>
      <c r="C81" s="274" t="s">
        <v>865</v>
      </c>
      <c r="D81" s="274"/>
      <c r="E81" s="274"/>
      <c r="F81" s="275" t="s">
        <v>860</v>
      </c>
      <c r="G81" s="274"/>
      <c r="H81" s="274" t="s">
        <v>866</v>
      </c>
      <c r="I81" s="274" t="s">
        <v>856</v>
      </c>
      <c r="J81" s="274">
        <v>15</v>
      </c>
      <c r="K81" s="264"/>
    </row>
    <row r="82" spans="2:11" ht="15" customHeight="1">
      <c r="B82" s="273"/>
      <c r="C82" s="274" t="s">
        <v>867</v>
      </c>
      <c r="D82" s="274"/>
      <c r="E82" s="274"/>
      <c r="F82" s="275" t="s">
        <v>860</v>
      </c>
      <c r="G82" s="274"/>
      <c r="H82" s="274" t="s">
        <v>868</v>
      </c>
      <c r="I82" s="274" t="s">
        <v>856</v>
      </c>
      <c r="J82" s="274">
        <v>15</v>
      </c>
      <c r="K82" s="264"/>
    </row>
    <row r="83" spans="2:11" ht="15" customHeight="1">
      <c r="B83" s="273"/>
      <c r="C83" s="274" t="s">
        <v>869</v>
      </c>
      <c r="D83" s="274"/>
      <c r="E83" s="274"/>
      <c r="F83" s="275" t="s">
        <v>860</v>
      </c>
      <c r="G83" s="274"/>
      <c r="H83" s="274" t="s">
        <v>870</v>
      </c>
      <c r="I83" s="274" t="s">
        <v>856</v>
      </c>
      <c r="J83" s="274">
        <v>20</v>
      </c>
      <c r="K83" s="264"/>
    </row>
    <row r="84" spans="2:11" ht="15" customHeight="1">
      <c r="B84" s="273"/>
      <c r="C84" s="274" t="s">
        <v>871</v>
      </c>
      <c r="D84" s="274"/>
      <c r="E84" s="274"/>
      <c r="F84" s="275" t="s">
        <v>860</v>
      </c>
      <c r="G84" s="274"/>
      <c r="H84" s="274" t="s">
        <v>872</v>
      </c>
      <c r="I84" s="274" t="s">
        <v>856</v>
      </c>
      <c r="J84" s="274">
        <v>20</v>
      </c>
      <c r="K84" s="264"/>
    </row>
    <row r="85" spans="2:11" ht="15" customHeight="1">
      <c r="B85" s="273"/>
      <c r="C85" s="253" t="s">
        <v>873</v>
      </c>
      <c r="D85" s="253"/>
      <c r="E85" s="253"/>
      <c r="F85" s="272" t="s">
        <v>860</v>
      </c>
      <c r="G85" s="271"/>
      <c r="H85" s="253" t="s">
        <v>874</v>
      </c>
      <c r="I85" s="253" t="s">
        <v>856</v>
      </c>
      <c r="J85" s="253">
        <v>50</v>
      </c>
      <c r="K85" s="264"/>
    </row>
    <row r="86" spans="2:11" ht="15" customHeight="1">
      <c r="B86" s="273"/>
      <c r="C86" s="253" t="s">
        <v>875</v>
      </c>
      <c r="D86" s="253"/>
      <c r="E86" s="253"/>
      <c r="F86" s="272" t="s">
        <v>860</v>
      </c>
      <c r="G86" s="271"/>
      <c r="H86" s="253" t="s">
        <v>876</v>
      </c>
      <c r="I86" s="253" t="s">
        <v>856</v>
      </c>
      <c r="J86" s="253">
        <v>20</v>
      </c>
      <c r="K86" s="264"/>
    </row>
    <row r="87" spans="2:11" ht="15" customHeight="1">
      <c r="B87" s="273"/>
      <c r="C87" s="253" t="s">
        <v>877</v>
      </c>
      <c r="D87" s="253"/>
      <c r="E87" s="253"/>
      <c r="F87" s="272" t="s">
        <v>860</v>
      </c>
      <c r="G87" s="271"/>
      <c r="H87" s="253" t="s">
        <v>878</v>
      </c>
      <c r="I87" s="253" t="s">
        <v>856</v>
      </c>
      <c r="J87" s="253">
        <v>20</v>
      </c>
      <c r="K87" s="264"/>
    </row>
    <row r="88" spans="2:11" ht="15" customHeight="1">
      <c r="B88" s="273"/>
      <c r="C88" s="253" t="s">
        <v>879</v>
      </c>
      <c r="D88" s="253"/>
      <c r="E88" s="253"/>
      <c r="F88" s="272" t="s">
        <v>860</v>
      </c>
      <c r="G88" s="271"/>
      <c r="H88" s="253" t="s">
        <v>880</v>
      </c>
      <c r="I88" s="253" t="s">
        <v>856</v>
      </c>
      <c r="J88" s="253">
        <v>50</v>
      </c>
      <c r="K88" s="264"/>
    </row>
    <row r="89" spans="2:11" ht="15" customHeight="1">
      <c r="B89" s="273"/>
      <c r="C89" s="253" t="s">
        <v>881</v>
      </c>
      <c r="D89" s="253"/>
      <c r="E89" s="253"/>
      <c r="F89" s="272" t="s">
        <v>860</v>
      </c>
      <c r="G89" s="271"/>
      <c r="H89" s="253" t="s">
        <v>881</v>
      </c>
      <c r="I89" s="253" t="s">
        <v>856</v>
      </c>
      <c r="J89" s="253">
        <v>50</v>
      </c>
      <c r="K89" s="264"/>
    </row>
    <row r="90" spans="2:11" ht="15" customHeight="1">
      <c r="B90" s="273"/>
      <c r="C90" s="253" t="s">
        <v>115</v>
      </c>
      <c r="D90" s="253"/>
      <c r="E90" s="253"/>
      <c r="F90" s="272" t="s">
        <v>860</v>
      </c>
      <c r="G90" s="271"/>
      <c r="H90" s="253" t="s">
        <v>882</v>
      </c>
      <c r="I90" s="253" t="s">
        <v>856</v>
      </c>
      <c r="J90" s="253">
        <v>255</v>
      </c>
      <c r="K90" s="264"/>
    </row>
    <row r="91" spans="2:11" ht="15" customHeight="1">
      <c r="B91" s="273"/>
      <c r="C91" s="253" t="s">
        <v>883</v>
      </c>
      <c r="D91" s="253"/>
      <c r="E91" s="253"/>
      <c r="F91" s="272" t="s">
        <v>854</v>
      </c>
      <c r="G91" s="271"/>
      <c r="H91" s="253" t="s">
        <v>884</v>
      </c>
      <c r="I91" s="253" t="s">
        <v>885</v>
      </c>
      <c r="J91" s="253"/>
      <c r="K91" s="264"/>
    </row>
    <row r="92" spans="2:11" ht="15" customHeight="1">
      <c r="B92" s="273"/>
      <c r="C92" s="253" t="s">
        <v>886</v>
      </c>
      <c r="D92" s="253"/>
      <c r="E92" s="253"/>
      <c r="F92" s="272" t="s">
        <v>854</v>
      </c>
      <c r="G92" s="271"/>
      <c r="H92" s="253" t="s">
        <v>887</v>
      </c>
      <c r="I92" s="253" t="s">
        <v>888</v>
      </c>
      <c r="J92" s="253"/>
      <c r="K92" s="264"/>
    </row>
    <row r="93" spans="2:11" ht="15" customHeight="1">
      <c r="B93" s="273"/>
      <c r="C93" s="253" t="s">
        <v>889</v>
      </c>
      <c r="D93" s="253"/>
      <c r="E93" s="253"/>
      <c r="F93" s="272" t="s">
        <v>854</v>
      </c>
      <c r="G93" s="271"/>
      <c r="H93" s="253" t="s">
        <v>889</v>
      </c>
      <c r="I93" s="253" t="s">
        <v>888</v>
      </c>
      <c r="J93" s="253"/>
      <c r="K93" s="264"/>
    </row>
    <row r="94" spans="2:11" ht="15" customHeight="1">
      <c r="B94" s="273"/>
      <c r="C94" s="253" t="s">
        <v>36</v>
      </c>
      <c r="D94" s="253"/>
      <c r="E94" s="253"/>
      <c r="F94" s="272" t="s">
        <v>854</v>
      </c>
      <c r="G94" s="271"/>
      <c r="H94" s="253" t="s">
        <v>890</v>
      </c>
      <c r="I94" s="253" t="s">
        <v>888</v>
      </c>
      <c r="J94" s="253"/>
      <c r="K94" s="264"/>
    </row>
    <row r="95" spans="2:11" ht="15" customHeight="1">
      <c r="B95" s="273"/>
      <c r="C95" s="253" t="s">
        <v>46</v>
      </c>
      <c r="D95" s="253"/>
      <c r="E95" s="253"/>
      <c r="F95" s="272" t="s">
        <v>854</v>
      </c>
      <c r="G95" s="271"/>
      <c r="H95" s="253" t="s">
        <v>891</v>
      </c>
      <c r="I95" s="253" t="s">
        <v>888</v>
      </c>
      <c r="J95" s="253"/>
      <c r="K95" s="264"/>
    </row>
    <row r="96" spans="2:11" ht="15" customHeight="1">
      <c r="B96" s="276"/>
      <c r="C96" s="277"/>
      <c r="D96" s="277"/>
      <c r="E96" s="277"/>
      <c r="F96" s="277"/>
      <c r="G96" s="277"/>
      <c r="H96" s="277"/>
      <c r="I96" s="277"/>
      <c r="J96" s="277"/>
      <c r="K96" s="278"/>
    </row>
    <row r="97" spans="2:11" ht="18.75" customHeight="1">
      <c r="B97" s="279"/>
      <c r="C97" s="280"/>
      <c r="D97" s="280"/>
      <c r="E97" s="280"/>
      <c r="F97" s="280"/>
      <c r="G97" s="280"/>
      <c r="H97" s="280"/>
      <c r="I97" s="280"/>
      <c r="J97" s="280"/>
      <c r="K97" s="279"/>
    </row>
    <row r="98" spans="2:11" ht="18.75" customHeight="1">
      <c r="B98" s="259"/>
      <c r="C98" s="259"/>
      <c r="D98" s="259"/>
      <c r="E98" s="259"/>
      <c r="F98" s="259"/>
      <c r="G98" s="259"/>
      <c r="H98" s="259"/>
      <c r="I98" s="259"/>
      <c r="J98" s="259"/>
      <c r="K98" s="259"/>
    </row>
    <row r="99" spans="2:11" ht="7.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2"/>
    </row>
    <row r="100" spans="2:11" ht="45" customHeight="1">
      <c r="B100" s="263"/>
      <c r="C100" s="369" t="s">
        <v>892</v>
      </c>
      <c r="D100" s="369"/>
      <c r="E100" s="369"/>
      <c r="F100" s="369"/>
      <c r="G100" s="369"/>
      <c r="H100" s="369"/>
      <c r="I100" s="369"/>
      <c r="J100" s="369"/>
      <c r="K100" s="264"/>
    </row>
    <row r="101" spans="2:11" ht="17.25" customHeight="1">
      <c r="B101" s="263"/>
      <c r="C101" s="265" t="s">
        <v>848</v>
      </c>
      <c r="D101" s="265"/>
      <c r="E101" s="265"/>
      <c r="F101" s="265" t="s">
        <v>849</v>
      </c>
      <c r="G101" s="266"/>
      <c r="H101" s="265" t="s">
        <v>110</v>
      </c>
      <c r="I101" s="265" t="s">
        <v>55</v>
      </c>
      <c r="J101" s="265" t="s">
        <v>850</v>
      </c>
      <c r="K101" s="264"/>
    </row>
    <row r="102" spans="2:11" ht="17.25" customHeight="1">
      <c r="B102" s="263"/>
      <c r="C102" s="267" t="s">
        <v>851</v>
      </c>
      <c r="D102" s="267"/>
      <c r="E102" s="267"/>
      <c r="F102" s="268" t="s">
        <v>852</v>
      </c>
      <c r="G102" s="269"/>
      <c r="H102" s="267"/>
      <c r="I102" s="267"/>
      <c r="J102" s="267" t="s">
        <v>853</v>
      </c>
      <c r="K102" s="264"/>
    </row>
    <row r="103" spans="2:11" ht="5.25" customHeight="1">
      <c r="B103" s="263"/>
      <c r="C103" s="265"/>
      <c r="D103" s="265"/>
      <c r="E103" s="265"/>
      <c r="F103" s="265"/>
      <c r="G103" s="281"/>
      <c r="H103" s="265"/>
      <c r="I103" s="265"/>
      <c r="J103" s="265"/>
      <c r="K103" s="264"/>
    </row>
    <row r="104" spans="2:11" ht="15" customHeight="1">
      <c r="B104" s="263"/>
      <c r="C104" s="253" t="s">
        <v>51</v>
      </c>
      <c r="D104" s="270"/>
      <c r="E104" s="270"/>
      <c r="F104" s="272" t="s">
        <v>854</v>
      </c>
      <c r="G104" s="281"/>
      <c r="H104" s="253" t="s">
        <v>893</v>
      </c>
      <c r="I104" s="253" t="s">
        <v>856</v>
      </c>
      <c r="J104" s="253">
        <v>20</v>
      </c>
      <c r="K104" s="264"/>
    </row>
    <row r="105" spans="2:11" ht="15" customHeight="1">
      <c r="B105" s="263"/>
      <c r="C105" s="253" t="s">
        <v>857</v>
      </c>
      <c r="D105" s="253"/>
      <c r="E105" s="253"/>
      <c r="F105" s="272" t="s">
        <v>854</v>
      </c>
      <c r="G105" s="253"/>
      <c r="H105" s="253" t="s">
        <v>893</v>
      </c>
      <c r="I105" s="253" t="s">
        <v>856</v>
      </c>
      <c r="J105" s="253">
        <v>120</v>
      </c>
      <c r="K105" s="264"/>
    </row>
    <row r="106" spans="2:11" ht="15" customHeight="1">
      <c r="B106" s="273"/>
      <c r="C106" s="253" t="s">
        <v>859</v>
      </c>
      <c r="D106" s="253"/>
      <c r="E106" s="253"/>
      <c r="F106" s="272" t="s">
        <v>860</v>
      </c>
      <c r="G106" s="253"/>
      <c r="H106" s="253" t="s">
        <v>893</v>
      </c>
      <c r="I106" s="253" t="s">
        <v>856</v>
      </c>
      <c r="J106" s="253">
        <v>50</v>
      </c>
      <c r="K106" s="264"/>
    </row>
    <row r="107" spans="2:11" ht="15" customHeight="1">
      <c r="B107" s="273"/>
      <c r="C107" s="253" t="s">
        <v>862</v>
      </c>
      <c r="D107" s="253"/>
      <c r="E107" s="253"/>
      <c r="F107" s="272" t="s">
        <v>854</v>
      </c>
      <c r="G107" s="253"/>
      <c r="H107" s="253" t="s">
        <v>893</v>
      </c>
      <c r="I107" s="253" t="s">
        <v>864</v>
      </c>
      <c r="J107" s="253"/>
      <c r="K107" s="264"/>
    </row>
    <row r="108" spans="2:11" ht="15" customHeight="1">
      <c r="B108" s="273"/>
      <c r="C108" s="253" t="s">
        <v>873</v>
      </c>
      <c r="D108" s="253"/>
      <c r="E108" s="253"/>
      <c r="F108" s="272" t="s">
        <v>860</v>
      </c>
      <c r="G108" s="253"/>
      <c r="H108" s="253" t="s">
        <v>893</v>
      </c>
      <c r="I108" s="253" t="s">
        <v>856</v>
      </c>
      <c r="J108" s="253">
        <v>50</v>
      </c>
      <c r="K108" s="264"/>
    </row>
    <row r="109" spans="2:11" ht="15" customHeight="1">
      <c r="B109" s="273"/>
      <c r="C109" s="253" t="s">
        <v>881</v>
      </c>
      <c r="D109" s="253"/>
      <c r="E109" s="253"/>
      <c r="F109" s="272" t="s">
        <v>860</v>
      </c>
      <c r="G109" s="253"/>
      <c r="H109" s="253" t="s">
        <v>893</v>
      </c>
      <c r="I109" s="253" t="s">
        <v>856</v>
      </c>
      <c r="J109" s="253">
        <v>50</v>
      </c>
      <c r="K109" s="264"/>
    </row>
    <row r="110" spans="2:11" ht="15" customHeight="1">
      <c r="B110" s="273"/>
      <c r="C110" s="253" t="s">
        <v>879</v>
      </c>
      <c r="D110" s="253"/>
      <c r="E110" s="253"/>
      <c r="F110" s="272" t="s">
        <v>860</v>
      </c>
      <c r="G110" s="253"/>
      <c r="H110" s="253" t="s">
        <v>893</v>
      </c>
      <c r="I110" s="253" t="s">
        <v>856</v>
      </c>
      <c r="J110" s="253">
        <v>50</v>
      </c>
      <c r="K110" s="264"/>
    </row>
    <row r="111" spans="2:11" ht="15" customHeight="1">
      <c r="B111" s="273"/>
      <c r="C111" s="253" t="s">
        <v>51</v>
      </c>
      <c r="D111" s="253"/>
      <c r="E111" s="253"/>
      <c r="F111" s="272" t="s">
        <v>854</v>
      </c>
      <c r="G111" s="253"/>
      <c r="H111" s="253" t="s">
        <v>894</v>
      </c>
      <c r="I111" s="253" t="s">
        <v>856</v>
      </c>
      <c r="J111" s="253">
        <v>20</v>
      </c>
      <c r="K111" s="264"/>
    </row>
    <row r="112" spans="2:11" ht="15" customHeight="1">
      <c r="B112" s="273"/>
      <c r="C112" s="253" t="s">
        <v>895</v>
      </c>
      <c r="D112" s="253"/>
      <c r="E112" s="253"/>
      <c r="F112" s="272" t="s">
        <v>854</v>
      </c>
      <c r="G112" s="253"/>
      <c r="H112" s="253" t="s">
        <v>896</v>
      </c>
      <c r="I112" s="253" t="s">
        <v>856</v>
      </c>
      <c r="J112" s="253">
        <v>120</v>
      </c>
      <c r="K112" s="264"/>
    </row>
    <row r="113" spans="2:11" ht="15" customHeight="1">
      <c r="B113" s="273"/>
      <c r="C113" s="253" t="s">
        <v>36</v>
      </c>
      <c r="D113" s="253"/>
      <c r="E113" s="253"/>
      <c r="F113" s="272" t="s">
        <v>854</v>
      </c>
      <c r="G113" s="253"/>
      <c r="H113" s="253" t="s">
        <v>897</v>
      </c>
      <c r="I113" s="253" t="s">
        <v>888</v>
      </c>
      <c r="J113" s="253"/>
      <c r="K113" s="264"/>
    </row>
    <row r="114" spans="2:11" ht="15" customHeight="1">
      <c r="B114" s="273"/>
      <c r="C114" s="253" t="s">
        <v>46</v>
      </c>
      <c r="D114" s="253"/>
      <c r="E114" s="253"/>
      <c r="F114" s="272" t="s">
        <v>854</v>
      </c>
      <c r="G114" s="253"/>
      <c r="H114" s="253" t="s">
        <v>898</v>
      </c>
      <c r="I114" s="253" t="s">
        <v>888</v>
      </c>
      <c r="J114" s="253"/>
      <c r="K114" s="264"/>
    </row>
    <row r="115" spans="2:11" ht="15" customHeight="1">
      <c r="B115" s="273"/>
      <c r="C115" s="253" t="s">
        <v>55</v>
      </c>
      <c r="D115" s="253"/>
      <c r="E115" s="253"/>
      <c r="F115" s="272" t="s">
        <v>854</v>
      </c>
      <c r="G115" s="253"/>
      <c r="H115" s="253" t="s">
        <v>899</v>
      </c>
      <c r="I115" s="253" t="s">
        <v>900</v>
      </c>
      <c r="J115" s="253"/>
      <c r="K115" s="264"/>
    </row>
    <row r="116" spans="2:11" ht="15" customHeight="1">
      <c r="B116" s="276"/>
      <c r="C116" s="282"/>
      <c r="D116" s="282"/>
      <c r="E116" s="282"/>
      <c r="F116" s="282"/>
      <c r="G116" s="282"/>
      <c r="H116" s="282"/>
      <c r="I116" s="282"/>
      <c r="J116" s="282"/>
      <c r="K116" s="278"/>
    </row>
    <row r="117" spans="2:11" ht="18.75" customHeight="1">
      <c r="B117" s="283"/>
      <c r="C117" s="249"/>
      <c r="D117" s="249"/>
      <c r="E117" s="249"/>
      <c r="F117" s="284"/>
      <c r="G117" s="249"/>
      <c r="H117" s="249"/>
      <c r="I117" s="249"/>
      <c r="J117" s="249"/>
      <c r="K117" s="283"/>
    </row>
    <row r="118" spans="2:11" ht="18.75" customHeight="1"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</row>
    <row r="119" spans="2:11" ht="7.5" customHeight="1">
      <c r="B119" s="285"/>
      <c r="C119" s="286"/>
      <c r="D119" s="286"/>
      <c r="E119" s="286"/>
      <c r="F119" s="286"/>
      <c r="G119" s="286"/>
      <c r="H119" s="286"/>
      <c r="I119" s="286"/>
      <c r="J119" s="286"/>
      <c r="K119" s="287"/>
    </row>
    <row r="120" spans="2:11" ht="45" customHeight="1">
      <c r="B120" s="288"/>
      <c r="C120" s="368" t="s">
        <v>901</v>
      </c>
      <c r="D120" s="368"/>
      <c r="E120" s="368"/>
      <c r="F120" s="368"/>
      <c r="G120" s="368"/>
      <c r="H120" s="368"/>
      <c r="I120" s="368"/>
      <c r="J120" s="368"/>
      <c r="K120" s="289"/>
    </row>
    <row r="121" spans="2:11" ht="17.25" customHeight="1">
      <c r="B121" s="290"/>
      <c r="C121" s="265" t="s">
        <v>848</v>
      </c>
      <c r="D121" s="265"/>
      <c r="E121" s="265"/>
      <c r="F121" s="265" t="s">
        <v>849</v>
      </c>
      <c r="G121" s="266"/>
      <c r="H121" s="265" t="s">
        <v>110</v>
      </c>
      <c r="I121" s="265" t="s">
        <v>55</v>
      </c>
      <c r="J121" s="265" t="s">
        <v>850</v>
      </c>
      <c r="K121" s="291"/>
    </row>
    <row r="122" spans="2:11" ht="17.25" customHeight="1">
      <c r="B122" s="290"/>
      <c r="C122" s="267" t="s">
        <v>851</v>
      </c>
      <c r="D122" s="267"/>
      <c r="E122" s="267"/>
      <c r="F122" s="268" t="s">
        <v>852</v>
      </c>
      <c r="G122" s="269"/>
      <c r="H122" s="267"/>
      <c r="I122" s="267"/>
      <c r="J122" s="267" t="s">
        <v>853</v>
      </c>
      <c r="K122" s="291"/>
    </row>
    <row r="123" spans="2:11" ht="5.25" customHeight="1">
      <c r="B123" s="292"/>
      <c r="C123" s="270"/>
      <c r="D123" s="270"/>
      <c r="E123" s="270"/>
      <c r="F123" s="270"/>
      <c r="G123" s="253"/>
      <c r="H123" s="270"/>
      <c r="I123" s="270"/>
      <c r="J123" s="270"/>
      <c r="K123" s="293"/>
    </row>
    <row r="124" spans="2:11" ht="15" customHeight="1">
      <c r="B124" s="292"/>
      <c r="C124" s="253" t="s">
        <v>857</v>
      </c>
      <c r="D124" s="270"/>
      <c r="E124" s="270"/>
      <c r="F124" s="272" t="s">
        <v>854</v>
      </c>
      <c r="G124" s="253"/>
      <c r="H124" s="253" t="s">
        <v>893</v>
      </c>
      <c r="I124" s="253" t="s">
        <v>856</v>
      </c>
      <c r="J124" s="253">
        <v>120</v>
      </c>
      <c r="K124" s="294"/>
    </row>
    <row r="125" spans="2:11" ht="15" customHeight="1">
      <c r="B125" s="292"/>
      <c r="C125" s="253" t="s">
        <v>902</v>
      </c>
      <c r="D125" s="253"/>
      <c r="E125" s="253"/>
      <c r="F125" s="272" t="s">
        <v>854</v>
      </c>
      <c r="G125" s="253"/>
      <c r="H125" s="253" t="s">
        <v>903</v>
      </c>
      <c r="I125" s="253" t="s">
        <v>856</v>
      </c>
      <c r="J125" s="253" t="s">
        <v>904</v>
      </c>
      <c r="K125" s="294"/>
    </row>
    <row r="126" spans="2:11" ht="15" customHeight="1">
      <c r="B126" s="292"/>
      <c r="C126" s="253" t="s">
        <v>803</v>
      </c>
      <c r="D126" s="253"/>
      <c r="E126" s="253"/>
      <c r="F126" s="272" t="s">
        <v>854</v>
      </c>
      <c r="G126" s="253"/>
      <c r="H126" s="253" t="s">
        <v>905</v>
      </c>
      <c r="I126" s="253" t="s">
        <v>856</v>
      </c>
      <c r="J126" s="253" t="s">
        <v>904</v>
      </c>
      <c r="K126" s="294"/>
    </row>
    <row r="127" spans="2:11" ht="15" customHeight="1">
      <c r="B127" s="292"/>
      <c r="C127" s="253" t="s">
        <v>865</v>
      </c>
      <c r="D127" s="253"/>
      <c r="E127" s="253"/>
      <c r="F127" s="272" t="s">
        <v>860</v>
      </c>
      <c r="G127" s="253"/>
      <c r="H127" s="253" t="s">
        <v>866</v>
      </c>
      <c r="I127" s="253" t="s">
        <v>856</v>
      </c>
      <c r="J127" s="253">
        <v>15</v>
      </c>
      <c r="K127" s="294"/>
    </row>
    <row r="128" spans="2:11" ht="15" customHeight="1">
      <c r="B128" s="292"/>
      <c r="C128" s="274" t="s">
        <v>867</v>
      </c>
      <c r="D128" s="274"/>
      <c r="E128" s="274"/>
      <c r="F128" s="275" t="s">
        <v>860</v>
      </c>
      <c r="G128" s="274"/>
      <c r="H128" s="274" t="s">
        <v>868</v>
      </c>
      <c r="I128" s="274" t="s">
        <v>856</v>
      </c>
      <c r="J128" s="274">
        <v>15</v>
      </c>
      <c r="K128" s="294"/>
    </row>
    <row r="129" spans="2:11" ht="15" customHeight="1">
      <c r="B129" s="292"/>
      <c r="C129" s="274" t="s">
        <v>869</v>
      </c>
      <c r="D129" s="274"/>
      <c r="E129" s="274"/>
      <c r="F129" s="275" t="s">
        <v>860</v>
      </c>
      <c r="G129" s="274"/>
      <c r="H129" s="274" t="s">
        <v>870</v>
      </c>
      <c r="I129" s="274" t="s">
        <v>856</v>
      </c>
      <c r="J129" s="274">
        <v>20</v>
      </c>
      <c r="K129" s="294"/>
    </row>
    <row r="130" spans="2:11" ht="15" customHeight="1">
      <c r="B130" s="292"/>
      <c r="C130" s="274" t="s">
        <v>871</v>
      </c>
      <c r="D130" s="274"/>
      <c r="E130" s="274"/>
      <c r="F130" s="275" t="s">
        <v>860</v>
      </c>
      <c r="G130" s="274"/>
      <c r="H130" s="274" t="s">
        <v>872</v>
      </c>
      <c r="I130" s="274" t="s">
        <v>856</v>
      </c>
      <c r="J130" s="274">
        <v>20</v>
      </c>
      <c r="K130" s="294"/>
    </row>
    <row r="131" spans="2:11" ht="15" customHeight="1">
      <c r="B131" s="292"/>
      <c r="C131" s="253" t="s">
        <v>859</v>
      </c>
      <c r="D131" s="253"/>
      <c r="E131" s="253"/>
      <c r="F131" s="272" t="s">
        <v>860</v>
      </c>
      <c r="G131" s="253"/>
      <c r="H131" s="253" t="s">
        <v>893</v>
      </c>
      <c r="I131" s="253" t="s">
        <v>856</v>
      </c>
      <c r="J131" s="253">
        <v>50</v>
      </c>
      <c r="K131" s="294"/>
    </row>
    <row r="132" spans="2:11" ht="15" customHeight="1">
      <c r="B132" s="292"/>
      <c r="C132" s="253" t="s">
        <v>873</v>
      </c>
      <c r="D132" s="253"/>
      <c r="E132" s="253"/>
      <c r="F132" s="272" t="s">
        <v>860</v>
      </c>
      <c r="G132" s="253"/>
      <c r="H132" s="253" t="s">
        <v>893</v>
      </c>
      <c r="I132" s="253" t="s">
        <v>856</v>
      </c>
      <c r="J132" s="253">
        <v>50</v>
      </c>
      <c r="K132" s="294"/>
    </row>
    <row r="133" spans="2:11" ht="15" customHeight="1">
      <c r="B133" s="292"/>
      <c r="C133" s="253" t="s">
        <v>879</v>
      </c>
      <c r="D133" s="253"/>
      <c r="E133" s="253"/>
      <c r="F133" s="272" t="s">
        <v>860</v>
      </c>
      <c r="G133" s="253"/>
      <c r="H133" s="253" t="s">
        <v>893</v>
      </c>
      <c r="I133" s="253" t="s">
        <v>856</v>
      </c>
      <c r="J133" s="253">
        <v>50</v>
      </c>
      <c r="K133" s="294"/>
    </row>
    <row r="134" spans="2:11" ht="15" customHeight="1">
      <c r="B134" s="292"/>
      <c r="C134" s="253" t="s">
        <v>881</v>
      </c>
      <c r="D134" s="253"/>
      <c r="E134" s="253"/>
      <c r="F134" s="272" t="s">
        <v>860</v>
      </c>
      <c r="G134" s="253"/>
      <c r="H134" s="253" t="s">
        <v>893</v>
      </c>
      <c r="I134" s="253" t="s">
        <v>856</v>
      </c>
      <c r="J134" s="253">
        <v>50</v>
      </c>
      <c r="K134" s="294"/>
    </row>
    <row r="135" spans="2:11" ht="15" customHeight="1">
      <c r="B135" s="292"/>
      <c r="C135" s="253" t="s">
        <v>115</v>
      </c>
      <c r="D135" s="253"/>
      <c r="E135" s="253"/>
      <c r="F135" s="272" t="s">
        <v>860</v>
      </c>
      <c r="G135" s="253"/>
      <c r="H135" s="253" t="s">
        <v>906</v>
      </c>
      <c r="I135" s="253" t="s">
        <v>856</v>
      </c>
      <c r="J135" s="253">
        <v>255</v>
      </c>
      <c r="K135" s="294"/>
    </row>
    <row r="136" spans="2:11" ht="15" customHeight="1">
      <c r="B136" s="292"/>
      <c r="C136" s="253" t="s">
        <v>883</v>
      </c>
      <c r="D136" s="253"/>
      <c r="E136" s="253"/>
      <c r="F136" s="272" t="s">
        <v>854</v>
      </c>
      <c r="G136" s="253"/>
      <c r="H136" s="253" t="s">
        <v>907</v>
      </c>
      <c r="I136" s="253" t="s">
        <v>885</v>
      </c>
      <c r="J136" s="253"/>
      <c r="K136" s="294"/>
    </row>
    <row r="137" spans="2:11" ht="15" customHeight="1">
      <c r="B137" s="292"/>
      <c r="C137" s="253" t="s">
        <v>886</v>
      </c>
      <c r="D137" s="253"/>
      <c r="E137" s="253"/>
      <c r="F137" s="272" t="s">
        <v>854</v>
      </c>
      <c r="G137" s="253"/>
      <c r="H137" s="253" t="s">
        <v>908</v>
      </c>
      <c r="I137" s="253" t="s">
        <v>888</v>
      </c>
      <c r="J137" s="253"/>
      <c r="K137" s="294"/>
    </row>
    <row r="138" spans="2:11" ht="15" customHeight="1">
      <c r="B138" s="292"/>
      <c r="C138" s="253" t="s">
        <v>889</v>
      </c>
      <c r="D138" s="253"/>
      <c r="E138" s="253"/>
      <c r="F138" s="272" t="s">
        <v>854</v>
      </c>
      <c r="G138" s="253"/>
      <c r="H138" s="253" t="s">
        <v>889</v>
      </c>
      <c r="I138" s="253" t="s">
        <v>888</v>
      </c>
      <c r="J138" s="253"/>
      <c r="K138" s="294"/>
    </row>
    <row r="139" spans="2:11" ht="15" customHeight="1">
      <c r="B139" s="292"/>
      <c r="C139" s="253" t="s">
        <v>36</v>
      </c>
      <c r="D139" s="253"/>
      <c r="E139" s="253"/>
      <c r="F139" s="272" t="s">
        <v>854</v>
      </c>
      <c r="G139" s="253"/>
      <c r="H139" s="253" t="s">
        <v>909</v>
      </c>
      <c r="I139" s="253" t="s">
        <v>888</v>
      </c>
      <c r="J139" s="253"/>
      <c r="K139" s="294"/>
    </row>
    <row r="140" spans="2:11" ht="15" customHeight="1">
      <c r="B140" s="292"/>
      <c r="C140" s="253" t="s">
        <v>910</v>
      </c>
      <c r="D140" s="253"/>
      <c r="E140" s="253"/>
      <c r="F140" s="272" t="s">
        <v>854</v>
      </c>
      <c r="G140" s="253"/>
      <c r="H140" s="253" t="s">
        <v>911</v>
      </c>
      <c r="I140" s="253" t="s">
        <v>888</v>
      </c>
      <c r="J140" s="253"/>
      <c r="K140" s="294"/>
    </row>
    <row r="141" spans="2:11" ht="15" customHeight="1">
      <c r="B141" s="295"/>
      <c r="C141" s="296"/>
      <c r="D141" s="296"/>
      <c r="E141" s="296"/>
      <c r="F141" s="296"/>
      <c r="G141" s="296"/>
      <c r="H141" s="296"/>
      <c r="I141" s="296"/>
      <c r="J141" s="296"/>
      <c r="K141" s="297"/>
    </row>
    <row r="142" spans="2:11" ht="18.75" customHeight="1">
      <c r="B142" s="249"/>
      <c r="C142" s="249"/>
      <c r="D142" s="249"/>
      <c r="E142" s="249"/>
      <c r="F142" s="284"/>
      <c r="G142" s="249"/>
      <c r="H142" s="249"/>
      <c r="I142" s="249"/>
      <c r="J142" s="249"/>
      <c r="K142" s="249"/>
    </row>
    <row r="143" spans="2:11" ht="18.75" customHeight="1">
      <c r="B143" s="259"/>
      <c r="C143" s="259"/>
      <c r="D143" s="259"/>
      <c r="E143" s="259"/>
      <c r="F143" s="259"/>
      <c r="G143" s="259"/>
      <c r="H143" s="259"/>
      <c r="I143" s="259"/>
      <c r="J143" s="259"/>
      <c r="K143" s="259"/>
    </row>
    <row r="144" spans="2:11" ht="7.5" customHeight="1">
      <c r="B144" s="260"/>
      <c r="C144" s="261"/>
      <c r="D144" s="261"/>
      <c r="E144" s="261"/>
      <c r="F144" s="261"/>
      <c r="G144" s="261"/>
      <c r="H144" s="261"/>
      <c r="I144" s="261"/>
      <c r="J144" s="261"/>
      <c r="K144" s="262"/>
    </row>
    <row r="145" spans="2:11" ht="45" customHeight="1">
      <c r="B145" s="263"/>
      <c r="C145" s="369" t="s">
        <v>912</v>
      </c>
      <c r="D145" s="369"/>
      <c r="E145" s="369"/>
      <c r="F145" s="369"/>
      <c r="G145" s="369"/>
      <c r="H145" s="369"/>
      <c r="I145" s="369"/>
      <c r="J145" s="369"/>
      <c r="K145" s="264"/>
    </row>
    <row r="146" spans="2:11" ht="17.25" customHeight="1">
      <c r="B146" s="263"/>
      <c r="C146" s="265" t="s">
        <v>848</v>
      </c>
      <c r="D146" s="265"/>
      <c r="E146" s="265"/>
      <c r="F146" s="265" t="s">
        <v>849</v>
      </c>
      <c r="G146" s="266"/>
      <c r="H146" s="265" t="s">
        <v>110</v>
      </c>
      <c r="I146" s="265" t="s">
        <v>55</v>
      </c>
      <c r="J146" s="265" t="s">
        <v>850</v>
      </c>
      <c r="K146" s="264"/>
    </row>
    <row r="147" spans="2:11" ht="17.25" customHeight="1">
      <c r="B147" s="263"/>
      <c r="C147" s="267" t="s">
        <v>851</v>
      </c>
      <c r="D147" s="267"/>
      <c r="E147" s="267"/>
      <c r="F147" s="268" t="s">
        <v>852</v>
      </c>
      <c r="G147" s="269"/>
      <c r="H147" s="267"/>
      <c r="I147" s="267"/>
      <c r="J147" s="267" t="s">
        <v>853</v>
      </c>
      <c r="K147" s="264"/>
    </row>
    <row r="148" spans="2:11" ht="5.25" customHeight="1">
      <c r="B148" s="273"/>
      <c r="C148" s="270"/>
      <c r="D148" s="270"/>
      <c r="E148" s="270"/>
      <c r="F148" s="270"/>
      <c r="G148" s="271"/>
      <c r="H148" s="270"/>
      <c r="I148" s="270"/>
      <c r="J148" s="270"/>
      <c r="K148" s="294"/>
    </row>
    <row r="149" spans="2:11" ht="15" customHeight="1">
      <c r="B149" s="273"/>
      <c r="C149" s="298" t="s">
        <v>857</v>
      </c>
      <c r="D149" s="253"/>
      <c r="E149" s="253"/>
      <c r="F149" s="299" t="s">
        <v>854</v>
      </c>
      <c r="G149" s="253"/>
      <c r="H149" s="298" t="s">
        <v>893</v>
      </c>
      <c r="I149" s="298" t="s">
        <v>856</v>
      </c>
      <c r="J149" s="298">
        <v>120</v>
      </c>
      <c r="K149" s="294"/>
    </row>
    <row r="150" spans="2:11" ht="15" customHeight="1">
      <c r="B150" s="273"/>
      <c r="C150" s="298" t="s">
        <v>902</v>
      </c>
      <c r="D150" s="253"/>
      <c r="E150" s="253"/>
      <c r="F150" s="299" t="s">
        <v>854</v>
      </c>
      <c r="G150" s="253"/>
      <c r="H150" s="298" t="s">
        <v>913</v>
      </c>
      <c r="I150" s="298" t="s">
        <v>856</v>
      </c>
      <c r="J150" s="298" t="s">
        <v>904</v>
      </c>
      <c r="K150" s="294"/>
    </row>
    <row r="151" spans="2:11" ht="15" customHeight="1">
      <c r="B151" s="273"/>
      <c r="C151" s="298" t="s">
        <v>803</v>
      </c>
      <c r="D151" s="253"/>
      <c r="E151" s="253"/>
      <c r="F151" s="299" t="s">
        <v>854</v>
      </c>
      <c r="G151" s="253"/>
      <c r="H151" s="298" t="s">
        <v>914</v>
      </c>
      <c r="I151" s="298" t="s">
        <v>856</v>
      </c>
      <c r="J151" s="298" t="s">
        <v>904</v>
      </c>
      <c r="K151" s="294"/>
    </row>
    <row r="152" spans="2:11" ht="15" customHeight="1">
      <c r="B152" s="273"/>
      <c r="C152" s="298" t="s">
        <v>859</v>
      </c>
      <c r="D152" s="253"/>
      <c r="E152" s="253"/>
      <c r="F152" s="299" t="s">
        <v>860</v>
      </c>
      <c r="G152" s="253"/>
      <c r="H152" s="298" t="s">
        <v>893</v>
      </c>
      <c r="I152" s="298" t="s">
        <v>856</v>
      </c>
      <c r="J152" s="298">
        <v>50</v>
      </c>
      <c r="K152" s="294"/>
    </row>
    <row r="153" spans="2:11" ht="15" customHeight="1">
      <c r="B153" s="273"/>
      <c r="C153" s="298" t="s">
        <v>862</v>
      </c>
      <c r="D153" s="253"/>
      <c r="E153" s="253"/>
      <c r="F153" s="299" t="s">
        <v>854</v>
      </c>
      <c r="G153" s="253"/>
      <c r="H153" s="298" t="s">
        <v>893</v>
      </c>
      <c r="I153" s="298" t="s">
        <v>864</v>
      </c>
      <c r="J153" s="298"/>
      <c r="K153" s="294"/>
    </row>
    <row r="154" spans="2:11" ht="15" customHeight="1">
      <c r="B154" s="273"/>
      <c r="C154" s="298" t="s">
        <v>873</v>
      </c>
      <c r="D154" s="253"/>
      <c r="E154" s="253"/>
      <c r="F154" s="299" t="s">
        <v>860</v>
      </c>
      <c r="G154" s="253"/>
      <c r="H154" s="298" t="s">
        <v>893</v>
      </c>
      <c r="I154" s="298" t="s">
        <v>856</v>
      </c>
      <c r="J154" s="298">
        <v>50</v>
      </c>
      <c r="K154" s="294"/>
    </row>
    <row r="155" spans="2:11" ht="15" customHeight="1">
      <c r="B155" s="273"/>
      <c r="C155" s="298" t="s">
        <v>881</v>
      </c>
      <c r="D155" s="253"/>
      <c r="E155" s="253"/>
      <c r="F155" s="299" t="s">
        <v>860</v>
      </c>
      <c r="G155" s="253"/>
      <c r="H155" s="298" t="s">
        <v>893</v>
      </c>
      <c r="I155" s="298" t="s">
        <v>856</v>
      </c>
      <c r="J155" s="298">
        <v>50</v>
      </c>
      <c r="K155" s="294"/>
    </row>
    <row r="156" spans="2:11" ht="15" customHeight="1">
      <c r="B156" s="273"/>
      <c r="C156" s="298" t="s">
        <v>879</v>
      </c>
      <c r="D156" s="253"/>
      <c r="E156" s="253"/>
      <c r="F156" s="299" t="s">
        <v>860</v>
      </c>
      <c r="G156" s="253"/>
      <c r="H156" s="298" t="s">
        <v>893</v>
      </c>
      <c r="I156" s="298" t="s">
        <v>856</v>
      </c>
      <c r="J156" s="298">
        <v>50</v>
      </c>
      <c r="K156" s="294"/>
    </row>
    <row r="157" spans="2:11" ht="15" customHeight="1">
      <c r="B157" s="273"/>
      <c r="C157" s="298" t="s">
        <v>99</v>
      </c>
      <c r="D157" s="253"/>
      <c r="E157" s="253"/>
      <c r="F157" s="299" t="s">
        <v>854</v>
      </c>
      <c r="G157" s="253"/>
      <c r="H157" s="298" t="s">
        <v>915</v>
      </c>
      <c r="I157" s="298" t="s">
        <v>856</v>
      </c>
      <c r="J157" s="298" t="s">
        <v>916</v>
      </c>
      <c r="K157" s="294"/>
    </row>
    <row r="158" spans="2:11" ht="15" customHeight="1">
      <c r="B158" s="273"/>
      <c r="C158" s="298" t="s">
        <v>917</v>
      </c>
      <c r="D158" s="253"/>
      <c r="E158" s="253"/>
      <c r="F158" s="299" t="s">
        <v>854</v>
      </c>
      <c r="G158" s="253"/>
      <c r="H158" s="298" t="s">
        <v>918</v>
      </c>
      <c r="I158" s="298" t="s">
        <v>888</v>
      </c>
      <c r="J158" s="298"/>
      <c r="K158" s="294"/>
    </row>
    <row r="159" spans="2:11" ht="15" customHeight="1">
      <c r="B159" s="300"/>
      <c r="C159" s="282"/>
      <c r="D159" s="282"/>
      <c r="E159" s="282"/>
      <c r="F159" s="282"/>
      <c r="G159" s="282"/>
      <c r="H159" s="282"/>
      <c r="I159" s="282"/>
      <c r="J159" s="282"/>
      <c r="K159" s="301"/>
    </row>
    <row r="160" spans="2:11" ht="18.75" customHeight="1">
      <c r="B160" s="249"/>
      <c r="C160" s="253"/>
      <c r="D160" s="253"/>
      <c r="E160" s="253"/>
      <c r="F160" s="272"/>
      <c r="G160" s="253"/>
      <c r="H160" s="253"/>
      <c r="I160" s="253"/>
      <c r="J160" s="253"/>
      <c r="K160" s="249"/>
    </row>
    <row r="161" spans="2:11" ht="18.75" customHeight="1">
      <c r="B161" s="259"/>
      <c r="C161" s="259"/>
      <c r="D161" s="259"/>
      <c r="E161" s="259"/>
      <c r="F161" s="259"/>
      <c r="G161" s="259"/>
      <c r="H161" s="259"/>
      <c r="I161" s="259"/>
      <c r="J161" s="259"/>
      <c r="K161" s="259"/>
    </row>
    <row r="162" spans="2:11" ht="7.5" customHeight="1">
      <c r="B162" s="241"/>
      <c r="C162" s="242"/>
      <c r="D162" s="242"/>
      <c r="E162" s="242"/>
      <c r="F162" s="242"/>
      <c r="G162" s="242"/>
      <c r="H162" s="242"/>
      <c r="I162" s="242"/>
      <c r="J162" s="242"/>
      <c r="K162" s="243"/>
    </row>
    <row r="163" spans="2:11" ht="45" customHeight="1">
      <c r="B163" s="244"/>
      <c r="C163" s="368" t="s">
        <v>919</v>
      </c>
      <c r="D163" s="368"/>
      <c r="E163" s="368"/>
      <c r="F163" s="368"/>
      <c r="G163" s="368"/>
      <c r="H163" s="368"/>
      <c r="I163" s="368"/>
      <c r="J163" s="368"/>
      <c r="K163" s="245"/>
    </row>
    <row r="164" spans="2:11" ht="17.25" customHeight="1">
      <c r="B164" s="244"/>
      <c r="C164" s="265" t="s">
        <v>848</v>
      </c>
      <c r="D164" s="265"/>
      <c r="E164" s="265"/>
      <c r="F164" s="265" t="s">
        <v>849</v>
      </c>
      <c r="G164" s="302"/>
      <c r="H164" s="303" t="s">
        <v>110</v>
      </c>
      <c r="I164" s="303" t="s">
        <v>55</v>
      </c>
      <c r="J164" s="265" t="s">
        <v>850</v>
      </c>
      <c r="K164" s="245"/>
    </row>
    <row r="165" spans="2:11" ht="17.25" customHeight="1">
      <c r="B165" s="246"/>
      <c r="C165" s="267" t="s">
        <v>851</v>
      </c>
      <c r="D165" s="267"/>
      <c r="E165" s="267"/>
      <c r="F165" s="268" t="s">
        <v>852</v>
      </c>
      <c r="G165" s="304"/>
      <c r="H165" s="305"/>
      <c r="I165" s="305"/>
      <c r="J165" s="267" t="s">
        <v>853</v>
      </c>
      <c r="K165" s="247"/>
    </row>
    <row r="166" spans="2:11" ht="5.25" customHeight="1">
      <c r="B166" s="273"/>
      <c r="C166" s="270"/>
      <c r="D166" s="270"/>
      <c r="E166" s="270"/>
      <c r="F166" s="270"/>
      <c r="G166" s="271"/>
      <c r="H166" s="270"/>
      <c r="I166" s="270"/>
      <c r="J166" s="270"/>
      <c r="K166" s="294"/>
    </row>
    <row r="167" spans="2:11" ht="15" customHeight="1">
      <c r="B167" s="273"/>
      <c r="C167" s="253" t="s">
        <v>857</v>
      </c>
      <c r="D167" s="253"/>
      <c r="E167" s="253"/>
      <c r="F167" s="272" t="s">
        <v>854</v>
      </c>
      <c r="G167" s="253"/>
      <c r="H167" s="253" t="s">
        <v>893</v>
      </c>
      <c r="I167" s="253" t="s">
        <v>856</v>
      </c>
      <c r="J167" s="253">
        <v>120</v>
      </c>
      <c r="K167" s="294"/>
    </row>
    <row r="168" spans="2:11" ht="15" customHeight="1">
      <c r="B168" s="273"/>
      <c r="C168" s="253" t="s">
        <v>902</v>
      </c>
      <c r="D168" s="253"/>
      <c r="E168" s="253"/>
      <c r="F168" s="272" t="s">
        <v>854</v>
      </c>
      <c r="G168" s="253"/>
      <c r="H168" s="253" t="s">
        <v>903</v>
      </c>
      <c r="I168" s="253" t="s">
        <v>856</v>
      </c>
      <c r="J168" s="253" t="s">
        <v>904</v>
      </c>
      <c r="K168" s="294"/>
    </row>
    <row r="169" spans="2:11" ht="15" customHeight="1">
      <c r="B169" s="273"/>
      <c r="C169" s="253" t="s">
        <v>803</v>
      </c>
      <c r="D169" s="253"/>
      <c r="E169" s="253"/>
      <c r="F169" s="272" t="s">
        <v>854</v>
      </c>
      <c r="G169" s="253"/>
      <c r="H169" s="253" t="s">
        <v>920</v>
      </c>
      <c r="I169" s="253" t="s">
        <v>856</v>
      </c>
      <c r="J169" s="253" t="s">
        <v>904</v>
      </c>
      <c r="K169" s="294"/>
    </row>
    <row r="170" spans="2:11" ht="15" customHeight="1">
      <c r="B170" s="273"/>
      <c r="C170" s="253" t="s">
        <v>859</v>
      </c>
      <c r="D170" s="253"/>
      <c r="E170" s="253"/>
      <c r="F170" s="272" t="s">
        <v>860</v>
      </c>
      <c r="G170" s="253"/>
      <c r="H170" s="253" t="s">
        <v>920</v>
      </c>
      <c r="I170" s="253" t="s">
        <v>856</v>
      </c>
      <c r="J170" s="253">
        <v>50</v>
      </c>
      <c r="K170" s="294"/>
    </row>
    <row r="171" spans="2:11" ht="15" customHeight="1">
      <c r="B171" s="273"/>
      <c r="C171" s="253" t="s">
        <v>862</v>
      </c>
      <c r="D171" s="253"/>
      <c r="E171" s="253"/>
      <c r="F171" s="272" t="s">
        <v>854</v>
      </c>
      <c r="G171" s="253"/>
      <c r="H171" s="253" t="s">
        <v>920</v>
      </c>
      <c r="I171" s="253" t="s">
        <v>864</v>
      </c>
      <c r="J171" s="253"/>
      <c r="K171" s="294"/>
    </row>
    <row r="172" spans="2:11" ht="15" customHeight="1">
      <c r="B172" s="273"/>
      <c r="C172" s="253" t="s">
        <v>873</v>
      </c>
      <c r="D172" s="253"/>
      <c r="E172" s="253"/>
      <c r="F172" s="272" t="s">
        <v>860</v>
      </c>
      <c r="G172" s="253"/>
      <c r="H172" s="253" t="s">
        <v>920</v>
      </c>
      <c r="I172" s="253" t="s">
        <v>856</v>
      </c>
      <c r="J172" s="253">
        <v>50</v>
      </c>
      <c r="K172" s="294"/>
    </row>
    <row r="173" spans="2:11" ht="15" customHeight="1">
      <c r="B173" s="273"/>
      <c r="C173" s="253" t="s">
        <v>881</v>
      </c>
      <c r="D173" s="253"/>
      <c r="E173" s="253"/>
      <c r="F173" s="272" t="s">
        <v>860</v>
      </c>
      <c r="G173" s="253"/>
      <c r="H173" s="253" t="s">
        <v>920</v>
      </c>
      <c r="I173" s="253" t="s">
        <v>856</v>
      </c>
      <c r="J173" s="253">
        <v>50</v>
      </c>
      <c r="K173" s="294"/>
    </row>
    <row r="174" spans="2:11" ht="15" customHeight="1">
      <c r="B174" s="273"/>
      <c r="C174" s="253" t="s">
        <v>879</v>
      </c>
      <c r="D174" s="253"/>
      <c r="E174" s="253"/>
      <c r="F174" s="272" t="s">
        <v>860</v>
      </c>
      <c r="G174" s="253"/>
      <c r="H174" s="253" t="s">
        <v>920</v>
      </c>
      <c r="I174" s="253" t="s">
        <v>856</v>
      </c>
      <c r="J174" s="253">
        <v>50</v>
      </c>
      <c r="K174" s="294"/>
    </row>
    <row r="175" spans="2:11" ht="15" customHeight="1">
      <c r="B175" s="273"/>
      <c r="C175" s="253" t="s">
        <v>109</v>
      </c>
      <c r="D175" s="253"/>
      <c r="E175" s="253"/>
      <c r="F175" s="272" t="s">
        <v>854</v>
      </c>
      <c r="G175" s="253"/>
      <c r="H175" s="253" t="s">
        <v>921</v>
      </c>
      <c r="I175" s="253" t="s">
        <v>922</v>
      </c>
      <c r="J175" s="253"/>
      <c r="K175" s="294"/>
    </row>
    <row r="176" spans="2:11" ht="15" customHeight="1">
      <c r="B176" s="273"/>
      <c r="C176" s="253" t="s">
        <v>55</v>
      </c>
      <c r="D176" s="253"/>
      <c r="E176" s="253"/>
      <c r="F176" s="272" t="s">
        <v>854</v>
      </c>
      <c r="G176" s="253"/>
      <c r="H176" s="253" t="s">
        <v>923</v>
      </c>
      <c r="I176" s="253" t="s">
        <v>924</v>
      </c>
      <c r="J176" s="253">
        <v>1</v>
      </c>
      <c r="K176" s="294"/>
    </row>
    <row r="177" spans="2:11" ht="15" customHeight="1">
      <c r="B177" s="273"/>
      <c r="C177" s="253" t="s">
        <v>51</v>
      </c>
      <c r="D177" s="253"/>
      <c r="E177" s="253"/>
      <c r="F177" s="272" t="s">
        <v>854</v>
      </c>
      <c r="G177" s="253"/>
      <c r="H177" s="253" t="s">
        <v>925</v>
      </c>
      <c r="I177" s="253" t="s">
        <v>856</v>
      </c>
      <c r="J177" s="253">
        <v>20</v>
      </c>
      <c r="K177" s="294"/>
    </row>
    <row r="178" spans="2:11" ht="15" customHeight="1">
      <c r="B178" s="273"/>
      <c r="C178" s="253" t="s">
        <v>110</v>
      </c>
      <c r="D178" s="253"/>
      <c r="E178" s="253"/>
      <c r="F178" s="272" t="s">
        <v>854</v>
      </c>
      <c r="G178" s="253"/>
      <c r="H178" s="253" t="s">
        <v>926</v>
      </c>
      <c r="I178" s="253" t="s">
        <v>856</v>
      </c>
      <c r="J178" s="253">
        <v>255</v>
      </c>
      <c r="K178" s="294"/>
    </row>
    <row r="179" spans="2:11" ht="15" customHeight="1">
      <c r="B179" s="273"/>
      <c r="C179" s="253" t="s">
        <v>111</v>
      </c>
      <c r="D179" s="253"/>
      <c r="E179" s="253"/>
      <c r="F179" s="272" t="s">
        <v>854</v>
      </c>
      <c r="G179" s="253"/>
      <c r="H179" s="253" t="s">
        <v>819</v>
      </c>
      <c r="I179" s="253" t="s">
        <v>856</v>
      </c>
      <c r="J179" s="253">
        <v>10</v>
      </c>
      <c r="K179" s="294"/>
    </row>
    <row r="180" spans="2:11" ht="15" customHeight="1">
      <c r="B180" s="273"/>
      <c r="C180" s="253" t="s">
        <v>112</v>
      </c>
      <c r="D180" s="253"/>
      <c r="E180" s="253"/>
      <c r="F180" s="272" t="s">
        <v>854</v>
      </c>
      <c r="G180" s="253"/>
      <c r="H180" s="253" t="s">
        <v>927</v>
      </c>
      <c r="I180" s="253" t="s">
        <v>888</v>
      </c>
      <c r="J180" s="253"/>
      <c r="K180" s="294"/>
    </row>
    <row r="181" spans="2:11" ht="15" customHeight="1">
      <c r="B181" s="273"/>
      <c r="C181" s="253" t="s">
        <v>928</v>
      </c>
      <c r="D181" s="253"/>
      <c r="E181" s="253"/>
      <c r="F181" s="272" t="s">
        <v>854</v>
      </c>
      <c r="G181" s="253"/>
      <c r="H181" s="253" t="s">
        <v>929</v>
      </c>
      <c r="I181" s="253" t="s">
        <v>888</v>
      </c>
      <c r="J181" s="253"/>
      <c r="K181" s="294"/>
    </row>
    <row r="182" spans="2:11" ht="15" customHeight="1">
      <c r="B182" s="273"/>
      <c r="C182" s="253" t="s">
        <v>917</v>
      </c>
      <c r="D182" s="253"/>
      <c r="E182" s="253"/>
      <c r="F182" s="272" t="s">
        <v>854</v>
      </c>
      <c r="G182" s="253"/>
      <c r="H182" s="253" t="s">
        <v>930</v>
      </c>
      <c r="I182" s="253" t="s">
        <v>888</v>
      </c>
      <c r="J182" s="253"/>
      <c r="K182" s="294"/>
    </row>
    <row r="183" spans="2:11" ht="15" customHeight="1">
      <c r="B183" s="273"/>
      <c r="C183" s="253" t="s">
        <v>114</v>
      </c>
      <c r="D183" s="253"/>
      <c r="E183" s="253"/>
      <c r="F183" s="272" t="s">
        <v>860</v>
      </c>
      <c r="G183" s="253"/>
      <c r="H183" s="253" t="s">
        <v>931</v>
      </c>
      <c r="I183" s="253" t="s">
        <v>856</v>
      </c>
      <c r="J183" s="253">
        <v>50</v>
      </c>
      <c r="K183" s="294"/>
    </row>
    <row r="184" spans="2:11" ht="15" customHeight="1">
      <c r="B184" s="273"/>
      <c r="C184" s="253" t="s">
        <v>932</v>
      </c>
      <c r="D184" s="253"/>
      <c r="E184" s="253"/>
      <c r="F184" s="272" t="s">
        <v>860</v>
      </c>
      <c r="G184" s="253"/>
      <c r="H184" s="253" t="s">
        <v>933</v>
      </c>
      <c r="I184" s="253" t="s">
        <v>934</v>
      </c>
      <c r="J184" s="253"/>
      <c r="K184" s="294"/>
    </row>
    <row r="185" spans="2:11" ht="15" customHeight="1">
      <c r="B185" s="273"/>
      <c r="C185" s="253" t="s">
        <v>935</v>
      </c>
      <c r="D185" s="253"/>
      <c r="E185" s="253"/>
      <c r="F185" s="272" t="s">
        <v>860</v>
      </c>
      <c r="G185" s="253"/>
      <c r="H185" s="253" t="s">
        <v>936</v>
      </c>
      <c r="I185" s="253" t="s">
        <v>934</v>
      </c>
      <c r="J185" s="253"/>
      <c r="K185" s="294"/>
    </row>
    <row r="186" spans="2:11" ht="15" customHeight="1">
      <c r="B186" s="273"/>
      <c r="C186" s="253" t="s">
        <v>937</v>
      </c>
      <c r="D186" s="253"/>
      <c r="E186" s="253"/>
      <c r="F186" s="272" t="s">
        <v>860</v>
      </c>
      <c r="G186" s="253"/>
      <c r="H186" s="253" t="s">
        <v>938</v>
      </c>
      <c r="I186" s="253" t="s">
        <v>934</v>
      </c>
      <c r="J186" s="253"/>
      <c r="K186" s="294"/>
    </row>
    <row r="187" spans="2:11" ht="15" customHeight="1">
      <c r="B187" s="273"/>
      <c r="C187" s="306" t="s">
        <v>939</v>
      </c>
      <c r="D187" s="253"/>
      <c r="E187" s="253"/>
      <c r="F187" s="272" t="s">
        <v>860</v>
      </c>
      <c r="G187" s="253"/>
      <c r="H187" s="253" t="s">
        <v>940</v>
      </c>
      <c r="I187" s="253" t="s">
        <v>941</v>
      </c>
      <c r="J187" s="307" t="s">
        <v>942</v>
      </c>
      <c r="K187" s="294"/>
    </row>
    <row r="188" spans="2:11" ht="15" customHeight="1">
      <c r="B188" s="273"/>
      <c r="C188" s="258" t="s">
        <v>40</v>
      </c>
      <c r="D188" s="253"/>
      <c r="E188" s="253"/>
      <c r="F188" s="272" t="s">
        <v>854</v>
      </c>
      <c r="G188" s="253"/>
      <c r="H188" s="249" t="s">
        <v>943</v>
      </c>
      <c r="I188" s="253" t="s">
        <v>944</v>
      </c>
      <c r="J188" s="253"/>
      <c r="K188" s="294"/>
    </row>
    <row r="189" spans="2:11" ht="15" customHeight="1">
      <c r="B189" s="273"/>
      <c r="C189" s="258" t="s">
        <v>945</v>
      </c>
      <c r="D189" s="253"/>
      <c r="E189" s="253"/>
      <c r="F189" s="272" t="s">
        <v>854</v>
      </c>
      <c r="G189" s="253"/>
      <c r="H189" s="253" t="s">
        <v>946</v>
      </c>
      <c r="I189" s="253" t="s">
        <v>888</v>
      </c>
      <c r="J189" s="253"/>
      <c r="K189" s="294"/>
    </row>
    <row r="190" spans="2:11" ht="15" customHeight="1">
      <c r="B190" s="273"/>
      <c r="C190" s="258" t="s">
        <v>947</v>
      </c>
      <c r="D190" s="253"/>
      <c r="E190" s="253"/>
      <c r="F190" s="272" t="s">
        <v>854</v>
      </c>
      <c r="G190" s="253"/>
      <c r="H190" s="253" t="s">
        <v>948</v>
      </c>
      <c r="I190" s="253" t="s">
        <v>888</v>
      </c>
      <c r="J190" s="253"/>
      <c r="K190" s="294"/>
    </row>
    <row r="191" spans="2:11" ht="15" customHeight="1">
      <c r="B191" s="273"/>
      <c r="C191" s="258" t="s">
        <v>949</v>
      </c>
      <c r="D191" s="253"/>
      <c r="E191" s="253"/>
      <c r="F191" s="272" t="s">
        <v>860</v>
      </c>
      <c r="G191" s="253"/>
      <c r="H191" s="253" t="s">
        <v>950</v>
      </c>
      <c r="I191" s="253" t="s">
        <v>888</v>
      </c>
      <c r="J191" s="253"/>
      <c r="K191" s="294"/>
    </row>
    <row r="192" spans="2:11" ht="15" customHeight="1">
      <c r="B192" s="300"/>
      <c r="C192" s="308"/>
      <c r="D192" s="282"/>
      <c r="E192" s="282"/>
      <c r="F192" s="282"/>
      <c r="G192" s="282"/>
      <c r="H192" s="282"/>
      <c r="I192" s="282"/>
      <c r="J192" s="282"/>
      <c r="K192" s="301"/>
    </row>
    <row r="193" spans="2:11" ht="18.75" customHeight="1">
      <c r="B193" s="249"/>
      <c r="C193" s="253"/>
      <c r="D193" s="253"/>
      <c r="E193" s="253"/>
      <c r="F193" s="272"/>
      <c r="G193" s="253"/>
      <c r="H193" s="253"/>
      <c r="I193" s="253"/>
      <c r="J193" s="253"/>
      <c r="K193" s="249"/>
    </row>
    <row r="194" spans="2:11" ht="18.75" customHeight="1">
      <c r="B194" s="249"/>
      <c r="C194" s="253"/>
      <c r="D194" s="253"/>
      <c r="E194" s="253"/>
      <c r="F194" s="272"/>
      <c r="G194" s="253"/>
      <c r="H194" s="253"/>
      <c r="I194" s="253"/>
      <c r="J194" s="253"/>
      <c r="K194" s="249"/>
    </row>
    <row r="195" spans="2:11" ht="18.75" customHeight="1"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</row>
    <row r="196" spans="2:11">
      <c r="B196" s="241"/>
      <c r="C196" s="242"/>
      <c r="D196" s="242"/>
      <c r="E196" s="242"/>
      <c r="F196" s="242"/>
      <c r="G196" s="242"/>
      <c r="H196" s="242"/>
      <c r="I196" s="242"/>
      <c r="J196" s="242"/>
      <c r="K196" s="243"/>
    </row>
    <row r="197" spans="2:11" ht="21">
      <c r="B197" s="244"/>
      <c r="C197" s="368" t="s">
        <v>951</v>
      </c>
      <c r="D197" s="368"/>
      <c r="E197" s="368"/>
      <c r="F197" s="368"/>
      <c r="G197" s="368"/>
      <c r="H197" s="368"/>
      <c r="I197" s="368"/>
      <c r="J197" s="368"/>
      <c r="K197" s="245"/>
    </row>
    <row r="198" spans="2:11" ht="25.5" customHeight="1">
      <c r="B198" s="244"/>
      <c r="C198" s="309" t="s">
        <v>952</v>
      </c>
      <c r="D198" s="309"/>
      <c r="E198" s="309"/>
      <c r="F198" s="309" t="s">
        <v>953</v>
      </c>
      <c r="G198" s="310"/>
      <c r="H198" s="367" t="s">
        <v>954</v>
      </c>
      <c r="I198" s="367"/>
      <c r="J198" s="367"/>
      <c r="K198" s="245"/>
    </row>
    <row r="199" spans="2:11" ht="5.25" customHeight="1">
      <c r="B199" s="273"/>
      <c r="C199" s="270"/>
      <c r="D199" s="270"/>
      <c r="E199" s="270"/>
      <c r="F199" s="270"/>
      <c r="G199" s="253"/>
      <c r="H199" s="270"/>
      <c r="I199" s="270"/>
      <c r="J199" s="270"/>
      <c r="K199" s="294"/>
    </row>
    <row r="200" spans="2:11" ht="15" customHeight="1">
      <c r="B200" s="273"/>
      <c r="C200" s="253" t="s">
        <v>944</v>
      </c>
      <c r="D200" s="253"/>
      <c r="E200" s="253"/>
      <c r="F200" s="272" t="s">
        <v>41</v>
      </c>
      <c r="G200" s="253"/>
      <c r="H200" s="365" t="s">
        <v>955</v>
      </c>
      <c r="I200" s="365"/>
      <c r="J200" s="365"/>
      <c r="K200" s="294"/>
    </row>
    <row r="201" spans="2:11" ht="15" customHeight="1">
      <c r="B201" s="273"/>
      <c r="C201" s="279"/>
      <c r="D201" s="253"/>
      <c r="E201" s="253"/>
      <c r="F201" s="272" t="s">
        <v>42</v>
      </c>
      <c r="G201" s="253"/>
      <c r="H201" s="365" t="s">
        <v>956</v>
      </c>
      <c r="I201" s="365"/>
      <c r="J201" s="365"/>
      <c r="K201" s="294"/>
    </row>
    <row r="202" spans="2:11" ht="15" customHeight="1">
      <c r="B202" s="273"/>
      <c r="C202" s="279"/>
      <c r="D202" s="253"/>
      <c r="E202" s="253"/>
      <c r="F202" s="272" t="s">
        <v>45</v>
      </c>
      <c r="G202" s="253"/>
      <c r="H202" s="365" t="s">
        <v>957</v>
      </c>
      <c r="I202" s="365"/>
      <c r="J202" s="365"/>
      <c r="K202" s="294"/>
    </row>
    <row r="203" spans="2:11" ht="15" customHeight="1">
      <c r="B203" s="273"/>
      <c r="C203" s="253"/>
      <c r="D203" s="253"/>
      <c r="E203" s="253"/>
      <c r="F203" s="272" t="s">
        <v>43</v>
      </c>
      <c r="G203" s="253"/>
      <c r="H203" s="365" t="s">
        <v>958</v>
      </c>
      <c r="I203" s="365"/>
      <c r="J203" s="365"/>
      <c r="K203" s="294"/>
    </row>
    <row r="204" spans="2:11" ht="15" customHeight="1">
      <c r="B204" s="273"/>
      <c r="C204" s="253"/>
      <c r="D204" s="253"/>
      <c r="E204" s="253"/>
      <c r="F204" s="272" t="s">
        <v>44</v>
      </c>
      <c r="G204" s="253"/>
      <c r="H204" s="365" t="s">
        <v>959</v>
      </c>
      <c r="I204" s="365"/>
      <c r="J204" s="365"/>
      <c r="K204" s="294"/>
    </row>
    <row r="205" spans="2:11" ht="15" customHeight="1">
      <c r="B205" s="273"/>
      <c r="C205" s="253"/>
      <c r="D205" s="253"/>
      <c r="E205" s="253"/>
      <c r="F205" s="272"/>
      <c r="G205" s="253"/>
      <c r="H205" s="253"/>
      <c r="I205" s="253"/>
      <c r="J205" s="253"/>
      <c r="K205" s="294"/>
    </row>
    <row r="206" spans="2:11" ht="15" customHeight="1">
      <c r="B206" s="273"/>
      <c r="C206" s="253" t="s">
        <v>900</v>
      </c>
      <c r="D206" s="253"/>
      <c r="E206" s="253"/>
      <c r="F206" s="272" t="s">
        <v>77</v>
      </c>
      <c r="G206" s="253"/>
      <c r="H206" s="365" t="s">
        <v>960</v>
      </c>
      <c r="I206" s="365"/>
      <c r="J206" s="365"/>
      <c r="K206" s="294"/>
    </row>
    <row r="207" spans="2:11" ht="15" customHeight="1">
      <c r="B207" s="273"/>
      <c r="C207" s="279"/>
      <c r="D207" s="253"/>
      <c r="E207" s="253"/>
      <c r="F207" s="272" t="s">
        <v>797</v>
      </c>
      <c r="G207" s="253"/>
      <c r="H207" s="365" t="s">
        <v>798</v>
      </c>
      <c r="I207" s="365"/>
      <c r="J207" s="365"/>
      <c r="K207" s="294"/>
    </row>
    <row r="208" spans="2:11" ht="15" customHeight="1">
      <c r="B208" s="273"/>
      <c r="C208" s="253"/>
      <c r="D208" s="253"/>
      <c r="E208" s="253"/>
      <c r="F208" s="272" t="s">
        <v>795</v>
      </c>
      <c r="G208" s="253"/>
      <c r="H208" s="365" t="s">
        <v>961</v>
      </c>
      <c r="I208" s="365"/>
      <c r="J208" s="365"/>
      <c r="K208" s="294"/>
    </row>
    <row r="209" spans="2:11" ht="15" customHeight="1">
      <c r="B209" s="311"/>
      <c r="C209" s="279"/>
      <c r="D209" s="279"/>
      <c r="E209" s="279"/>
      <c r="F209" s="272" t="s">
        <v>799</v>
      </c>
      <c r="G209" s="258"/>
      <c r="H209" s="366" t="s">
        <v>800</v>
      </c>
      <c r="I209" s="366"/>
      <c r="J209" s="366"/>
      <c r="K209" s="312"/>
    </row>
    <row r="210" spans="2:11" ht="15" customHeight="1">
      <c r="B210" s="311"/>
      <c r="C210" s="279"/>
      <c r="D210" s="279"/>
      <c r="E210" s="279"/>
      <c r="F210" s="272" t="s">
        <v>801</v>
      </c>
      <c r="G210" s="258"/>
      <c r="H210" s="366" t="s">
        <v>962</v>
      </c>
      <c r="I210" s="366"/>
      <c r="J210" s="366"/>
      <c r="K210" s="312"/>
    </row>
    <row r="211" spans="2:11" ht="15" customHeight="1">
      <c r="B211" s="311"/>
      <c r="C211" s="279"/>
      <c r="D211" s="279"/>
      <c r="E211" s="279"/>
      <c r="F211" s="313"/>
      <c r="G211" s="258"/>
      <c r="H211" s="314"/>
      <c r="I211" s="314"/>
      <c r="J211" s="314"/>
      <c r="K211" s="312"/>
    </row>
    <row r="212" spans="2:11" ht="15" customHeight="1">
      <c r="B212" s="311"/>
      <c r="C212" s="253" t="s">
        <v>924</v>
      </c>
      <c r="D212" s="279"/>
      <c r="E212" s="279"/>
      <c r="F212" s="272">
        <v>1</v>
      </c>
      <c r="G212" s="258"/>
      <c r="H212" s="366" t="s">
        <v>963</v>
      </c>
      <c r="I212" s="366"/>
      <c r="J212" s="366"/>
      <c r="K212" s="312"/>
    </row>
    <row r="213" spans="2:11" ht="15" customHeight="1">
      <c r="B213" s="311"/>
      <c r="C213" s="279"/>
      <c r="D213" s="279"/>
      <c r="E213" s="279"/>
      <c r="F213" s="272">
        <v>2</v>
      </c>
      <c r="G213" s="258"/>
      <c r="H213" s="366" t="s">
        <v>964</v>
      </c>
      <c r="I213" s="366"/>
      <c r="J213" s="366"/>
      <c r="K213" s="312"/>
    </row>
    <row r="214" spans="2:11" ht="15" customHeight="1">
      <c r="B214" s="311"/>
      <c r="C214" s="279"/>
      <c r="D214" s="279"/>
      <c r="E214" s="279"/>
      <c r="F214" s="272">
        <v>3</v>
      </c>
      <c r="G214" s="258"/>
      <c r="H214" s="366" t="s">
        <v>965</v>
      </c>
      <c r="I214" s="366"/>
      <c r="J214" s="366"/>
      <c r="K214" s="312"/>
    </row>
    <row r="215" spans="2:11" ht="15" customHeight="1">
      <c r="B215" s="311"/>
      <c r="C215" s="279"/>
      <c r="D215" s="279"/>
      <c r="E215" s="279"/>
      <c r="F215" s="272">
        <v>4</v>
      </c>
      <c r="G215" s="258"/>
      <c r="H215" s="366" t="s">
        <v>966</v>
      </c>
      <c r="I215" s="366"/>
      <c r="J215" s="366"/>
      <c r="K215" s="312"/>
    </row>
    <row r="216" spans="2:11" ht="12.75" customHeight="1">
      <c r="B216" s="315"/>
      <c r="C216" s="316"/>
      <c r="D216" s="316"/>
      <c r="E216" s="316"/>
      <c r="F216" s="316"/>
      <c r="G216" s="316"/>
      <c r="H216" s="316"/>
      <c r="I216" s="316"/>
      <c r="J216" s="316"/>
      <c r="K216" s="317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VZT</vt:lpstr>
      <vt:lpstr>02 - 801201 - SO 03 - Sta...</vt:lpstr>
      <vt:lpstr>03 - NN</vt:lpstr>
      <vt:lpstr>04 - VRN</vt:lpstr>
      <vt:lpstr>Pokyny pro vyplnění</vt:lpstr>
      <vt:lpstr>'01 - VZT'!Názvy_tisku</vt:lpstr>
      <vt:lpstr>'02 - 801201 - SO 03 - Sta...'!Názvy_tisku</vt:lpstr>
      <vt:lpstr>'03 - NN'!Názvy_tisku</vt:lpstr>
      <vt:lpstr>'04 - VRN'!Názvy_tisku</vt:lpstr>
      <vt:lpstr>'Rekapitulace stavby'!Názvy_tisku</vt:lpstr>
      <vt:lpstr>'01 - VZT'!Oblast_tisku</vt:lpstr>
      <vt:lpstr>'02 - 801201 - SO 03 - Sta...'!Oblast_tisku</vt:lpstr>
      <vt:lpstr>'03 - NN'!Oblast_tisku</vt:lpstr>
      <vt:lpstr>'04 -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Ing. Blanka Kratochvílová</cp:lastModifiedBy>
  <dcterms:created xsi:type="dcterms:W3CDTF">2018-04-08T05:30:27Z</dcterms:created>
  <dcterms:modified xsi:type="dcterms:W3CDTF">2018-04-16T07:12:00Z</dcterms:modified>
</cp:coreProperties>
</file>