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0 - Vodovod Častolovice"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'00 - Vodovod Častolovice'!$C$85:$K$644</definedName>
    <definedName name="_xlnm.Print_Area" localSheetId="1">'00 - Vodovod Častolovice'!$C$4:$J$36,'00 - Vodovod Častolovice'!$C$42:$J$67,'00 - Vodovod Častolovice'!$C$73:$K$644</definedName>
    <definedName name="_xlnm.Print_Titles" localSheetId="1">'00 - Vodovod Častolovice'!$85:$85</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644"/>
  <c r="BH644"/>
  <c r="BG644"/>
  <c r="BF644"/>
  <c r="T644"/>
  <c r="R644"/>
  <c r="P644"/>
  <c r="BK644"/>
  <c r="J644"/>
  <c r="BE644"/>
  <c r="BI643"/>
  <c r="BH643"/>
  <c r="BG643"/>
  <c r="BF643"/>
  <c r="T643"/>
  <c r="R643"/>
  <c r="P643"/>
  <c r="BK643"/>
  <c r="J643"/>
  <c r="BE643"/>
  <c r="BI642"/>
  <c r="BH642"/>
  <c r="BG642"/>
  <c r="BF642"/>
  <c r="T642"/>
  <c r="R642"/>
  <c r="P642"/>
  <c r="BK642"/>
  <c r="J642"/>
  <c r="BE642"/>
  <c r="BI641"/>
  <c r="BH641"/>
  <c r="BG641"/>
  <c r="BF641"/>
  <c r="T641"/>
  <c r="R641"/>
  <c r="P641"/>
  <c r="BK641"/>
  <c r="J641"/>
  <c r="BE641"/>
  <c r="BI639"/>
  <c r="BH639"/>
  <c r="BG639"/>
  <c r="BF639"/>
  <c r="T639"/>
  <c r="R639"/>
  <c r="P639"/>
  <c r="BK639"/>
  <c r="J639"/>
  <c r="BE639"/>
  <c r="BI637"/>
  <c r="BH637"/>
  <c r="BG637"/>
  <c r="BF637"/>
  <c r="T637"/>
  <c r="R637"/>
  <c r="P637"/>
  <c r="BK637"/>
  <c r="J637"/>
  <c r="BE637"/>
  <c r="BI636"/>
  <c r="BH636"/>
  <c r="BG636"/>
  <c r="BF636"/>
  <c r="T636"/>
  <c r="R636"/>
  <c r="P636"/>
  <c r="BK636"/>
  <c r="J636"/>
  <c r="BE636"/>
  <c r="BI635"/>
  <c r="BH635"/>
  <c r="BG635"/>
  <c r="BF635"/>
  <c r="T635"/>
  <c r="R635"/>
  <c r="P635"/>
  <c r="BK635"/>
  <c r="J635"/>
  <c r="BE635"/>
  <c r="BI634"/>
  <c r="BH634"/>
  <c r="BG634"/>
  <c r="BF634"/>
  <c r="T634"/>
  <c r="R634"/>
  <c r="P634"/>
  <c r="BK634"/>
  <c r="J634"/>
  <c r="BE634"/>
  <c r="BI633"/>
  <c r="BH633"/>
  <c r="BG633"/>
  <c r="BF633"/>
  <c r="T633"/>
  <c r="R633"/>
  <c r="P633"/>
  <c r="BK633"/>
  <c r="J633"/>
  <c r="BE633"/>
  <c r="BI631"/>
  <c r="BH631"/>
  <c r="BG631"/>
  <c r="BF631"/>
  <c r="T631"/>
  <c r="R631"/>
  <c r="P631"/>
  <c r="BK631"/>
  <c r="J631"/>
  <c r="BE631"/>
  <c r="BI629"/>
  <c r="BH629"/>
  <c r="BG629"/>
  <c r="BF629"/>
  <c r="T629"/>
  <c r="R629"/>
  <c r="P629"/>
  <c r="BK629"/>
  <c r="J629"/>
  <c r="BE629"/>
  <c r="BI627"/>
  <c r="BH627"/>
  <c r="BG627"/>
  <c r="BF627"/>
  <c r="T627"/>
  <c r="T626"/>
  <c r="R627"/>
  <c r="R626"/>
  <c r="P627"/>
  <c r="P626"/>
  <c r="BK627"/>
  <c r="BK626"/>
  <c r="J626"/>
  <c r="J627"/>
  <c r="BE627"/>
  <c r="J66"/>
  <c r="BI624"/>
  <c r="BH624"/>
  <c r="BG624"/>
  <c r="BF624"/>
  <c r="T624"/>
  <c r="T623"/>
  <c r="R624"/>
  <c r="R623"/>
  <c r="P624"/>
  <c r="P623"/>
  <c r="BK624"/>
  <c r="BK623"/>
  <c r="J623"/>
  <c r="J624"/>
  <c r="BE624"/>
  <c r="J65"/>
  <c r="BI620"/>
  <c r="BH620"/>
  <c r="BG620"/>
  <c r="BF620"/>
  <c r="T620"/>
  <c r="R620"/>
  <c r="P620"/>
  <c r="BK620"/>
  <c r="J620"/>
  <c r="BE620"/>
  <c r="BI617"/>
  <c r="BH617"/>
  <c r="BG617"/>
  <c r="BF617"/>
  <c r="T617"/>
  <c r="R617"/>
  <c r="P617"/>
  <c r="BK617"/>
  <c r="J617"/>
  <c r="BE617"/>
  <c r="BI614"/>
  <c r="BH614"/>
  <c r="BG614"/>
  <c r="BF614"/>
  <c r="T614"/>
  <c r="R614"/>
  <c r="P614"/>
  <c r="BK614"/>
  <c r="J614"/>
  <c r="BE614"/>
  <c r="BI607"/>
  <c r="BH607"/>
  <c r="BG607"/>
  <c r="BF607"/>
  <c r="T607"/>
  <c r="R607"/>
  <c r="P607"/>
  <c r="BK607"/>
  <c r="J607"/>
  <c r="BE607"/>
  <c r="BI601"/>
  <c r="BH601"/>
  <c r="BG601"/>
  <c r="BF601"/>
  <c r="T601"/>
  <c r="R601"/>
  <c r="P601"/>
  <c r="BK601"/>
  <c r="J601"/>
  <c r="BE601"/>
  <c r="BI597"/>
  <c r="BH597"/>
  <c r="BG597"/>
  <c r="BF597"/>
  <c r="T597"/>
  <c r="R597"/>
  <c r="P597"/>
  <c r="BK597"/>
  <c r="J597"/>
  <c r="BE597"/>
  <c r="BI594"/>
  <c r="BH594"/>
  <c r="BG594"/>
  <c r="BF594"/>
  <c r="T594"/>
  <c r="T593"/>
  <c r="R594"/>
  <c r="R593"/>
  <c r="P594"/>
  <c r="P593"/>
  <c r="BK594"/>
  <c r="BK593"/>
  <c r="J593"/>
  <c r="J594"/>
  <c r="BE594"/>
  <c r="J64"/>
  <c r="BI591"/>
  <c r="BH591"/>
  <c r="BG591"/>
  <c r="BF591"/>
  <c r="T591"/>
  <c r="R591"/>
  <c r="P591"/>
  <c r="BK591"/>
  <c r="J591"/>
  <c r="BE591"/>
  <c r="BI586"/>
  <c r="BH586"/>
  <c r="BG586"/>
  <c r="BF586"/>
  <c r="T586"/>
  <c r="R586"/>
  <c r="P586"/>
  <c r="BK586"/>
  <c r="J586"/>
  <c r="BE586"/>
  <c r="BI581"/>
  <c r="BH581"/>
  <c r="BG581"/>
  <c r="BF581"/>
  <c r="T581"/>
  <c r="R581"/>
  <c r="P581"/>
  <c r="BK581"/>
  <c r="J581"/>
  <c r="BE581"/>
  <c r="BI576"/>
  <c r="BH576"/>
  <c r="BG576"/>
  <c r="BF576"/>
  <c r="T576"/>
  <c r="R576"/>
  <c r="P576"/>
  <c r="BK576"/>
  <c r="J576"/>
  <c r="BE576"/>
  <c r="BI573"/>
  <c r="BH573"/>
  <c r="BG573"/>
  <c r="BF573"/>
  <c r="T573"/>
  <c r="T572"/>
  <c r="R573"/>
  <c r="R572"/>
  <c r="P573"/>
  <c r="P572"/>
  <c r="BK573"/>
  <c r="BK572"/>
  <c r="J572"/>
  <c r="J573"/>
  <c r="BE573"/>
  <c r="J63"/>
  <c r="BI570"/>
  <c r="BH570"/>
  <c r="BG570"/>
  <c r="BF570"/>
  <c r="T570"/>
  <c r="R570"/>
  <c r="P570"/>
  <c r="BK570"/>
  <c r="J570"/>
  <c r="BE570"/>
  <c r="BI566"/>
  <c r="BH566"/>
  <c r="BG566"/>
  <c r="BF566"/>
  <c r="T566"/>
  <c r="R566"/>
  <c r="P566"/>
  <c r="BK566"/>
  <c r="J566"/>
  <c r="BE566"/>
  <c r="BI564"/>
  <c r="BH564"/>
  <c r="BG564"/>
  <c r="BF564"/>
  <c r="T564"/>
  <c r="R564"/>
  <c r="P564"/>
  <c r="BK564"/>
  <c r="J564"/>
  <c r="BE564"/>
  <c r="BI563"/>
  <c r="BH563"/>
  <c r="BG563"/>
  <c r="BF563"/>
  <c r="T563"/>
  <c r="R563"/>
  <c r="P563"/>
  <c r="BK563"/>
  <c r="J563"/>
  <c r="BE563"/>
  <c r="BI560"/>
  <c r="BH560"/>
  <c r="BG560"/>
  <c r="BF560"/>
  <c r="T560"/>
  <c r="R560"/>
  <c r="P560"/>
  <c r="BK560"/>
  <c r="J560"/>
  <c r="BE560"/>
  <c r="BI557"/>
  <c r="BH557"/>
  <c r="BG557"/>
  <c r="BF557"/>
  <c r="T557"/>
  <c r="R557"/>
  <c r="P557"/>
  <c r="BK557"/>
  <c r="J557"/>
  <c r="BE557"/>
  <c r="BI555"/>
  <c r="BH555"/>
  <c r="BG555"/>
  <c r="BF555"/>
  <c r="T555"/>
  <c r="R555"/>
  <c r="P555"/>
  <c r="BK555"/>
  <c r="J555"/>
  <c r="BE555"/>
  <c r="BI551"/>
  <c r="BH551"/>
  <c r="BG551"/>
  <c r="BF551"/>
  <c r="T551"/>
  <c r="R551"/>
  <c r="P551"/>
  <c r="BK551"/>
  <c r="J551"/>
  <c r="BE551"/>
  <c r="BI547"/>
  <c r="BH547"/>
  <c r="BG547"/>
  <c r="BF547"/>
  <c r="T547"/>
  <c r="R547"/>
  <c r="P547"/>
  <c r="BK547"/>
  <c r="J547"/>
  <c r="BE547"/>
  <c r="BI542"/>
  <c r="BH542"/>
  <c r="BG542"/>
  <c r="BF542"/>
  <c r="T542"/>
  <c r="R542"/>
  <c r="P542"/>
  <c r="BK542"/>
  <c r="J542"/>
  <c r="BE542"/>
  <c r="BI540"/>
  <c r="BH540"/>
  <c r="BG540"/>
  <c r="BF540"/>
  <c r="T540"/>
  <c r="R540"/>
  <c r="P540"/>
  <c r="BK540"/>
  <c r="J540"/>
  <c r="BE540"/>
  <c r="BI538"/>
  <c r="BH538"/>
  <c r="BG538"/>
  <c r="BF538"/>
  <c r="T538"/>
  <c r="R538"/>
  <c r="P538"/>
  <c r="BK538"/>
  <c r="J538"/>
  <c r="BE538"/>
  <c r="BI536"/>
  <c r="BH536"/>
  <c r="BG536"/>
  <c r="BF536"/>
  <c r="T536"/>
  <c r="R536"/>
  <c r="P536"/>
  <c r="BK536"/>
  <c r="J536"/>
  <c r="BE536"/>
  <c r="BI530"/>
  <c r="BH530"/>
  <c r="BG530"/>
  <c r="BF530"/>
  <c r="T530"/>
  <c r="R530"/>
  <c r="P530"/>
  <c r="BK530"/>
  <c r="J530"/>
  <c r="BE530"/>
  <c r="BI525"/>
  <c r="BH525"/>
  <c r="BG525"/>
  <c r="BF525"/>
  <c r="T525"/>
  <c r="R525"/>
  <c r="P525"/>
  <c r="BK525"/>
  <c r="J525"/>
  <c r="BE525"/>
  <c r="BI522"/>
  <c r="BH522"/>
  <c r="BG522"/>
  <c r="BF522"/>
  <c r="T522"/>
  <c r="R522"/>
  <c r="P522"/>
  <c r="BK522"/>
  <c r="J522"/>
  <c r="BE522"/>
  <c r="BI519"/>
  <c r="BH519"/>
  <c r="BG519"/>
  <c r="BF519"/>
  <c r="T519"/>
  <c r="R519"/>
  <c r="P519"/>
  <c r="BK519"/>
  <c r="J519"/>
  <c r="BE519"/>
  <c r="BI516"/>
  <c r="BH516"/>
  <c r="BG516"/>
  <c r="BF516"/>
  <c r="T516"/>
  <c r="R516"/>
  <c r="P516"/>
  <c r="BK516"/>
  <c r="J516"/>
  <c r="BE516"/>
  <c r="BI513"/>
  <c r="BH513"/>
  <c r="BG513"/>
  <c r="BF513"/>
  <c r="T513"/>
  <c r="R513"/>
  <c r="P513"/>
  <c r="BK513"/>
  <c r="J513"/>
  <c r="BE513"/>
  <c r="BI511"/>
  <c r="BH511"/>
  <c r="BG511"/>
  <c r="BF511"/>
  <c r="T511"/>
  <c r="R511"/>
  <c r="P511"/>
  <c r="BK511"/>
  <c r="J511"/>
  <c r="BE511"/>
  <c r="BI509"/>
  <c r="BH509"/>
  <c r="BG509"/>
  <c r="BF509"/>
  <c r="T509"/>
  <c r="R509"/>
  <c r="P509"/>
  <c r="BK509"/>
  <c r="J509"/>
  <c r="BE509"/>
  <c r="BI507"/>
  <c r="BH507"/>
  <c r="BG507"/>
  <c r="BF507"/>
  <c r="T507"/>
  <c r="R507"/>
  <c r="P507"/>
  <c r="BK507"/>
  <c r="J507"/>
  <c r="BE507"/>
  <c r="BI504"/>
  <c r="BH504"/>
  <c r="BG504"/>
  <c r="BF504"/>
  <c r="T504"/>
  <c r="R504"/>
  <c r="P504"/>
  <c r="BK504"/>
  <c r="J504"/>
  <c r="BE504"/>
  <c r="BI502"/>
  <c r="BH502"/>
  <c r="BG502"/>
  <c r="BF502"/>
  <c r="T502"/>
  <c r="R502"/>
  <c r="P502"/>
  <c r="BK502"/>
  <c r="J502"/>
  <c r="BE502"/>
  <c r="BI500"/>
  <c r="BH500"/>
  <c r="BG500"/>
  <c r="BF500"/>
  <c r="T500"/>
  <c r="R500"/>
  <c r="P500"/>
  <c r="BK500"/>
  <c r="J500"/>
  <c r="BE500"/>
  <c r="BI498"/>
  <c r="BH498"/>
  <c r="BG498"/>
  <c r="BF498"/>
  <c r="T498"/>
  <c r="R498"/>
  <c r="P498"/>
  <c r="BK498"/>
  <c r="J498"/>
  <c r="BE498"/>
  <c r="BI497"/>
  <c r="BH497"/>
  <c r="BG497"/>
  <c r="BF497"/>
  <c r="T497"/>
  <c r="R497"/>
  <c r="P497"/>
  <c r="BK497"/>
  <c r="J497"/>
  <c r="BE497"/>
  <c r="BI492"/>
  <c r="BH492"/>
  <c r="BG492"/>
  <c r="BF492"/>
  <c r="T492"/>
  <c r="R492"/>
  <c r="P492"/>
  <c r="BK492"/>
  <c r="J492"/>
  <c r="BE492"/>
  <c r="BI488"/>
  <c r="BH488"/>
  <c r="BG488"/>
  <c r="BF488"/>
  <c r="T488"/>
  <c r="R488"/>
  <c r="P488"/>
  <c r="BK488"/>
  <c r="J488"/>
  <c r="BE488"/>
  <c r="BI486"/>
  <c r="BH486"/>
  <c r="BG486"/>
  <c r="BF486"/>
  <c r="T486"/>
  <c r="R486"/>
  <c r="P486"/>
  <c r="BK486"/>
  <c r="J486"/>
  <c r="BE486"/>
  <c r="BI484"/>
  <c r="BH484"/>
  <c r="BG484"/>
  <c r="BF484"/>
  <c r="T484"/>
  <c r="R484"/>
  <c r="P484"/>
  <c r="BK484"/>
  <c r="J484"/>
  <c r="BE484"/>
  <c r="BI482"/>
  <c r="BH482"/>
  <c r="BG482"/>
  <c r="BF482"/>
  <c r="T482"/>
  <c r="R482"/>
  <c r="P482"/>
  <c r="BK482"/>
  <c r="J482"/>
  <c r="BE482"/>
  <c r="BI480"/>
  <c r="BH480"/>
  <c r="BG480"/>
  <c r="BF480"/>
  <c r="T480"/>
  <c r="R480"/>
  <c r="P480"/>
  <c r="BK480"/>
  <c r="J480"/>
  <c r="BE480"/>
  <c r="BI474"/>
  <c r="BH474"/>
  <c r="BG474"/>
  <c r="BF474"/>
  <c r="T474"/>
  <c r="R474"/>
  <c r="P474"/>
  <c r="BK474"/>
  <c r="J474"/>
  <c r="BE474"/>
  <c r="BI472"/>
  <c r="BH472"/>
  <c r="BG472"/>
  <c r="BF472"/>
  <c r="T472"/>
  <c r="R472"/>
  <c r="P472"/>
  <c r="BK472"/>
  <c r="J472"/>
  <c r="BE472"/>
  <c r="BI469"/>
  <c r="BH469"/>
  <c r="BG469"/>
  <c r="BF469"/>
  <c r="T469"/>
  <c r="R469"/>
  <c r="P469"/>
  <c r="BK469"/>
  <c r="J469"/>
  <c r="BE469"/>
  <c r="BI467"/>
  <c r="BH467"/>
  <c r="BG467"/>
  <c r="BF467"/>
  <c r="T467"/>
  <c r="R467"/>
  <c r="P467"/>
  <c r="BK467"/>
  <c r="J467"/>
  <c r="BE467"/>
  <c r="BI464"/>
  <c r="BH464"/>
  <c r="BG464"/>
  <c r="BF464"/>
  <c r="T464"/>
  <c r="R464"/>
  <c r="P464"/>
  <c r="BK464"/>
  <c r="J464"/>
  <c r="BE464"/>
  <c r="BI462"/>
  <c r="BH462"/>
  <c r="BG462"/>
  <c r="BF462"/>
  <c r="T462"/>
  <c r="R462"/>
  <c r="P462"/>
  <c r="BK462"/>
  <c r="J462"/>
  <c r="BE462"/>
  <c r="BI459"/>
  <c r="BH459"/>
  <c r="BG459"/>
  <c r="BF459"/>
  <c r="T459"/>
  <c r="R459"/>
  <c r="P459"/>
  <c r="BK459"/>
  <c r="J459"/>
  <c r="BE459"/>
  <c r="BI457"/>
  <c r="BH457"/>
  <c r="BG457"/>
  <c r="BF457"/>
  <c r="T457"/>
  <c r="R457"/>
  <c r="P457"/>
  <c r="BK457"/>
  <c r="J457"/>
  <c r="BE457"/>
  <c r="BI454"/>
  <c r="BH454"/>
  <c r="BG454"/>
  <c r="BF454"/>
  <c r="T454"/>
  <c r="R454"/>
  <c r="P454"/>
  <c r="BK454"/>
  <c r="J454"/>
  <c r="BE454"/>
  <c r="BI452"/>
  <c r="BH452"/>
  <c r="BG452"/>
  <c r="BF452"/>
  <c r="T452"/>
  <c r="R452"/>
  <c r="P452"/>
  <c r="BK452"/>
  <c r="J452"/>
  <c r="BE452"/>
  <c r="BI450"/>
  <c r="BH450"/>
  <c r="BG450"/>
  <c r="BF450"/>
  <c r="T450"/>
  <c r="R450"/>
  <c r="P450"/>
  <c r="BK450"/>
  <c r="J450"/>
  <c r="BE450"/>
  <c r="BI448"/>
  <c r="BH448"/>
  <c r="BG448"/>
  <c r="BF448"/>
  <c r="T448"/>
  <c r="R448"/>
  <c r="P448"/>
  <c r="BK448"/>
  <c r="J448"/>
  <c r="BE448"/>
  <c r="BI442"/>
  <c r="BH442"/>
  <c r="BG442"/>
  <c r="BF442"/>
  <c r="T442"/>
  <c r="R442"/>
  <c r="P442"/>
  <c r="BK442"/>
  <c r="J442"/>
  <c r="BE442"/>
  <c r="BI440"/>
  <c r="BH440"/>
  <c r="BG440"/>
  <c r="BF440"/>
  <c r="T440"/>
  <c r="R440"/>
  <c r="P440"/>
  <c r="BK440"/>
  <c r="J440"/>
  <c r="BE440"/>
  <c r="BI437"/>
  <c r="BH437"/>
  <c r="BG437"/>
  <c r="BF437"/>
  <c r="T437"/>
  <c r="R437"/>
  <c r="P437"/>
  <c r="BK437"/>
  <c r="J437"/>
  <c r="BE437"/>
  <c r="BI435"/>
  <c r="BH435"/>
  <c r="BG435"/>
  <c r="BF435"/>
  <c r="T435"/>
  <c r="R435"/>
  <c r="P435"/>
  <c r="BK435"/>
  <c r="J435"/>
  <c r="BE435"/>
  <c r="BI433"/>
  <c r="BH433"/>
  <c r="BG433"/>
  <c r="BF433"/>
  <c r="T433"/>
  <c r="R433"/>
  <c r="P433"/>
  <c r="BK433"/>
  <c r="J433"/>
  <c r="BE433"/>
  <c r="BI431"/>
  <c r="BH431"/>
  <c r="BG431"/>
  <c r="BF431"/>
  <c r="T431"/>
  <c r="R431"/>
  <c r="P431"/>
  <c r="BK431"/>
  <c r="J431"/>
  <c r="BE431"/>
  <c r="BI425"/>
  <c r="BH425"/>
  <c r="BG425"/>
  <c r="BF425"/>
  <c r="T425"/>
  <c r="R425"/>
  <c r="P425"/>
  <c r="BK425"/>
  <c r="J425"/>
  <c r="BE425"/>
  <c r="BI423"/>
  <c r="BH423"/>
  <c r="BG423"/>
  <c r="BF423"/>
  <c r="T423"/>
  <c r="R423"/>
  <c r="P423"/>
  <c r="BK423"/>
  <c r="J423"/>
  <c r="BE423"/>
  <c r="BI421"/>
  <c r="BH421"/>
  <c r="BG421"/>
  <c r="BF421"/>
  <c r="T421"/>
  <c r="R421"/>
  <c r="P421"/>
  <c r="BK421"/>
  <c r="J421"/>
  <c r="BE421"/>
  <c r="BI419"/>
  <c r="BH419"/>
  <c r="BG419"/>
  <c r="BF419"/>
  <c r="T419"/>
  <c r="R419"/>
  <c r="P419"/>
  <c r="BK419"/>
  <c r="J419"/>
  <c r="BE419"/>
  <c r="BI417"/>
  <c r="BH417"/>
  <c r="BG417"/>
  <c r="BF417"/>
  <c r="T417"/>
  <c r="R417"/>
  <c r="P417"/>
  <c r="BK417"/>
  <c r="J417"/>
  <c r="BE417"/>
  <c r="BI410"/>
  <c r="BH410"/>
  <c r="BG410"/>
  <c r="BF410"/>
  <c r="T410"/>
  <c r="R410"/>
  <c r="P410"/>
  <c r="BK410"/>
  <c r="J410"/>
  <c r="BE410"/>
  <c r="BI408"/>
  <c r="BH408"/>
  <c r="BG408"/>
  <c r="BF408"/>
  <c r="T408"/>
  <c r="R408"/>
  <c r="P408"/>
  <c r="BK408"/>
  <c r="J408"/>
  <c r="BE408"/>
  <c r="BI405"/>
  <c r="BH405"/>
  <c r="BG405"/>
  <c r="BF405"/>
  <c r="T405"/>
  <c r="R405"/>
  <c r="P405"/>
  <c r="BK405"/>
  <c r="J405"/>
  <c r="BE405"/>
  <c r="BI403"/>
  <c r="BH403"/>
  <c r="BG403"/>
  <c r="BF403"/>
  <c r="T403"/>
  <c r="R403"/>
  <c r="P403"/>
  <c r="BK403"/>
  <c r="J403"/>
  <c r="BE403"/>
  <c r="BI400"/>
  <c r="BH400"/>
  <c r="BG400"/>
  <c r="BF400"/>
  <c r="T400"/>
  <c r="R400"/>
  <c r="P400"/>
  <c r="BK400"/>
  <c r="J400"/>
  <c r="BE400"/>
  <c r="BI398"/>
  <c r="BH398"/>
  <c r="BG398"/>
  <c r="BF398"/>
  <c r="T398"/>
  <c r="R398"/>
  <c r="P398"/>
  <c r="BK398"/>
  <c r="J398"/>
  <c r="BE398"/>
  <c r="BI396"/>
  <c r="BH396"/>
  <c r="BG396"/>
  <c r="BF396"/>
  <c r="T396"/>
  <c r="R396"/>
  <c r="P396"/>
  <c r="BK396"/>
  <c r="J396"/>
  <c r="BE396"/>
  <c r="BI391"/>
  <c r="BH391"/>
  <c r="BG391"/>
  <c r="BF391"/>
  <c r="T391"/>
  <c r="R391"/>
  <c r="P391"/>
  <c r="BK391"/>
  <c r="J391"/>
  <c r="BE391"/>
  <c r="BI389"/>
  <c r="BH389"/>
  <c r="BG389"/>
  <c r="BF389"/>
  <c r="T389"/>
  <c r="R389"/>
  <c r="P389"/>
  <c r="BK389"/>
  <c r="J389"/>
  <c r="BE389"/>
  <c r="BI387"/>
  <c r="BH387"/>
  <c r="BG387"/>
  <c r="BF387"/>
  <c r="T387"/>
  <c r="R387"/>
  <c r="P387"/>
  <c r="BK387"/>
  <c r="J387"/>
  <c r="BE387"/>
  <c r="BI385"/>
  <c r="BH385"/>
  <c r="BG385"/>
  <c r="BF385"/>
  <c r="T385"/>
  <c r="R385"/>
  <c r="P385"/>
  <c r="BK385"/>
  <c r="J385"/>
  <c r="BE385"/>
  <c r="BI379"/>
  <c r="BH379"/>
  <c r="BG379"/>
  <c r="BF379"/>
  <c r="T379"/>
  <c r="R379"/>
  <c r="P379"/>
  <c r="BK379"/>
  <c r="J379"/>
  <c r="BE379"/>
  <c r="BI377"/>
  <c r="BH377"/>
  <c r="BG377"/>
  <c r="BF377"/>
  <c r="T377"/>
  <c r="R377"/>
  <c r="P377"/>
  <c r="BK377"/>
  <c r="J377"/>
  <c r="BE377"/>
  <c r="BI375"/>
  <c r="BH375"/>
  <c r="BG375"/>
  <c r="BF375"/>
  <c r="T375"/>
  <c r="R375"/>
  <c r="P375"/>
  <c r="BK375"/>
  <c r="J375"/>
  <c r="BE375"/>
  <c r="BI370"/>
  <c r="BH370"/>
  <c r="BG370"/>
  <c r="BF370"/>
  <c r="T370"/>
  <c r="R370"/>
  <c r="P370"/>
  <c r="BK370"/>
  <c r="J370"/>
  <c r="BE370"/>
  <c r="BI368"/>
  <c r="BH368"/>
  <c r="BG368"/>
  <c r="BF368"/>
  <c r="T368"/>
  <c r="R368"/>
  <c r="P368"/>
  <c r="BK368"/>
  <c r="J368"/>
  <c r="BE368"/>
  <c r="BI365"/>
  <c r="BH365"/>
  <c r="BG365"/>
  <c r="BF365"/>
  <c r="T365"/>
  <c r="R365"/>
  <c r="P365"/>
  <c r="BK365"/>
  <c r="J365"/>
  <c r="BE365"/>
  <c r="BI363"/>
  <c r="BH363"/>
  <c r="BG363"/>
  <c r="BF363"/>
  <c r="T363"/>
  <c r="R363"/>
  <c r="P363"/>
  <c r="BK363"/>
  <c r="J363"/>
  <c r="BE363"/>
  <c r="BI359"/>
  <c r="BH359"/>
  <c r="BG359"/>
  <c r="BF359"/>
  <c r="T359"/>
  <c r="R359"/>
  <c r="P359"/>
  <c r="BK359"/>
  <c r="J359"/>
  <c r="BE359"/>
  <c r="BI355"/>
  <c r="BH355"/>
  <c r="BG355"/>
  <c r="BF355"/>
  <c r="T355"/>
  <c r="R355"/>
  <c r="P355"/>
  <c r="BK355"/>
  <c r="J355"/>
  <c r="BE355"/>
  <c r="BI353"/>
  <c r="BH353"/>
  <c r="BG353"/>
  <c r="BF353"/>
  <c r="T353"/>
  <c r="R353"/>
  <c r="P353"/>
  <c r="BK353"/>
  <c r="J353"/>
  <c r="BE353"/>
  <c r="BI349"/>
  <c r="BH349"/>
  <c r="BG349"/>
  <c r="BF349"/>
  <c r="T349"/>
  <c r="T348"/>
  <c r="R349"/>
  <c r="R348"/>
  <c r="P349"/>
  <c r="P348"/>
  <c r="BK349"/>
  <c r="BK348"/>
  <c r="J348"/>
  <c r="J349"/>
  <c r="BE349"/>
  <c r="J62"/>
  <c r="BI346"/>
  <c r="BH346"/>
  <c r="BG346"/>
  <c r="BF346"/>
  <c r="T346"/>
  <c r="R346"/>
  <c r="P346"/>
  <c r="BK346"/>
  <c r="J346"/>
  <c r="BE346"/>
  <c r="BI343"/>
  <c r="BH343"/>
  <c r="BG343"/>
  <c r="BF343"/>
  <c r="T343"/>
  <c r="R343"/>
  <c r="P343"/>
  <c r="BK343"/>
  <c r="J343"/>
  <c r="BE343"/>
  <c r="BI335"/>
  <c r="BH335"/>
  <c r="BG335"/>
  <c r="BF335"/>
  <c r="T335"/>
  <c r="R335"/>
  <c r="P335"/>
  <c r="BK335"/>
  <c r="J335"/>
  <c r="BE335"/>
  <c r="BI325"/>
  <c r="BH325"/>
  <c r="BG325"/>
  <c r="BF325"/>
  <c r="T325"/>
  <c r="R325"/>
  <c r="P325"/>
  <c r="BK325"/>
  <c r="J325"/>
  <c r="BE325"/>
  <c r="BI315"/>
  <c r="BH315"/>
  <c r="BG315"/>
  <c r="BF315"/>
  <c r="T315"/>
  <c r="R315"/>
  <c r="P315"/>
  <c r="BK315"/>
  <c r="J315"/>
  <c r="BE315"/>
  <c r="BI305"/>
  <c r="BH305"/>
  <c r="BG305"/>
  <c r="BF305"/>
  <c r="T305"/>
  <c r="R305"/>
  <c r="P305"/>
  <c r="BK305"/>
  <c r="J305"/>
  <c r="BE305"/>
  <c r="BI298"/>
  <c r="BH298"/>
  <c r="BG298"/>
  <c r="BF298"/>
  <c r="T298"/>
  <c r="R298"/>
  <c r="P298"/>
  <c r="BK298"/>
  <c r="J298"/>
  <c r="BE298"/>
  <c r="BI288"/>
  <c r="BH288"/>
  <c r="BG288"/>
  <c r="BF288"/>
  <c r="T288"/>
  <c r="R288"/>
  <c r="P288"/>
  <c r="BK288"/>
  <c r="J288"/>
  <c r="BE288"/>
  <c r="BI285"/>
  <c r="BH285"/>
  <c r="BG285"/>
  <c r="BF285"/>
  <c r="T285"/>
  <c r="T284"/>
  <c r="R285"/>
  <c r="R284"/>
  <c r="P285"/>
  <c r="P284"/>
  <c r="BK285"/>
  <c r="BK284"/>
  <c r="J284"/>
  <c r="J285"/>
  <c r="BE285"/>
  <c r="J61"/>
  <c r="BI282"/>
  <c r="BH282"/>
  <c r="BG282"/>
  <c r="BF282"/>
  <c r="T282"/>
  <c r="R282"/>
  <c r="P282"/>
  <c r="BK282"/>
  <c r="J282"/>
  <c r="BE282"/>
  <c r="BI277"/>
  <c r="BH277"/>
  <c r="BG277"/>
  <c r="BF277"/>
  <c r="T277"/>
  <c r="T276"/>
  <c r="R277"/>
  <c r="R276"/>
  <c r="P277"/>
  <c r="P276"/>
  <c r="BK277"/>
  <c r="BK276"/>
  <c r="J276"/>
  <c r="J277"/>
  <c r="BE277"/>
  <c r="J60"/>
  <c r="BI274"/>
  <c r="BH274"/>
  <c r="BG274"/>
  <c r="BF274"/>
  <c r="T274"/>
  <c r="T273"/>
  <c r="R274"/>
  <c r="R273"/>
  <c r="P274"/>
  <c r="P273"/>
  <c r="BK274"/>
  <c r="BK273"/>
  <c r="J273"/>
  <c r="J274"/>
  <c r="BE274"/>
  <c r="J59"/>
  <c r="BI271"/>
  <c r="BH271"/>
  <c r="BG271"/>
  <c r="BF271"/>
  <c r="T271"/>
  <c r="R271"/>
  <c r="P271"/>
  <c r="BK271"/>
  <c r="J271"/>
  <c r="BE271"/>
  <c r="BI266"/>
  <c r="BH266"/>
  <c r="BG266"/>
  <c r="BF266"/>
  <c r="T266"/>
  <c r="R266"/>
  <c r="P266"/>
  <c r="BK266"/>
  <c r="J266"/>
  <c r="BE266"/>
  <c r="BI263"/>
  <c r="BH263"/>
  <c r="BG263"/>
  <c r="BF263"/>
  <c r="T263"/>
  <c r="R263"/>
  <c r="P263"/>
  <c r="BK263"/>
  <c r="J263"/>
  <c r="BE263"/>
  <c r="BI257"/>
  <c r="BH257"/>
  <c r="BG257"/>
  <c r="BF257"/>
  <c r="T257"/>
  <c r="R257"/>
  <c r="P257"/>
  <c r="BK257"/>
  <c r="J257"/>
  <c r="BE257"/>
  <c r="BI254"/>
  <c r="BH254"/>
  <c r="BG254"/>
  <c r="BF254"/>
  <c r="T254"/>
  <c r="R254"/>
  <c r="P254"/>
  <c r="BK254"/>
  <c r="J254"/>
  <c r="BE254"/>
  <c r="BI251"/>
  <c r="BH251"/>
  <c r="BG251"/>
  <c r="BF251"/>
  <c r="T251"/>
  <c r="R251"/>
  <c r="P251"/>
  <c r="BK251"/>
  <c r="J251"/>
  <c r="BE251"/>
  <c r="BI248"/>
  <c r="BH248"/>
  <c r="BG248"/>
  <c r="BF248"/>
  <c r="T248"/>
  <c r="R248"/>
  <c r="P248"/>
  <c r="BK248"/>
  <c r="J248"/>
  <c r="BE248"/>
  <c r="BI244"/>
  <c r="BH244"/>
  <c r="BG244"/>
  <c r="BF244"/>
  <c r="T244"/>
  <c r="R244"/>
  <c r="P244"/>
  <c r="BK244"/>
  <c r="J244"/>
  <c r="BE244"/>
  <c r="BI236"/>
  <c r="BH236"/>
  <c r="BG236"/>
  <c r="BF236"/>
  <c r="T236"/>
  <c r="R236"/>
  <c r="P236"/>
  <c r="BK236"/>
  <c r="J236"/>
  <c r="BE236"/>
  <c r="BI233"/>
  <c r="BH233"/>
  <c r="BG233"/>
  <c r="BF233"/>
  <c r="T233"/>
  <c r="R233"/>
  <c r="P233"/>
  <c r="BK233"/>
  <c r="J233"/>
  <c r="BE233"/>
  <c r="BI228"/>
  <c r="BH228"/>
  <c r="BG228"/>
  <c r="BF228"/>
  <c r="T228"/>
  <c r="R228"/>
  <c r="P228"/>
  <c r="BK228"/>
  <c r="J228"/>
  <c r="BE228"/>
  <c r="BI223"/>
  <c r="BH223"/>
  <c r="BG223"/>
  <c r="BF223"/>
  <c r="T223"/>
  <c r="R223"/>
  <c r="P223"/>
  <c r="BK223"/>
  <c r="J223"/>
  <c r="BE223"/>
  <c r="BI219"/>
  <c r="BH219"/>
  <c r="BG219"/>
  <c r="BF219"/>
  <c r="T219"/>
  <c r="R219"/>
  <c r="P219"/>
  <c r="BK219"/>
  <c r="J219"/>
  <c r="BE219"/>
  <c r="BI214"/>
  <c r="BH214"/>
  <c r="BG214"/>
  <c r="BF214"/>
  <c r="T214"/>
  <c r="R214"/>
  <c r="P214"/>
  <c r="BK214"/>
  <c r="J214"/>
  <c r="BE214"/>
  <c r="BI210"/>
  <c r="BH210"/>
  <c r="BG210"/>
  <c r="BF210"/>
  <c r="T210"/>
  <c r="R210"/>
  <c r="P210"/>
  <c r="BK210"/>
  <c r="J210"/>
  <c r="BE210"/>
  <c r="BI205"/>
  <c r="BH205"/>
  <c r="BG205"/>
  <c r="BF205"/>
  <c r="T205"/>
  <c r="R205"/>
  <c r="P205"/>
  <c r="BK205"/>
  <c r="J205"/>
  <c r="BE205"/>
  <c r="BI201"/>
  <c r="BH201"/>
  <c r="BG201"/>
  <c r="BF201"/>
  <c r="T201"/>
  <c r="R201"/>
  <c r="P201"/>
  <c r="BK201"/>
  <c r="J201"/>
  <c r="BE201"/>
  <c r="BI196"/>
  <c r="BH196"/>
  <c r="BG196"/>
  <c r="BF196"/>
  <c r="T196"/>
  <c r="R196"/>
  <c r="P196"/>
  <c r="BK196"/>
  <c r="J196"/>
  <c r="BE196"/>
  <c r="BI193"/>
  <c r="BH193"/>
  <c r="BG193"/>
  <c r="BF193"/>
  <c r="T193"/>
  <c r="R193"/>
  <c r="P193"/>
  <c r="BK193"/>
  <c r="J193"/>
  <c r="BE193"/>
  <c r="BI191"/>
  <c r="BH191"/>
  <c r="BG191"/>
  <c r="BF191"/>
  <c r="T191"/>
  <c r="R191"/>
  <c r="P191"/>
  <c r="BK191"/>
  <c r="J191"/>
  <c r="BE191"/>
  <c r="BI188"/>
  <c r="BH188"/>
  <c r="BG188"/>
  <c r="BF188"/>
  <c r="T188"/>
  <c r="R188"/>
  <c r="P188"/>
  <c r="BK188"/>
  <c r="J188"/>
  <c r="BE188"/>
  <c r="BI183"/>
  <c r="BH183"/>
  <c r="BG183"/>
  <c r="BF183"/>
  <c r="T183"/>
  <c r="R183"/>
  <c r="P183"/>
  <c r="BK183"/>
  <c r="J183"/>
  <c r="BE183"/>
  <c r="BI180"/>
  <c r="BH180"/>
  <c r="BG180"/>
  <c r="BF180"/>
  <c r="T180"/>
  <c r="R180"/>
  <c r="P180"/>
  <c r="BK180"/>
  <c r="J180"/>
  <c r="BE180"/>
  <c r="BI176"/>
  <c r="BH176"/>
  <c r="BG176"/>
  <c r="BF176"/>
  <c r="T176"/>
  <c r="R176"/>
  <c r="P176"/>
  <c r="BK176"/>
  <c r="J176"/>
  <c r="BE176"/>
  <c r="BI173"/>
  <c r="BH173"/>
  <c r="BG173"/>
  <c r="BF173"/>
  <c r="T173"/>
  <c r="R173"/>
  <c r="P173"/>
  <c r="BK173"/>
  <c r="J173"/>
  <c r="BE173"/>
  <c r="BI170"/>
  <c r="BH170"/>
  <c r="BG170"/>
  <c r="BF170"/>
  <c r="T170"/>
  <c r="R170"/>
  <c r="P170"/>
  <c r="BK170"/>
  <c r="J170"/>
  <c r="BE170"/>
  <c r="BI165"/>
  <c r="BH165"/>
  <c r="BG165"/>
  <c r="BF165"/>
  <c r="T165"/>
  <c r="R165"/>
  <c r="P165"/>
  <c r="BK165"/>
  <c r="J165"/>
  <c r="BE165"/>
  <c r="BI162"/>
  <c r="BH162"/>
  <c r="BG162"/>
  <c r="BF162"/>
  <c r="T162"/>
  <c r="R162"/>
  <c r="P162"/>
  <c r="BK162"/>
  <c r="J162"/>
  <c r="BE162"/>
  <c r="BI157"/>
  <c r="BH157"/>
  <c r="BG157"/>
  <c r="BF157"/>
  <c r="T157"/>
  <c r="R157"/>
  <c r="P157"/>
  <c r="BK157"/>
  <c r="J157"/>
  <c r="BE157"/>
  <c r="BI154"/>
  <c r="BH154"/>
  <c r="BG154"/>
  <c r="BF154"/>
  <c r="T154"/>
  <c r="R154"/>
  <c r="P154"/>
  <c r="BK154"/>
  <c r="J154"/>
  <c r="BE154"/>
  <c r="BI151"/>
  <c r="BH151"/>
  <c r="BG151"/>
  <c r="BF151"/>
  <c r="T151"/>
  <c r="R151"/>
  <c r="P151"/>
  <c r="BK151"/>
  <c r="J151"/>
  <c r="BE151"/>
  <c r="BI148"/>
  <c r="BH148"/>
  <c r="BG148"/>
  <c r="BF148"/>
  <c r="T148"/>
  <c r="R148"/>
  <c r="P148"/>
  <c r="BK148"/>
  <c r="J148"/>
  <c r="BE148"/>
  <c r="BI141"/>
  <c r="BH141"/>
  <c r="BG141"/>
  <c r="BF141"/>
  <c r="T141"/>
  <c r="R141"/>
  <c r="P141"/>
  <c r="BK141"/>
  <c r="J141"/>
  <c r="BE141"/>
  <c r="BI138"/>
  <c r="BH138"/>
  <c r="BG138"/>
  <c r="BF138"/>
  <c r="T138"/>
  <c r="R138"/>
  <c r="P138"/>
  <c r="BK138"/>
  <c r="J138"/>
  <c r="BE138"/>
  <c r="BI135"/>
  <c r="BH135"/>
  <c r="BG135"/>
  <c r="BF135"/>
  <c r="T135"/>
  <c r="R135"/>
  <c r="P135"/>
  <c r="BK135"/>
  <c r="J135"/>
  <c r="BE135"/>
  <c r="BI132"/>
  <c r="BH132"/>
  <c r="BG132"/>
  <c r="BF132"/>
  <c r="T132"/>
  <c r="R132"/>
  <c r="P132"/>
  <c r="BK132"/>
  <c r="J132"/>
  <c r="BE132"/>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R116"/>
  <c r="P116"/>
  <c r="BK116"/>
  <c r="J116"/>
  <c r="BE116"/>
  <c r="BI110"/>
  <c r="BH110"/>
  <c r="BG110"/>
  <c r="BF110"/>
  <c r="T110"/>
  <c r="R110"/>
  <c r="P110"/>
  <c r="BK110"/>
  <c r="J110"/>
  <c r="BE110"/>
  <c r="BI104"/>
  <c r="BH104"/>
  <c r="BG104"/>
  <c r="BF104"/>
  <c r="T104"/>
  <c r="R104"/>
  <c r="P104"/>
  <c r="BK104"/>
  <c r="J104"/>
  <c r="BE104"/>
  <c r="BI98"/>
  <c r="BH98"/>
  <c r="BG98"/>
  <c r="BF98"/>
  <c r="T98"/>
  <c r="R98"/>
  <c r="P98"/>
  <c r="BK98"/>
  <c r="J98"/>
  <c r="BE98"/>
  <c r="BI92"/>
  <c r="BH92"/>
  <c r="BG92"/>
  <c r="BF92"/>
  <c r="T92"/>
  <c r="R92"/>
  <c r="P92"/>
  <c r="BK92"/>
  <c r="J92"/>
  <c r="BE92"/>
  <c r="BI89"/>
  <c r="F34"/>
  <c i="1" r="BD52"/>
  <c i="2" r="BH89"/>
  <c r="F33"/>
  <c i="1" r="BC52"/>
  <c i="2" r="BG89"/>
  <c r="F32"/>
  <c i="1" r="BB52"/>
  <c i="2" r="BF89"/>
  <c r="J31"/>
  <c i="1" r="AW52"/>
  <c i="2" r="F31"/>
  <c i="1" r="BA52"/>
  <c i="2" r="T89"/>
  <c r="T88"/>
  <c r="T87"/>
  <c r="T86"/>
  <c r="R89"/>
  <c r="R88"/>
  <c r="R87"/>
  <c r="R86"/>
  <c r="P89"/>
  <c r="P88"/>
  <c r="P87"/>
  <c r="P86"/>
  <c i="1" r="AU52"/>
  <c i="2" r="BK89"/>
  <c r="BK88"/>
  <c r="J88"/>
  <c r="BK87"/>
  <c r="J87"/>
  <c r="BK86"/>
  <c r="J86"/>
  <c r="J56"/>
  <c r="J27"/>
  <c i="1" r="AG52"/>
  <c i="2" r="J89"/>
  <c r="BE89"/>
  <c r="J30"/>
  <c i="1" r="AV52"/>
  <c i="2" r="F30"/>
  <c i="1" r="AZ52"/>
  <c i="2" r="J58"/>
  <c r="J57"/>
  <c r="F80"/>
  <c r="E78"/>
  <c r="F49"/>
  <c r="E47"/>
  <c r="J36"/>
  <c r="J21"/>
  <c r="E21"/>
  <c r="J82"/>
  <c r="J51"/>
  <c r="J20"/>
  <c r="J18"/>
  <c r="E18"/>
  <c r="F83"/>
  <c r="F52"/>
  <c r="J17"/>
  <c r="J15"/>
  <c r="E15"/>
  <c r="F82"/>
  <c r="F51"/>
  <c r="J14"/>
  <c r="J12"/>
  <c r="J80"/>
  <c r="J49"/>
  <c r="E7"/>
  <c r="E76"/>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<sst xmlns="http://schemas.openxmlformats.org/spreadsheetml/2006/main">
  <si>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</si>
  <si>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</si>
  <si>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</si>
  <si>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</si>
  <si>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</si>
  <si>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</si>
  <si>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</si>
  <si>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{ea4c8cd5-21d1-4756-8276-17319d15b81a}</t>
  </si>
  <si>
    <t>0,01</t>
  </si>
  <si>
    <t>21</t>
  </si>
  <si>
    <t>15</t>
  </si>
  <si>
    <t>REKAPITULACE STAVBY</t>
  </si>
  <si>
    <t xml:space="preserve">v ---  níže se nacházejí doplnkové a pomocné údaje k sestavám  --- v</t>
  </si>
  <si>
    <t>Návod na vyplnění</t>
  </si>
  <si>
    <t>0,001</t>
  </si>
  <si>
    <t>Kód:</t>
  </si>
  <si>
    <t>18007_1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</si>
  <si>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</si>
  <si>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</si>
  <si>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Vodovod Častolovice</t>
  </si>
  <si>
    <t>KSO:</t>
  </si>
  <si>
    <t/>
  </si>
  <si>
    <t>CC-CZ:</t>
  </si>
  <si>
    <t>Místo:</t>
  </si>
  <si>
    <t xml:space="preserve"> </t>
  </si>
  <si>
    <t>Datum:</t>
  </si>
  <si>
    <t>11. 5. 2018</t>
  </si>
  <si>
    <t>Zadavatel:</t>
  </si>
  <si>
    <t>IČ:</t>
  </si>
  <si>
    <t>Město Česká Lípa</t>
  </si>
  <si>
    <t>DIČ:</t>
  </si>
  <si>
    <t>Uchazeč:</t>
  </si>
  <si>
    <t>Vyplň údaj</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</si>
  <si>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</si>
  <si>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</si>
  <si>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</si>
  <si>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</si>
  <si>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</si>
  <si>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</si>
  <si>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</si>
  <si>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</si>
  <si>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</si>
  <si>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</si>
  <si>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</si>
  <si>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</si>
  <si>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</si>
  <si>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</si>
  <si>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</si>
  <si>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</si>
  <si>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</si>
  <si>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</si>
  <si>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</si>
  <si>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</si>
  <si>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</si>
  <si>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</si>
  <si>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</si>
  <si>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</si>
  <si>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</si>
  <si>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</si>
  <si>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</si>
  <si>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</si>
  <si>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</si>
  <si>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</si>
  <si>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</si>
  <si>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</si>
  <si>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</si>
  <si>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</si>
  <si>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</si>
  <si>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</si>
  <si>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</si>
  <si>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</si>
  <si>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</si>
  <si>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</si>
  <si>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</si>
  <si>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</si>
  <si>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</si>
  <si>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t>
  </si>
  <si>
    <t>STA</t>
  </si>
  <si>
    <t>1</t>
  </si>
  <si>
    <t>{b29ba632-1dc7-4872-b8ab-69b89b784b71}</t>
  </si>
  <si>
    <t>2</t>
  </si>
  <si>
    <t>1) Krycí list soupisu</t>
  </si>
  <si>
    <t>2) Rekapitulace</t>
  </si>
  <si>
    <t>3) Soupis prací</t>
  </si>
  <si>
    <t>Zpět na list:</t>
  </si>
  <si>
    <t>Rekapitulace stavby</t>
  </si>
  <si>
    <t>KRYCÍ LIST SOUPISU</t>
  </si>
  <si>
    <t>Objekt:</t>
  </si>
  <si>
    <t>00 - Vodovod Častolovice</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</si>
  <si>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</si>
  <si>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</si>
  <si>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</si>
  <si>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</si>
  <si>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</si>
  <si>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</si>
  <si>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</si>
  <si>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</si>
  <si>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</si>
  <si>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</si>
  <si>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</si>
  <si>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</si>
  <si>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</si>
  <si>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</si>
  <si>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</si>
  <si>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</si>
  <si>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</si>
  <si>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</si>
  <si>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</si>
  <si>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</si>
  <si>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</si>
  <si>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</si>
  <si>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</si>
  <si>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</si>
  <si>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</si>
  <si>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</si>
  <si>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</si>
  <si>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</si>
  <si>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</si>
  <si>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</si>
  <si>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</si>
  <si>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</si>
  <si>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</si>
  <si>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</si>
  <si>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</si>
  <si>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</si>
  <si>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</si>
  <si>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2018 01</t>
  </si>
  <si>
    <t>4</t>
  </si>
  <si>
    <t>2059435204</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</si>
  <si>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</si>
  <si>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</si>
  <si>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</si>
  <si>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 u V16B - V20B" 50</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</si>
  <si>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</si>
  <si>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</si>
  <si>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-498279360</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</si>
  <si>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</si>
  <si>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 xml:space="preserve">"komunikace KSSLK a komuniace místní" </t>
  </si>
  <si>
    <t xml:space="preserve">"viz tabulka ZP- řad A,A1,A2,A3"  42,70+33,41</t>
  </si>
  <si>
    <t xml:space="preserve">"viz tabulka ZP- řad B,B1"  53,20+54,42</t>
  </si>
  <si>
    <t>Součet</t>
  </si>
  <si>
    <t>3</t>
  </si>
  <si>
    <t>113107431</t>
  </si>
  <si>
    <t>Odstranění podkladů nebo krytů při překopech inženýrských sítí s přemístěním hmot na skládku ve vzdálenosti do 3 m nebo s naložením na dopravní prostředek strojně plochy jednotlivě do 15 m2 z betonu prostého, o tl. vrstvy přes 100 do 150 mm</t>
  </si>
  <si>
    <t>1233951198</t>
  </si>
  <si>
    <t xml:space="preserve">"komunikace KSSLK a komuniace místní- CS tl.130mm" </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</si>
  <si>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</si>
  <si>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</si>
  <si>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-1919725210</t>
  </si>
  <si>
    <t xml:space="preserve">"komunikace místní" </t>
  </si>
  <si>
    <t>"viz tabulka ZP- řad A,A1,A2,A3" 33,41</t>
  </si>
  <si>
    <t xml:space="preserve">"viz tabulka ZP- řad B,B1"               54,42</t>
  </si>
  <si>
    <t>5</t>
  </si>
  <si>
    <t>113107444</t>
  </si>
  <si>
    <t>Odstranění podkladů nebo krytů při překopech inženýrských sítí s přemístěním hmot na skládku ve vzdálenosti do 3 m nebo s naložením na dopravní prostředek strojně plochy jednotlivě do 15 m2 živičných, o tl. vrstvy přes 150 do 200 mm</t>
  </si>
  <si>
    <t>110325387</t>
  </si>
  <si>
    <t xml:space="preserve">"komunikace KSSLK" </t>
  </si>
  <si>
    <t>"viz tabulka ZP- řad A,A1,A2,A3" 42,70</t>
  </si>
  <si>
    <t>6</t>
  </si>
  <si>
    <t>124303101</t>
  </si>
  <si>
    <t>Vykopávky pro koryta vodotečí s přehozením výkopku na vzdálenost do 3 m nebo s naložením na dopravní prostředek v hornině tř. 4 do 1 000 m3</t>
  </si>
  <si>
    <t>m3</t>
  </si>
  <si>
    <t>511703159</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</si>
  <si>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</si>
  <si>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"zrušení hrázek" 1,75</t>
  </si>
  <si>
    <t>7</t>
  </si>
  <si>
    <t>124303109</t>
  </si>
  <si>
    <t>Vykopávky pro koryta vodotečí s přehozením výkopku na vzdálenost do 3 m nebo s naložením na dopravní prostředek v hornině tř. 4 Příplatek k cenám za lepivost horniny tř. 4</t>
  </si>
  <si>
    <t>1749622549</t>
  </si>
  <si>
    <t>1,75*0,3</t>
  </si>
  <si>
    <t>8</t>
  </si>
  <si>
    <t>130001101</t>
  </si>
  <si>
    <t>Příplatek k cenám hloubených vykopávek za ztížení vykopávky v blízkosti podzemního vedení nebo výbušnin pro jakoukoliv třídu horniny</t>
  </si>
  <si>
    <t>167423475</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</si>
  <si>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</si>
  <si>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"viz tabulka zemních prací V16B až V20B" (5,28+39,89+44,88+8,58)</t>
  </si>
  <si>
    <t>9</t>
  </si>
  <si>
    <t>132201202</t>
  </si>
  <si>
    <t>Hloubení zapažených i nezapažených rýh šířky přes 600 do 2 000 mm s urovnáním dna do předepsaného profilu a spádu v hornině tř. 3 přes 100 do 1 000 m3</t>
  </si>
  <si>
    <t>-1048580670</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</si>
  <si>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</si>
  <si>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 xml:space="preserve">"viz tabulka ZP- řad A,A1,A2,A3"  78,96*0,50</t>
  </si>
  <si>
    <t xml:space="preserve">"viz tabulka ZP- řad B,B1"  129,86*0,50</t>
  </si>
  <si>
    <t xml:space="preserve">"odečítá se ruční výkop" </t>
  </si>
  <si>
    <t>"viz tabulka ZP V16B až V20B" -(5,28+39,89+44,88+8,58)*0,50</t>
  </si>
  <si>
    <t>10</t>
  </si>
  <si>
    <t>132201209</t>
  </si>
  <si>
    <t>Hloubení zapažených i nezapažených rýh šířky přes 600 do 2 000 mm s urovnáním dna do předepsaného profilu a spádu v hornině tř. 3 Příplatek k cenám za lepivost horniny tř. 3</t>
  </si>
  <si>
    <t>2068375053</t>
  </si>
  <si>
    <t>55,095*0,30</t>
  </si>
  <si>
    <t>11</t>
  </si>
  <si>
    <t>132212202</t>
  </si>
  <si>
    <t>Hloubení zapažených i nezapažených rýh šířky přes 600 do 2 000 mm ručním nebo pneumatickým nářadím s urovnáním dna do předepsaného profilu a spádu v horninách tř. 3 nesoudržných</t>
  </si>
  <si>
    <t>1697311982</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</si>
  <si>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</si>
  <si>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"viz tabulka ZP V16B až V20B" (5,28+39,89+44,88+8,58)*0,50</t>
  </si>
  <si>
    <t>12</t>
  </si>
  <si>
    <t>132212209</t>
  </si>
  <si>
    <t>Hloubení zapažených i nezapažených rýh šířky přes 600 do 2 000 mm ručním nebo pneumatickým nářadím s urovnáním dna do předepsaného profilu a spádu v horninách tř. 3 Příplatek k cenám za lepivost horniny tř. 3</t>
  </si>
  <si>
    <t>-404352296</t>
  </si>
  <si>
    <t>49,315*0,30</t>
  </si>
  <si>
    <t>13</t>
  </si>
  <si>
    <t>132301202</t>
  </si>
  <si>
    <t>Hloubení zapažených i nezapažených rýh šířky přes 600 do 2 000 mm s urovnáním dna do předepsaného profilu a spádu v hornině tř. 4 přes 100 do 1 000 m3</t>
  </si>
  <si>
    <t>1948797136</t>
  </si>
  <si>
    <t>14</t>
  </si>
  <si>
    <t>132301209</t>
  </si>
  <si>
    <t>Hloubení zapažených i nezapažených rýh šířky přes 600 do 2 000 mm s urovnáním dna do předepsaného profilu a spádu v hornině tř. 4 Příplatek k cenám za lepivost horniny tř. 4</t>
  </si>
  <si>
    <t>1754147191</t>
  </si>
  <si>
    <t>132312202</t>
  </si>
  <si>
    <t>Hloubení zapažených i nezapažených rýh šířky přes 600 do 2 000 mm ručním nebo pneumatickým nářadím s urovnáním dna do předepsaného profilu a spádu v horninách tř. 4 nesoudržných</t>
  </si>
  <si>
    <t>1825060739</t>
  </si>
  <si>
    <t>16</t>
  </si>
  <si>
    <t>132312209</t>
  </si>
  <si>
    <t>Hloubení zapažených i nezapažených rýh šířky přes 600 do 2 000 mm ručním nebo pneumatickým nářadím s urovnáním dna do předepsaného profilu a spádu v horninách tř. 4 Příplatek k cenám za lepivost horniny tř. 4</t>
  </si>
  <si>
    <t>1229391501</t>
  </si>
  <si>
    <t>17</t>
  </si>
  <si>
    <t>133201101</t>
  </si>
  <si>
    <t>Hloubení zapažených i nezapažených šachet s případným nutným přemístěním výkopku ve výkopišti v hornině tř. 3 do 100 m3</t>
  </si>
  <si>
    <t>-380155542</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</si>
  <si>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</si>
  <si>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 xml:space="preserve">"viz tabulka ZP- řad A,A1,A2,A3"  69,37*0,50</t>
  </si>
  <si>
    <t xml:space="preserve">"viz tabulka ZP- řad B,B1"  83,75*0,50</t>
  </si>
  <si>
    <t>18</t>
  </si>
  <si>
    <t>133201109</t>
  </si>
  <si>
    <t>Hloubení zapažených i nezapažených šachet s případným nutným přemístěním výkopku ve výkopišti v hornině tř. 3 Příplatek k cenám za lepivost horniny tř. 3</t>
  </si>
  <si>
    <t>1586938702</t>
  </si>
  <si>
    <t>76,56*0,30</t>
  </si>
  <si>
    <t>19</t>
  </si>
  <si>
    <t>133301101</t>
  </si>
  <si>
    <t>Hloubení zapažených i nezapažených šachet s případným nutným přemístěním výkopku ve výkopišti v hornině tř. 4 do 100 m3</t>
  </si>
  <si>
    <t>-1959768574</t>
  </si>
  <si>
    <t>20</t>
  </si>
  <si>
    <t>133301109</t>
  </si>
  <si>
    <t>Hloubení zapažených i nezapažených šachet s případným nutným přemístěním výkopku ve výkopišti v hornině tř. 4 Příplatek k cenám za lepivost horniny tř. 4</t>
  </si>
  <si>
    <t>-650867021</t>
  </si>
  <si>
    <t>141721111</t>
  </si>
  <si>
    <t>Řízený zemní protlak v hornině tř. 1 až 4, včetně protlačení trub v hloubce do 6 m vnějšího průměru vrtu do 63 mm</t>
  </si>
  <si>
    <t>m</t>
  </si>
  <si>
    <t>1724418695</t>
  </si>
  <si>
    <t xml:space="preserve">Poznámka k souboru cen:_x000d_
1. V cenách jsou započteny i náklady na: a) vodorovné přemístění výkopku z protlačovaného potrubí a svislé přemístění výkopku z montážní jámy na přilehlé území a případné přehození na povrchu. b) úpravu čela potrubí pro protlačení; 2. V cenách nejsou započteny náklady na: a) zemní práce nutné pro provedení protlaku (např. startovací a cílové jámy), b) čerpání vody, c) montáž vedení a jeho náležitosti, slouží-li protlačená trouba jako ochranné potrubí, d) dodávku potrubí, určeného k protlačení; toto potrubí se oceňuje ve specifikaci, ztratné lze stanovit ve výši 3 %, e) překládání a zajišťování inženýrských sítí, procházejících montážními a startovacími jámami, f) vytyčení směru protlaku a stávajících inženýrských sítí, g) případnou další úpravu trub (svařování, řezání apod.) předcházející vlastnímu protlaku potrubí. </t>
  </si>
  <si>
    <t>"potrubí PE100RC SDR17 d63x3,8mm" 794,60</t>
  </si>
  <si>
    <t>22</t>
  </si>
  <si>
    <t>M</t>
  </si>
  <si>
    <t>28613101</t>
  </si>
  <si>
    <t xml:space="preserve">potrubí vodovodní PE100 RC typ 3 dkle PAS 1075, návin  100m 63x3,8mm</t>
  </si>
  <si>
    <t>vlastní položka</t>
  </si>
  <si>
    <t>1989861097</t>
  </si>
  <si>
    <t>"pro řízený protlak "794,60*1,03=818,438"</t>
  </si>
  <si>
    <t>"pro potrubí v otevřeném výkopu " 77,80*1,015=78,967"</t>
  </si>
  <si>
    <t xml:space="preserve">"návin 100m- 818,438+78,967=897,405 tzn. "  900</t>
  </si>
  <si>
    <t>23</t>
  </si>
  <si>
    <t>141721112</t>
  </si>
  <si>
    <t>Řízený zemní protlak v hornině tř. 1 až 4, včetně protlačení trub v hloubce do 6 m vnějšího průměru vrtu přes 63 do 90 mm</t>
  </si>
  <si>
    <t>-238172971</t>
  </si>
  <si>
    <t xml:space="preserve">"potrubí PE100RC SDR17 d90x5,4mm"  718,90</t>
  </si>
  <si>
    <t>24</t>
  </si>
  <si>
    <t>28613102</t>
  </si>
  <si>
    <t xml:space="preserve">potrubí vodovodní PE100 RC typ 3 dkle PAS 1075, návin  100m 90x5,4mm</t>
  </si>
  <si>
    <t>1582504048</t>
  </si>
  <si>
    <t>"pro řízený protlak "718,390*1,03=740,467"</t>
  </si>
  <si>
    <t>"pro potrubí v otevřeném výkopu " 10,00*1,015=10,15"</t>
  </si>
  <si>
    <t xml:space="preserve">"návin 100m- 740,467+10,15=750,617 tzn. "  800</t>
  </si>
  <si>
    <t>25</t>
  </si>
  <si>
    <t>141721113</t>
  </si>
  <si>
    <t>Řízený zemní protlak v hornině tř. 1 až 4, včetně protlačení trub v hloubce do 6 m vnějšího průměru vrtu přes 90 do 110 mm</t>
  </si>
  <si>
    <t>-589844033</t>
  </si>
  <si>
    <t>"chránička D110" 47</t>
  </si>
  <si>
    <t>26</t>
  </si>
  <si>
    <t>28613116</t>
  </si>
  <si>
    <t>potrubí vodovodní PE100 PN16 SDR11 6m 12m 100m 110x10,0mm</t>
  </si>
  <si>
    <t>1229382576</t>
  </si>
  <si>
    <t>"chránička " 47*1,03</t>
  </si>
  <si>
    <t>27</t>
  </si>
  <si>
    <t>141721113R</t>
  </si>
  <si>
    <t>Zatažení trub PE100RC SDR17 d 63x5,8mm do chráničky d110mm</t>
  </si>
  <si>
    <t>1088007623</t>
  </si>
  <si>
    <t>28</t>
  </si>
  <si>
    <t>151101101</t>
  </si>
  <si>
    <t>Zřízení pažení a rozepření stěn rýh pro podzemní vedení pro všechny šířky rýhy příložné pro jakoukoliv mezerovitost, hloubky do 2 m</t>
  </si>
  <si>
    <t>-1435798344</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</si>
  <si>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</si>
  <si>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 xml:space="preserve">"viz tabulka ZP- řad A,A1,A2,A3"  178,78</t>
  </si>
  <si>
    <t xml:space="preserve">"viz tabulka ZP- řad B,B1"  338,20</t>
  </si>
  <si>
    <t>29</t>
  </si>
  <si>
    <t>151101111</t>
  </si>
  <si>
    <t>Odstranění pažení a rozepření stěn rýh pro podzemní vedení s uložením materiálu na vzdálenost do 3 m od kraje výkopu příložné, hloubky do 2 m</t>
  </si>
  <si>
    <t>607894506</t>
  </si>
  <si>
    <t>30</t>
  </si>
  <si>
    <t>151101201</t>
  </si>
  <si>
    <t>Zřízení pažení stěn výkopu bez rozepření nebo vzepření příložné, hloubky do 4 m</t>
  </si>
  <si>
    <t>-203847929</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</si>
  <si>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</si>
  <si>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 xml:space="preserve">"viz tabulka ZP- řad A,A1,A2,A3"  208,73</t>
  </si>
  <si>
    <t xml:space="preserve">"viz tabulka ZP- řad B,B1"                271,40</t>
  </si>
  <si>
    <t>31</t>
  </si>
  <si>
    <t>151101211</t>
  </si>
  <si>
    <t>Odstranění pažení stěn výkopu s uložením pažin na vzdálenost do 3 m od okraje výkopu příložné, hloubky do 4 m</t>
  </si>
  <si>
    <t>202369120</t>
  </si>
  <si>
    <t>32</t>
  </si>
  <si>
    <t>151101301</t>
  </si>
  <si>
    <t>Zřízení rozepření zapažených stěn výkopů s potřebným přepažováním při roubení příložném, hloubky do 4 m</t>
  </si>
  <si>
    <t>1830036698</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</si>
  <si>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</si>
  <si>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 xml:space="preserve">"viz tabulka ZP- řad A,A1,A2,A3"  69,37</t>
  </si>
  <si>
    <t xml:space="preserve">"viz tabulka ZP- řad B,B1"  84,19</t>
  </si>
  <si>
    <t>33</t>
  </si>
  <si>
    <t>151101311</t>
  </si>
  <si>
    <t>Odstranění rozepření stěn výkopů s uložením materiálu na vzdálenost do 3 m od okraje výkopu roubení příložného, hloubky do 4 m</t>
  </si>
  <si>
    <t>698239402</t>
  </si>
  <si>
    <t xml:space="preserve">"viz tabulka ZP- řad B,B1"  83,75</t>
  </si>
  <si>
    <t>34</t>
  </si>
  <si>
    <t>151401501</t>
  </si>
  <si>
    <t>Přepažování rozepření zapažených stěn výkopů při roubení příložném, hloubky do 4 m</t>
  </si>
  <si>
    <t>-602145118</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</si>
  <si>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 </t>
  </si>
  <si>
    <t>35</t>
  </si>
  <si>
    <t>161101101</t>
  </si>
  <si>
    <t>Svislé přemístění výkopku bez naložení do dopravní nádoby avšak s vyprázdněním dopravní nádoby na hromadu nebo do dopravního prostředku z horniny tř. 1 až 4, při hloubce výkopu přes 1 do 2,5 m</t>
  </si>
  <si>
    <t>-1418310345</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</si>
  <si>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</si>
  <si>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 xml:space="preserve">"viz tabulka ZP- řad A,A1,A2,A3"  78,96+69,37</t>
  </si>
  <si>
    <t xml:space="preserve">"viz tabulka ZP- řad B,B1"  129,86+83,75</t>
  </si>
  <si>
    <t>36</t>
  </si>
  <si>
    <t>162301501</t>
  </si>
  <si>
    <t>Vodorovné přemístění smýcených křovin do průměru kmene 100 mm na vzdálenost do 5 000 m</t>
  </si>
  <si>
    <t>301580740</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</si>
  <si>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</si>
  <si>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50</t>
  </si>
  <si>
    <t>37</t>
  </si>
  <si>
    <t>162701105</t>
  </si>
  <si>
    <t>Vodorovné přemístění výkopku nebo sypaniny po suchu na obvyklém dopravním prostředku, bez naložení výkopku, avšak se složením bez rozhrnutí z horniny tř. 1 až 4 na vzdálenost přes 9 000 do 10 000 m</t>
  </si>
  <si>
    <t>1059720105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</si>
  <si>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</si>
  <si>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"celkový výkop" </t>
  </si>
  <si>
    <t>Mezisoučet</t>
  </si>
  <si>
    <t>"odečítá se zemina použitá pro zásyp " -257,818*0,50</t>
  </si>
  <si>
    <t>38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</si>
  <si>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</si>
  <si>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</si>
  <si>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-1461128408</t>
  </si>
  <si>
    <t>"celkem 30km"</t>
  </si>
  <si>
    <t>233,031*20</t>
  </si>
  <si>
    <t>39</t>
  </si>
  <si>
    <t>171103101</t>
  </si>
  <si>
    <t>Zemní hrázky přívodních a odpadních melioračních kanálů zhutňované po vrstvách tloušťky 200 mm, s přemístěním sypaniny do 20 m nebo s jejím přehozením do 3 m z hornin tř. 1 až 4</t>
  </si>
  <si>
    <t>1137624224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</si>
  <si>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 2. Přemístění sypaniny na vzdálenost přes 20 m se oceňuje cenami souboru cen 162 . 0-1 . Vodorovné přemístění výkopku části A01 tohoto katalogu, přičemž vzdálenost 20 m uvedená v popisu souboru cen se neodečítá. </t>
  </si>
  <si>
    <t>"zřízení hrázek v potoce z vykopané zeminy" 1,00*0,50*(1,00+2,50)</t>
  </si>
  <si>
    <t>40</t>
  </si>
  <si>
    <t>171201201</t>
  </si>
  <si>
    <t>Uložení sypaniny na skládky</t>
  </si>
  <si>
    <t>756058376</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</si>
  <si>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</si>
  <si>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233,031</t>
  </si>
  <si>
    <t>41</t>
  </si>
  <si>
    <t>171201211</t>
  </si>
  <si>
    <t>Poplatek za uložení stavebního odpadu na skládce (skládkovné) zeminy a kameniva zatříděného do Katalogu odpadů pod kódem 170 504</t>
  </si>
  <si>
    <t>t</t>
  </si>
  <si>
    <t>-1688757724</t>
  </si>
  <si>
    <t xml:space="preserve">Poznámka k souboru cen:_x000d_
1. Ceny uvedené v souboru cen lze po dohodě upravit podle místních podmínek. </t>
  </si>
  <si>
    <t>233,031*1,80</t>
  </si>
  <si>
    <t>42</t>
  </si>
  <si>
    <t>174101101</t>
  </si>
  <si>
    <t>Zásyp sypaninou z jakékoliv horniny s uložením výkopku ve vrstvách se zhutněním jam, šachet, rýh nebo kolem objektů v těchto vykopávkách</t>
  </si>
  <si>
    <t>66187356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</si>
  <si>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</si>
  <si>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"viz tabulka ZP- řad A,A1,A2,A3"  106,66</t>
  </si>
  <si>
    <t xml:space="preserve">"viz tabulka ZP- řad B,B1"                 151,43</t>
  </si>
  <si>
    <t xml:space="preserve">"odečítají se podkůladní bloky"     -0,272</t>
  </si>
  <si>
    <t>43</t>
  </si>
  <si>
    <t>58331200</t>
  </si>
  <si>
    <t>štěrkopísek netříděný zásypový materiál</t>
  </si>
  <si>
    <t>-1345815036</t>
  </si>
  <si>
    <t xml:space="preserve">"rezerva pro 50% množství zásypu" </t>
  </si>
  <si>
    <t>257,818*0,50*1,80*1,20*1,01</t>
  </si>
  <si>
    <t>44</t>
  </si>
  <si>
    <t>175151101</t>
  </si>
  <si>
    <t>Obsypání potrubí strojně sypaninou z vhodných hornin tř. 1 až 4 nebo materiálem připraveným podél výkopu ve vzdálenosti do 3 m od jeho kraje, pro jakoukoliv hloubku výkopu a míru zhutnění bez prohození sypaniny</t>
  </si>
  <si>
    <t>2125418710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</si>
  <si>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</si>
  <si>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 xml:space="preserve">"viz tabulka ZP- řad A,A1,A2,A3"  33,17</t>
  </si>
  <si>
    <t xml:space="preserve">"viz tabulka ZP- řad B,B1"               49,48</t>
  </si>
  <si>
    <t>45</t>
  </si>
  <si>
    <t>58331345</t>
  </si>
  <si>
    <t>kamenivo těžené drobné tříděné frakce 0-4</t>
  </si>
  <si>
    <t>552399526</t>
  </si>
  <si>
    <t>82,65*1,80*1,20*1,01</t>
  </si>
  <si>
    <t>Zakládání</t>
  </si>
  <si>
    <t>46</t>
  </si>
  <si>
    <t>224511112</t>
  </si>
  <si>
    <t>Maloprofilové vrty průběžným sacím vrtáním průměru přes 195 do 245 mm do úklonu 45° v hl 0 až 25 m v hornině tř. I a II</t>
  </si>
  <si>
    <t>-2097629328</t>
  </si>
  <si>
    <t>"sondy do dna potoka" 0,50*5</t>
  </si>
  <si>
    <t>Vodorovné konstrukce</t>
  </si>
  <si>
    <t>47</t>
  </si>
  <si>
    <t>451572111</t>
  </si>
  <si>
    <t>Lože pod potrubí, stoky a drobné objekty v otevřeném výkopu z kameniva drobného těženého 0 až 4 mm</t>
  </si>
  <si>
    <t>-1898508849</t>
  </si>
  <si>
    <t xml:space="preserve">Poznámka k souboru cen:_x000d_
1. Ceny -1111 a -1192 lze použít i pro zřízení sběrných vrstev nad drenážními trubkami. 2. V cenách -5111 a -1192 jsou započteny i náklady na prohození výkopku získaného při zemních pracích. </t>
  </si>
  <si>
    <t xml:space="preserve">"viz tabulka ZP- řad A,A1,A2,A3"  8,50</t>
  </si>
  <si>
    <t xml:space="preserve">"viz tabulka ZP- řad B,B1"               12,69</t>
  </si>
  <si>
    <t>48</t>
  </si>
  <si>
    <t>452353101</t>
  </si>
  <si>
    <t>Bednění podkladních a zajišťovacích konstrukcí v otevřeném výkopu bloků pro potrubí</t>
  </si>
  <si>
    <t>1312836516</t>
  </si>
  <si>
    <t>0,20*0,20*4*34</t>
  </si>
  <si>
    <t>Komunikace pozemní</t>
  </si>
  <si>
    <t>49</t>
  </si>
  <si>
    <t>564251111</t>
  </si>
  <si>
    <t>Podklad nebo podsyp ze štěrkopísku ŠP s rozprostřením, vlhčením a zhutněním, po zhutnění tl. 150 mm</t>
  </si>
  <si>
    <t>-251711874</t>
  </si>
  <si>
    <t xml:space="preserve">"lože ze štěrkopísku pod kamennou dlažbu u poklopů" </t>
  </si>
  <si>
    <t>(0,55*0,55-0,15*0,15)*3,14*28</t>
  </si>
  <si>
    <t>566901135</t>
  </si>
  <si>
    <t>Vyspravení podkladu po překopech inženýrských sítí plochy do 15 m2 s rozprostřením a zhutněním štěrkodrtí tl. 220 mm</t>
  </si>
  <si>
    <t>1039297681</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</si>
  <si>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</si>
  <si>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 xml:space="preserve">"ŠD  tl.220mm"</t>
  </si>
  <si>
    <t xml:space="preserve">"viz tabulka ZP- řad B,B1"               53,20</t>
  </si>
  <si>
    <t>51</t>
  </si>
  <si>
    <t>566901160</t>
  </si>
  <si>
    <t>Vyspravení podkladu po překopech inženýrských sítí plochy do 15 m2 s rozprostřením a zhutněním obalovaným kamenivem ACP (OK) tl. 50 mm</t>
  </si>
  <si>
    <t>-1615685949</t>
  </si>
  <si>
    <t>"ACP16+ tl.50mm"</t>
  </si>
  <si>
    <t>52</t>
  </si>
  <si>
    <t>566901170</t>
  </si>
  <si>
    <t>Vyspravení podkladu po překopech inženýrských sítí plochy do 15 m2 s rozprostřením a zhutněním směsí zpevněnou cementem SC C 8/10 tl. 130 mm</t>
  </si>
  <si>
    <t>-979639172</t>
  </si>
  <si>
    <t>"SC 8/10 tl.130mm"</t>
  </si>
  <si>
    <t>53</t>
  </si>
  <si>
    <t>572340111</t>
  </si>
  <si>
    <t>Vyspravení krytu komunikací po překopech inženýrských sítí plochy do 15 m2 asfaltovým betonem ACO (AB), po zhutnění tl. přes 30 do 50 mm</t>
  </si>
  <si>
    <t>99586031</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</si>
  <si>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</si>
  <si>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"ACO11+ tl.50mm"</t>
  </si>
  <si>
    <t>54</t>
  </si>
  <si>
    <t>572340112</t>
  </si>
  <si>
    <t>Vyspravení krytu komunikací po překopech inženýrských sítí plochy do 15 m2 asfaltovým betonem ACO (AB), po zhutnění tl. přes 50 do 70 mm</t>
  </si>
  <si>
    <t>373892113</t>
  </si>
  <si>
    <t>"ACL 16+ tl.60mm"</t>
  </si>
  <si>
    <t>55</t>
  </si>
  <si>
    <t>573211113</t>
  </si>
  <si>
    <t>Postřik spojovací PS bez posypu kamenivem z asfaltu silničního,modifikovaný v množství 0,30 kg/m2</t>
  </si>
  <si>
    <t>-885247479</t>
  </si>
  <si>
    <t>"viz tabulka ZP- řad A,A1,A2,A3" 42,70*2</t>
  </si>
  <si>
    <t xml:space="preserve">"viz tabulka ZP- řad B,B1"               53,20*2</t>
  </si>
  <si>
    <t>56</t>
  </si>
  <si>
    <t>591141111</t>
  </si>
  <si>
    <t>Kladení dlažby z kostek s provedením lože do tl. 50 mm, s vyplněním spár, s dvojím beraněním a se smetením přebytečného materiálu na krajnici velkých z kamene, do lože z cementové malty</t>
  </si>
  <si>
    <t>-136148525</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</si>
  <si>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</si>
  <si>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"dlažba kolem poklopů" 0,15*0,15*15*28</t>
  </si>
  <si>
    <t>57</t>
  </si>
  <si>
    <t>58380160</t>
  </si>
  <si>
    <t>kostka dlažební žula velká</t>
  </si>
  <si>
    <t>-1413760916</t>
  </si>
  <si>
    <t>9,45*0,408*1,01</t>
  </si>
  <si>
    <t>Trubní vedení</t>
  </si>
  <si>
    <t>58</t>
  </si>
  <si>
    <t>857251141</t>
  </si>
  <si>
    <t>Montáž litinových tvarovek na potrubí litinovém tlakovém jednoosých na potrubí z trub hrdlových v otevřeném výkopu, kanálu nebo v šachtě s těsnícím nebo zámkovým spojem vnějšího průměru DE 90</t>
  </si>
  <si>
    <t>kus</t>
  </si>
  <si>
    <t>-1330169626</t>
  </si>
  <si>
    <t xml:space="preserve">Poznámka k souboru cen:_x000d_
1. V cenách souboru cen nejsou započteny náklady na: a) dodání tvarovek; tyto se oceňují ve specifikaci, b) podkladní konstrukci ze štěrkopísku - podkladní vrstva ze štěrkopísku se oceňuje cenou 564 28-111 Podklad ze štěrkopísku. 2. V cenách 857 ..-1141, -1151, -3141 a -3151 nejsou započteny náklady nadodání těsnících nebo zámkových kroužků; tyto se oceňují ve specifikaci. </t>
  </si>
  <si>
    <t xml:space="preserve">"spojka hrdlo-příruba"  1</t>
  </si>
  <si>
    <t>59</t>
  </si>
  <si>
    <t>799408010016</t>
  </si>
  <si>
    <t>SYNOFLEX - S PŘÍRUBOU REDUKOVANÝ 100/80 (100/85-105)</t>
  </si>
  <si>
    <t>KS</t>
  </si>
  <si>
    <t>Materiály online</t>
  </si>
  <si>
    <t>1910324233</t>
  </si>
  <si>
    <t>1*1,01</t>
  </si>
  <si>
    <t>60</t>
  </si>
  <si>
    <t>871211211</t>
  </si>
  <si>
    <t>Montáž vodovodního potrubí z plastů v otevřeném výkopu z polyetylenu PE 100 svařovaných elektrotvarovkou SDR 11/PN16 D 63 x 5,8 mm</t>
  </si>
  <si>
    <t>-865909202</t>
  </si>
  <si>
    <t xml:space="preserve">Poznámka k souboru cen:_x000d_
1. V cenách potrubí nejsou započteny náklady na: a) dodání potrubí; potrubí se oceňuje ve specifikaci; ztratné lze dohodnout u trub polyetylénových ve výši 1,5 %; u trub z tvrdého PVC ve výši 3 %, b) dodání tvarovek; tvarovky se oceňují ve specifikaci. 2. Ceny -2111 jsou určeny i pro plošné kolektory primárních okruhů tepelných čerpadel. </t>
  </si>
  <si>
    <t>77,80</t>
  </si>
  <si>
    <t>"dodávka trub u položky řízeného protlaku"</t>
  </si>
  <si>
    <t>61</t>
  </si>
  <si>
    <t>871241221</t>
  </si>
  <si>
    <t>Montáž vodovodního potrubí z plastů v otevřeném výkopu z polyetylenu PE 100 svařovaných elektrotvarovkou SDR 17/PN10 D 90 x 5,4 mm</t>
  </si>
  <si>
    <t>-881883621</t>
  </si>
  <si>
    <t>62</t>
  </si>
  <si>
    <t>871250001</t>
  </si>
  <si>
    <t>Montáž , dodávka a demontáž trouby PE DN 500m</t>
  </si>
  <si>
    <t>-1589273363</t>
  </si>
  <si>
    <t>"pro převedení potoka" 5</t>
  </si>
  <si>
    <t>63</t>
  </si>
  <si>
    <t>877161101</t>
  </si>
  <si>
    <t>Montáž tvarovek na vodovodním plastovém potrubí z polyetylenu PE 100 elektrotvarovek SDR 11/PN16 spojek, oblouků nebo redukcí d 32</t>
  </si>
  <si>
    <t>1767819880</t>
  </si>
  <si>
    <t xml:space="preserve">Poznámka k souboru cen:_x000d_
1. V cenách montáže tvarovek nejsou započteny náklady na dodání tvarovek. Tyto náklady se oceňují ve specifikaci. </t>
  </si>
  <si>
    <t>64</t>
  </si>
  <si>
    <t>612662</t>
  </si>
  <si>
    <t>UB d32, PE100, SDR11, spojka bez dorazu, elektro</t>
  </si>
  <si>
    <t>ks</t>
  </si>
  <si>
    <t>1589521951</t>
  </si>
  <si>
    <t>4*1,015</t>
  </si>
  <si>
    <t>65</t>
  </si>
  <si>
    <t>877211101</t>
  </si>
  <si>
    <t>Montáž tvarovek na vodovodním plastovém potrubí z polyetylenu PE 100 elektrotvarovek SDR 11/PN16 spojek, oblouků nebo redukcí d 63</t>
  </si>
  <si>
    <t>1516773264</t>
  </si>
  <si>
    <t>"spojka" 2+79</t>
  </si>
  <si>
    <t>"oblouk 11st." 5</t>
  </si>
  <si>
    <t>66</t>
  </si>
  <si>
    <t>190614517</t>
  </si>
  <si>
    <t>BB11, d63, PE100, SDR17, PN10, R = 1,5 x d, oblouk 11° bezešvý, na tupo, dlouhý</t>
  </si>
  <si>
    <t>-1559664794</t>
  </si>
  <si>
    <t>5*1,015</t>
  </si>
  <si>
    <t>67</t>
  </si>
  <si>
    <t>612665</t>
  </si>
  <si>
    <t>UB d63, PE100, SDR11, spojka bez dorazu, elektro</t>
  </si>
  <si>
    <t>-615037867</t>
  </si>
  <si>
    <t>81*1,015</t>
  </si>
  <si>
    <t>68</t>
  </si>
  <si>
    <t>877211110</t>
  </si>
  <si>
    <t>Montáž tvarovek na vodovodním plastovém potrubí z polyetylenu PE 100 elektrotvarovek SDR 11/PN16 kolen 22° nebo 45° d 63</t>
  </si>
  <si>
    <t>555458085</t>
  </si>
  <si>
    <t xml:space="preserve">"oblouk 22st."  3</t>
  </si>
  <si>
    <t>"oblouk 30st. " 4</t>
  </si>
  <si>
    <t>"oblouk 45st. " 8</t>
  </si>
  <si>
    <t>69</t>
  </si>
  <si>
    <t>190648517</t>
  </si>
  <si>
    <t>BB45, d63, PE100, SDR17, PN10, R = 1,5 x d, oblouk 45° bezešvý, na tupo, dlouhý</t>
  </si>
  <si>
    <t>936246624</t>
  </si>
  <si>
    <t>8*1,015</t>
  </si>
  <si>
    <t>70</t>
  </si>
  <si>
    <t>190633517</t>
  </si>
  <si>
    <t xml:space="preserve"> BB30, d63, PE100, SDR17, PN10, R = 1,5 x d, oblouk 30° bezešvý, na tupo, dlouhý</t>
  </si>
  <si>
    <t>297561280</t>
  </si>
  <si>
    <t>71</t>
  </si>
  <si>
    <t>190625517</t>
  </si>
  <si>
    <t>BB22, d63, PE100, SDR17, PN10, R = 1,5 x d, oblouk 22° bezešvý, na tupo, dlouhý</t>
  </si>
  <si>
    <t>-717992643</t>
  </si>
  <si>
    <t>3*1,015</t>
  </si>
  <si>
    <t>72</t>
  </si>
  <si>
    <t>877211112</t>
  </si>
  <si>
    <t>Montáž tvarovek na vodovodním plastovém potrubí z polyetylenu PE 100 elektrotvarovek SDR 11/PN16 kolen 90° d 63</t>
  </si>
  <si>
    <t>257016151</t>
  </si>
  <si>
    <t xml:space="preserve">"oblouk 60st."  5</t>
  </si>
  <si>
    <t>"oblouk 90st. " 1</t>
  </si>
  <si>
    <t>73</t>
  </si>
  <si>
    <t>190663517</t>
  </si>
  <si>
    <t>BB60, d63, PE100, SDR17, PN10, R = 1,5 x d, oblouk 60° bezešvý na tupo, dlouhý</t>
  </si>
  <si>
    <t>-1187589567</t>
  </si>
  <si>
    <t>74</t>
  </si>
  <si>
    <t>190693517</t>
  </si>
  <si>
    <t>BB90, d63, PE100, SDR17, PN10, R = 1,5 x d, oblouk 90° bezešvý na tupo, dlouhý</t>
  </si>
  <si>
    <t>1405947629</t>
  </si>
  <si>
    <t>1*1,015</t>
  </si>
  <si>
    <t>75</t>
  </si>
  <si>
    <t>877211113</t>
  </si>
  <si>
    <t>Montáž tvarovek na vodovodním plastovém potrubí z polyetylenu PE 100 elektrotvarovek SDR 11/PN16 T-kusů d 63</t>
  </si>
  <si>
    <t>1721661771</t>
  </si>
  <si>
    <t xml:space="preserve">"Tkus 63/63"  5</t>
  </si>
  <si>
    <t>76</t>
  </si>
  <si>
    <t>615722</t>
  </si>
  <si>
    <t xml:space="preserve"> TA d63, PE100, SDR11, T-kus s prodlouženým hrdlem, elektro / natupo</t>
  </si>
  <si>
    <t>1970618983</t>
  </si>
  <si>
    <t>77</t>
  </si>
  <si>
    <t>877211124</t>
  </si>
  <si>
    <t>Montáž tvarovek na vodovodním plastovém potrubí z polyetylenu PE 100 elektrotvarovek SDR 11/PN16 T-kusů navrtávacích bez vrtáku d 63/32</t>
  </si>
  <si>
    <t>1761427001</t>
  </si>
  <si>
    <t>78</t>
  </si>
  <si>
    <t>612632</t>
  </si>
  <si>
    <t>DAA d63 / d32, PE100, SDR11, navrtávací odbočkový T-kus, bez spojky, elektro (615649k)</t>
  </si>
  <si>
    <t>38091851</t>
  </si>
  <si>
    <t>79</t>
  </si>
  <si>
    <t>877241101</t>
  </si>
  <si>
    <t>Montáž tvarovek na vodovodním plastovém potrubí z polyetylenu PE 100 elektrotvarovek SDR 11/PN16 spojek, oblouků nebo redukcí d 90</t>
  </si>
  <si>
    <t>1827676308</t>
  </si>
  <si>
    <t xml:space="preserve">"spojka"                  63</t>
  </si>
  <si>
    <t xml:space="preserve">"redukce 90/63"   3</t>
  </si>
  <si>
    <t xml:space="preserve">"oblouk 11st."       6</t>
  </si>
  <si>
    <t xml:space="preserve">"lemový nákružek s přírubou"  7</t>
  </si>
  <si>
    <t>80</t>
  </si>
  <si>
    <t>680001</t>
  </si>
  <si>
    <t>AM d90, PE100, SDR17, spojka, elektro</t>
  </si>
  <si>
    <t>-1533465626</t>
  </si>
  <si>
    <t>63*1,015</t>
  </si>
  <si>
    <t>81</t>
  </si>
  <si>
    <t>190914517</t>
  </si>
  <si>
    <t>BB11, d90, PE100, SDR17, PN10, R = 1,5 x d, oblouk 11° bezešvý, na tupo, dlouhý</t>
  </si>
  <si>
    <t>-915233369</t>
  </si>
  <si>
    <t>6*1,015</t>
  </si>
  <si>
    <t>82</t>
  </si>
  <si>
    <t>470904511</t>
  </si>
  <si>
    <t>BE d90, PE100, SDR11, PN16, lemový nákružek, na tupo, dlouhý</t>
  </si>
  <si>
    <t>1126494445</t>
  </si>
  <si>
    <t>7*1,015</t>
  </si>
  <si>
    <t>83</t>
  </si>
  <si>
    <t>615392</t>
  </si>
  <si>
    <t xml:space="preserve"> MR d90/63, PE100, SDR11, redukovaná spojka, elektro</t>
  </si>
  <si>
    <t>-1490133087</t>
  </si>
  <si>
    <t>84</t>
  </si>
  <si>
    <t>877241110</t>
  </si>
  <si>
    <t>Montáž tvarovek na vodovodním plastovém potrubí z polyetylenu PE 100 elektrotvarovek SDR 11/PN16 kolen 22° nebo 45° d 90</t>
  </si>
  <si>
    <t>1936608778</t>
  </si>
  <si>
    <t>"oblouk 30st. " 3</t>
  </si>
  <si>
    <t>"oblouk 45st. " 4</t>
  </si>
  <si>
    <t>85</t>
  </si>
  <si>
    <t>190925517</t>
  </si>
  <si>
    <t xml:space="preserve"> BB22, d90, PE100, SDR17, PN10, R = 1,5 x d, oblouk 22° bezešvý, na tupo, dlouhý</t>
  </si>
  <si>
    <t>-1524827590</t>
  </si>
  <si>
    <t>86</t>
  </si>
  <si>
    <t>190933517</t>
  </si>
  <si>
    <t xml:space="preserve"> BB30, d90, PE100, SDR17, PN10, R = 1,5 x d, oblouk 30° bezešvý, na tupo, dlouhý</t>
  </si>
  <si>
    <t>791442856</t>
  </si>
  <si>
    <t>87</t>
  </si>
  <si>
    <t>190948517</t>
  </si>
  <si>
    <t xml:space="preserve"> BB45, d90, PE100, SDR17, PN10, R = 1,5 x d, oblouk 45° bezešvý, na tupo, dlouhý</t>
  </si>
  <si>
    <t>-998544043</t>
  </si>
  <si>
    <t>88</t>
  </si>
  <si>
    <t>877241112</t>
  </si>
  <si>
    <t>Montáž tvarovek na vodovodním plastovém potrubí z polyetylenu PE 100 elektrotvarovek SDR 11/PN16 kolen 90° d 90</t>
  </si>
  <si>
    <t>-674556749</t>
  </si>
  <si>
    <t>"oblouk 60st. " 2</t>
  </si>
  <si>
    <t>89</t>
  </si>
  <si>
    <t>190963517</t>
  </si>
  <si>
    <t xml:space="preserve"> BB60, d90, PE100, SDR17, PN10, R = 1,5 x d, oblouk 60° bezešvý na tupo, dlouhý</t>
  </si>
  <si>
    <t>1929146638</t>
  </si>
  <si>
    <t>2*1,015</t>
  </si>
  <si>
    <t>90</t>
  </si>
  <si>
    <t>877241113</t>
  </si>
  <si>
    <t>Montáž tvarovek na vodovodním plastovém potrubí z polyetylenu PE 100 elektrotvarovek SDR 11/PN16 T-kusů d 90</t>
  </si>
  <si>
    <t>1098594582</t>
  </si>
  <si>
    <t xml:space="preserve">"Tkus 90/90"  7</t>
  </si>
  <si>
    <t xml:space="preserve">"Tkus 90/63"  1</t>
  </si>
  <si>
    <t xml:space="preserve">"Tkus přírubový 80/50"   1</t>
  </si>
  <si>
    <t>91</t>
  </si>
  <si>
    <t>612166</t>
  </si>
  <si>
    <t>T d90, PE100, SDR11, T-kus, elektro</t>
  </si>
  <si>
    <t>1371026337</t>
  </si>
  <si>
    <t>92</t>
  </si>
  <si>
    <t>616766</t>
  </si>
  <si>
    <t xml:space="preserve"> T d90/63, PE100, SDR11, T-kus, elektro</t>
  </si>
  <si>
    <t>2092509201</t>
  </si>
  <si>
    <t>93</t>
  </si>
  <si>
    <t>615590</t>
  </si>
  <si>
    <t xml:space="preserve"> FLT d110 / DN80, PE100, SDR11, přírubový T-kus, elektro</t>
  </si>
  <si>
    <t>1369267203</t>
  </si>
  <si>
    <t>94</t>
  </si>
  <si>
    <t>877241118</t>
  </si>
  <si>
    <t>Montáž tvarovek na vodovodním plastovém potrubí z polyetylenu PE 100 elektrotvarovek SDR 11/PN16 záslepek d 90</t>
  </si>
  <si>
    <t>1544709412</t>
  </si>
  <si>
    <t>"koncovka Dn 80" 1</t>
  </si>
  <si>
    <t>95</t>
  </si>
  <si>
    <t>670908517</t>
  </si>
  <si>
    <t xml:space="preserve"> BK d90, PE100, SDR17, PN10, záslepka, na tupo, dlouhá</t>
  </si>
  <si>
    <t>214744119</t>
  </si>
  <si>
    <t>96</t>
  </si>
  <si>
    <t>877241124</t>
  </si>
  <si>
    <t>Montáž tvarovek na vodovodním plastovém potrubí z polyetylenu PE 100 elektrotvarovek SDR 11/PN16 T-kusů navrtávacích bez vrtáku d 90/32</t>
  </si>
  <si>
    <t>1853642966</t>
  </si>
  <si>
    <t>97</t>
  </si>
  <si>
    <t>612634</t>
  </si>
  <si>
    <t xml:space="preserve"> DAA d90 / d32, PE100, SDR11, navrtávací odbočkový T-kus, bez spojky, elektro (615655)</t>
  </si>
  <si>
    <t>1722053419</t>
  </si>
  <si>
    <t>98</t>
  </si>
  <si>
    <t>877241125</t>
  </si>
  <si>
    <t>Montáž tvarovek na vodovodním plastovém potrubí z polyetylenu PE 100 elektrotvarovek SDR 11/PN16 T-kusů navrtávacích bez vrtáku d 90/63</t>
  </si>
  <si>
    <t>807711881</t>
  </si>
  <si>
    <t>99</t>
  </si>
  <si>
    <t>612701</t>
  </si>
  <si>
    <t>DAA d90 / d63, PE100, SDR11, navrtávací odbočkový T-kus, bez spojky, elektro</t>
  </si>
  <si>
    <t>741106757</t>
  </si>
  <si>
    <t>100</t>
  </si>
  <si>
    <t>891181112</t>
  </si>
  <si>
    <t>Montáž vodovodních armatur na potrubí šoupátek nebo klapek uzavíracích v otevřeném výkopu nebo v šachtách s osazením zemní soupravy (bez poklopů) DN 40</t>
  </si>
  <si>
    <t>389326414</t>
  </si>
  <si>
    <t xml:space="preserve">Poznámka k souboru cen:_x000d_
1. V cenách jsou započteny i náklady: a) u šoupátek ceny -1112 na vytvoření otvorů ve stropech šachet pro prostup zemních souprav šoupátek, b) u hlavních ventilů ceny -3111 na osazení zemních souprav, c)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3. V cenách 891 52-4121 a -5211 nejsou započteny náklady na dodání těsnících pryžových kroužků. Tyto se oceňují ve specifikaci, nejsou-li zahrnuty v ceně trub. 4. V cenách 891 ..-5313 nejsou započteny náklady na dodání potrubní spojky. Tyto jsou zahrnuty v ceně trub. </t>
  </si>
  <si>
    <t>"vevařovací domovní šoupě d32" 2</t>
  </si>
  <si>
    <t>101</t>
  </si>
  <si>
    <t>267000103210</t>
  </si>
  <si>
    <t>ŠOUPÁTKO DOMOVNÍ PŘÍPOJKY VEVAŘOVACÍ PN10 32</t>
  </si>
  <si>
    <t>-1467681898</t>
  </si>
  <si>
    <t>102</t>
  </si>
  <si>
    <t>891231112</t>
  </si>
  <si>
    <t>Montáž vodovodních armatur na potrubí šoupátek nebo klapek uzavíracích v otevřeném výkopu nebo v šachtách s osazením zemní soupravy (bez poklopů) DN 65</t>
  </si>
  <si>
    <t>1946291887</t>
  </si>
  <si>
    <t xml:space="preserve">"vevařovací domovní šoupě d63"                   1</t>
  </si>
  <si>
    <t xml:space="preserve">"vevařovací  šoupě d63"                                   15</t>
  </si>
  <si>
    <t xml:space="preserve">"vevařovací  šoupě d63 s přírubou "              1</t>
  </si>
  <si>
    <t>103</t>
  </si>
  <si>
    <t>267000206310</t>
  </si>
  <si>
    <t>ŠOUPÁTKO DOMOVNÍ PŘÍPOJKY VEVAŘOVACÍ PN10 63</t>
  </si>
  <si>
    <t>1326065225</t>
  </si>
  <si>
    <t>104</t>
  </si>
  <si>
    <t>405005006314</t>
  </si>
  <si>
    <t>ŠOUPĚ E2 VEVAŘOVACÍ PE100 PN16 50/63</t>
  </si>
  <si>
    <t>691554069</t>
  </si>
  <si>
    <t>105</t>
  </si>
  <si>
    <t>409005006314</t>
  </si>
  <si>
    <t>ŠOUPĚ E2 PŘÍRUBOVÉ VEVAŘOVACÍ PN16 PE 100 50/63</t>
  </si>
  <si>
    <t>1476800011</t>
  </si>
  <si>
    <t>106</t>
  </si>
  <si>
    <t>950108000003</t>
  </si>
  <si>
    <t>SOUPRAVA ZEMNÍ TELESKOPICKÁ E1/A-1,3 -1,8 65-80 E1/80 A (1,3-1,8m)</t>
  </si>
  <si>
    <t>-1142517280</t>
  </si>
  <si>
    <t>107</t>
  </si>
  <si>
    <t>960113018004</t>
  </si>
  <si>
    <t>SOUPRAVA ZEMNÍ TELESKOPICKÁ DOM. ŠOUPÁTKA-1,3-1,8 3/4"-2" (1,3-1,8m)</t>
  </si>
  <si>
    <t>-51356438</t>
  </si>
  <si>
    <t xml:space="preserve">"d32"  2</t>
  </si>
  <si>
    <t xml:space="preserve">"d63"  1</t>
  </si>
  <si>
    <t>108</t>
  </si>
  <si>
    <t>891247111</t>
  </si>
  <si>
    <t>Montáž vodovodních armatur na potrubí hydrantů podzemních (bez osazení poklopů) DN 80</t>
  </si>
  <si>
    <t>-777788404</t>
  </si>
  <si>
    <t>"podzemní hydranty DN 80 vč. patkového kolene" 5</t>
  </si>
  <si>
    <t>"odběrobé soupravyd63" 10</t>
  </si>
  <si>
    <t>109</t>
  </si>
  <si>
    <t>50800215016</t>
  </si>
  <si>
    <t>SOUPRAVA ODBĚROVÁ S ODVODNĚNÍM NOVÁ 2"/63-1,5 m</t>
  </si>
  <si>
    <t>1344260616</t>
  </si>
  <si>
    <t>110</t>
  </si>
  <si>
    <t>540500200000</t>
  </si>
  <si>
    <t>SPOJKA PEVNÁ-C vnitřní/vnější závit C</t>
  </si>
  <si>
    <t>1431367266</t>
  </si>
  <si>
    <t>111</t>
  </si>
  <si>
    <t>D49008015016</t>
  </si>
  <si>
    <t>HYDRANT PODZEMNÍ PLNOPRŮTOKOVÝ 80/1,50 m</t>
  </si>
  <si>
    <t>1058809715</t>
  </si>
  <si>
    <t>112</t>
  </si>
  <si>
    <t>504908000010</t>
  </si>
  <si>
    <t>4/4 DÍRY KOLENO PATNÍ PŘÍRUBOVÉ 80 - 4/4 DÍRY</t>
  </si>
  <si>
    <t>1120705898</t>
  </si>
  <si>
    <t>5*1,01</t>
  </si>
  <si>
    <t>113</t>
  </si>
  <si>
    <t>891261112</t>
  </si>
  <si>
    <t>Montáž vodovodních armatur na potrubí šoupátek nebo klapek uzavíracích v otevřeném výkopu nebo v šachtách s osazením zemní soupravy (bez poklopů) DN 100</t>
  </si>
  <si>
    <t>2099471552</t>
  </si>
  <si>
    <t xml:space="preserve">"vevařovací  šoupě d90"                             6</t>
  </si>
  <si>
    <t>114</t>
  </si>
  <si>
    <t>405008009014</t>
  </si>
  <si>
    <t>ŠOUPĚ E2 VEVAŘOVACÍ PE100 PN16 80/90</t>
  </si>
  <si>
    <t>670808249</t>
  </si>
  <si>
    <t>115</t>
  </si>
  <si>
    <t>950110000003</t>
  </si>
  <si>
    <t>SOUPRAVA ZEMNÍ TELESKOPICKÁ E1/A-1,3 -1,8 100 (1,3-1,8m)</t>
  </si>
  <si>
    <t>-1263017987</t>
  </si>
  <si>
    <t>116</t>
  </si>
  <si>
    <t>891267191</t>
  </si>
  <si>
    <t>Demontáž vodovodních armatur na potrubí hydrantů podzemních</t>
  </si>
  <si>
    <t>2048948718</t>
  </si>
  <si>
    <t>117</t>
  </si>
  <si>
    <t>892233122</t>
  </si>
  <si>
    <t>Proplach a dezinfekce vodovodního potrubí DN od 40 do 70</t>
  </si>
  <si>
    <t>-1689316200</t>
  </si>
  <si>
    <t xml:space="preserve">Poznámka k souboru cen:_x000d_
1. V cenách jsou započteny náklady na napuštění a vypuštění vody, dodání vody a dezinfekčního prostředku. </t>
  </si>
  <si>
    <t>794,50+77,80</t>
  </si>
  <si>
    <t>118</t>
  </si>
  <si>
    <t>892241111</t>
  </si>
  <si>
    <t>Tlakové zkoušky vodou na potrubí DN do 80</t>
  </si>
  <si>
    <t>482961080</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</si>
  <si>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</si>
  <si>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119</t>
  </si>
  <si>
    <t>892271111</t>
  </si>
  <si>
    <t>Tlakové zkoušky vodou na potrubí DN 100 nebo 125</t>
  </si>
  <si>
    <t>-419573113</t>
  </si>
  <si>
    <t>718,90+10</t>
  </si>
  <si>
    <t>120</t>
  </si>
  <si>
    <t>892273122</t>
  </si>
  <si>
    <t>Proplach a dezinfekce vodovodního potrubí DN od 80 do 125</t>
  </si>
  <si>
    <t>696311194</t>
  </si>
  <si>
    <t>121</t>
  </si>
  <si>
    <t>892372111</t>
  </si>
  <si>
    <t>Tlakové zkoušky vodou zabezpečení konců potrubí při tlakových zkouškách DN do 300</t>
  </si>
  <si>
    <t>353763963</t>
  </si>
  <si>
    <t>"řad A" 5</t>
  </si>
  <si>
    <t>"řad B" 3</t>
  </si>
  <si>
    <t>122</t>
  </si>
  <si>
    <t>899401112</t>
  </si>
  <si>
    <t>Osazení poklopů litinových šoupátkových</t>
  </si>
  <si>
    <t>948709476</t>
  </si>
  <si>
    <t xml:space="preserve">Poznámka k souboru cen:_x000d_
1. V cenách osazení poklopů jsou započteny i náklady na jejich podezdění. 2. V cenách nejsou započteny náklady na dodání poklopů; tyto se oceňují ve specifikaci. Ztratné se nestanoví. </t>
  </si>
  <si>
    <t xml:space="preserve">"samonivelační poklopy - řady"                    6</t>
  </si>
  <si>
    <t xml:space="preserve">"samonivelační poklopy-přípojky"              3</t>
  </si>
  <si>
    <t xml:space="preserve">"poklop šoupátkový kruhový modrý"         16</t>
  </si>
  <si>
    <t>123</t>
  </si>
  <si>
    <t>ZA349</t>
  </si>
  <si>
    <t xml:space="preserve"> samonivelační poklop šoupátkový, modrý, voda</t>
  </si>
  <si>
    <t>1027097002</t>
  </si>
  <si>
    <t>124</t>
  </si>
  <si>
    <t>ZA348</t>
  </si>
  <si>
    <t>plastový poklop šoupátkový, modrý</t>
  </si>
  <si>
    <t>-976064636</t>
  </si>
  <si>
    <t>125</t>
  </si>
  <si>
    <t>ZC290</t>
  </si>
  <si>
    <t>podkladová deska P30, litinová</t>
  </si>
  <si>
    <t>1017185418</t>
  </si>
  <si>
    <t>126</t>
  </si>
  <si>
    <t>899401113</t>
  </si>
  <si>
    <t>Osazení poklopů litinových hydrantových</t>
  </si>
  <si>
    <t>328079434</t>
  </si>
  <si>
    <t xml:space="preserve">"odběrové soupravy"  10</t>
  </si>
  <si>
    <t xml:space="preserve">"hydranty"                         5</t>
  </si>
  <si>
    <t>127</t>
  </si>
  <si>
    <t>1950KASI0001</t>
  </si>
  <si>
    <t>POKLOP ULIČNÍ SAMONIVELAČNÍ HYDRANTOVÝ BEZ LOGA HYDRANT</t>
  </si>
  <si>
    <t>75414109</t>
  </si>
  <si>
    <t xml:space="preserve">"odběrové soupravy"   1</t>
  </si>
  <si>
    <t xml:space="preserve">"hydranty"                        2</t>
  </si>
  <si>
    <t>128</t>
  </si>
  <si>
    <t>195000000002</t>
  </si>
  <si>
    <t xml:space="preserve">HYDRANTOVÝ POKLOP 21 kg  - HYDRANT</t>
  </si>
  <si>
    <t>-686737156</t>
  </si>
  <si>
    <t xml:space="preserve">"odběrové soupravy"   9</t>
  </si>
  <si>
    <t xml:space="preserve">"hydranty"                        3</t>
  </si>
  <si>
    <t>129</t>
  </si>
  <si>
    <t>348200000000</t>
  </si>
  <si>
    <t>PODKLAD. DESKA POD HYDRANT.POKLOP</t>
  </si>
  <si>
    <t>1183121932</t>
  </si>
  <si>
    <t>15*1,01</t>
  </si>
  <si>
    <t>130</t>
  </si>
  <si>
    <t>899712111</t>
  </si>
  <si>
    <t>Orientační tabulky na vodovodních a kanalizačních řadech na zdivu</t>
  </si>
  <si>
    <t>1340822040</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</si>
  <si>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</si>
  <si>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 xml:space="preserve">"na zdivu nebo oplocení"  10</t>
  </si>
  <si>
    <t>131</t>
  </si>
  <si>
    <t>899713111</t>
  </si>
  <si>
    <t>Orientační tabulky na vodovodních a kanalizačních řadech na sloupku ocelovém nebo betonovém</t>
  </si>
  <si>
    <t>-943831834</t>
  </si>
  <si>
    <t>"na sloupku" 10</t>
  </si>
  <si>
    <t>132</t>
  </si>
  <si>
    <t>40445226</t>
  </si>
  <si>
    <t>sloupek na orientační tabulku</t>
  </si>
  <si>
    <t>-1914231217</t>
  </si>
  <si>
    <t>133</t>
  </si>
  <si>
    <t>899722111</t>
  </si>
  <si>
    <t>Krytí potrubí z plastů výstražnou fólií z PVC šířky 20 cm</t>
  </si>
  <si>
    <t>-370799089</t>
  </si>
  <si>
    <t>134</t>
  </si>
  <si>
    <t>899990001</t>
  </si>
  <si>
    <t>Napojení řadu na stávající potrubí</t>
  </si>
  <si>
    <t>-989014781</t>
  </si>
  <si>
    <t>"řad A- před hydrantem" 1</t>
  </si>
  <si>
    <t xml:space="preserve">"řad B- na odbočku "           1</t>
  </si>
  <si>
    <t>135</t>
  </si>
  <si>
    <t>899990002</t>
  </si>
  <si>
    <t>Přepojení stávající řípojky na nový řad, včetně zaslepení stávajícího řadu</t>
  </si>
  <si>
    <t>-592586472</t>
  </si>
  <si>
    <t>Ostatní konstrukce a práce, bourání</t>
  </si>
  <si>
    <t>136</t>
  </si>
  <si>
    <t>916991121</t>
  </si>
  <si>
    <t>Lože pod obrubníky, krajníky nebo obruby z dlažebních kostek z betonu prostého tř. C 16/20</t>
  </si>
  <si>
    <t>24479179</t>
  </si>
  <si>
    <t xml:space="preserve">"lože z betonu pod kamennou dlažbu u poklopů" </t>
  </si>
  <si>
    <t>(0,55*0,55*3,14*0,30-(0,40*0,40-0,105*0,105)*3,14*0,105-0,105*0,105*3,14*0,21-0,15*0,15*3,14*0,08)*28</t>
  </si>
  <si>
    <t>137</t>
  </si>
  <si>
    <t>919732211</t>
  </si>
  <si>
    <t>Styčná pracovní spára při napojení nového živičného povrchu na stávající se zalitím za tepla modifikovanou asfaltovou hmotou s posypem vápenným hydrátem šířky do 15 mm, hloubky do 25 mm včetně prořezání spáry</t>
  </si>
  <si>
    <t>-1632940350</t>
  </si>
  <si>
    <t xml:space="preserve">Poznámka k souboru cen:_x000d_
1. V cenách jsou započteny i náklady na vyčištění spár, na impregnaci a zalití spár včetně dodání hmot. </t>
  </si>
  <si>
    <t xml:space="preserve">"viz tabulka ZP- řad A,A1,A2,A3"  46,40+46,20</t>
  </si>
  <si>
    <t xml:space="preserve">"viz tabulka ZP- řad B,B1"  54,67+100,20</t>
  </si>
  <si>
    <t>138</t>
  </si>
  <si>
    <t>919735112</t>
  </si>
  <si>
    <t>Řezání stávajícího živičného krytu nebo podkladu hloubky přes 50 do 100 mm</t>
  </si>
  <si>
    <t>1860268483</t>
  </si>
  <si>
    <t xml:space="preserve">Poznámka k souboru cen:_x000d_
1. V cenách jsou započteny i náklady na spotřebu vody. </t>
  </si>
  <si>
    <t xml:space="preserve">"viz tabulka ZP- řad A,A1,A2,A3"  46,20</t>
  </si>
  <si>
    <t xml:space="preserve">"viz tabulka ZP- řad B,B1"  100,20</t>
  </si>
  <si>
    <t>139</t>
  </si>
  <si>
    <t>919735113</t>
  </si>
  <si>
    <t>Řezání stávajícího živičného krytu nebo podkladu hloubky přes 100 do 150 mm</t>
  </si>
  <si>
    <t>-958403507</t>
  </si>
  <si>
    <t xml:space="preserve">"viz tabulka ZP- řad A,A1,A2,A3"  46,40</t>
  </si>
  <si>
    <t xml:space="preserve">"viz tabulka ZP- řad B,B1"  54,67</t>
  </si>
  <si>
    <t>140</t>
  </si>
  <si>
    <t>969011131</t>
  </si>
  <si>
    <t>Vybourání vodovodního, plynového a pod. vedení DN do 125 mm</t>
  </si>
  <si>
    <t>-341028216</t>
  </si>
  <si>
    <t>997</t>
  </si>
  <si>
    <t>Přesun sutě</t>
  </si>
  <si>
    <t>141</t>
  </si>
  <si>
    <t>997221551</t>
  </si>
  <si>
    <t>Vodorovná doprava suti bez naložení, ale se složením a s hrubým urovnáním ze sypkých materiálů, na vzdálenost do 1 km</t>
  </si>
  <si>
    <t>752192495</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</si>
  <si>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</si>
  <si>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"kamenivo " 183,73*0,440</t>
  </si>
  <si>
    <t>142</t>
  </si>
  <si>
    <t>997221559</t>
  </si>
  <si>
    <t>Vodorovná doprava suti bez naložení, ale se složením a s hrubým urovnáním Příplatek k ceně za každý další i započatý 1 km přes 1 km</t>
  </si>
  <si>
    <t>868957303</t>
  </si>
  <si>
    <t>"kamenivo " 183,73*0,440*29</t>
  </si>
  <si>
    <t>143</t>
  </si>
  <si>
    <t>997221571</t>
  </si>
  <si>
    <t>Vodorovná doprava vybouraných hmot bez naložení, ale se složením a s hrubým urovnáním na vzdálenost do 1 km</t>
  </si>
  <si>
    <t>464048290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</si>
  <si>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</si>
  <si>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"živice" 87,83*0,316+97,12*0,450</t>
  </si>
  <si>
    <t xml:space="preserve">"CS"  183,73*0,325</t>
  </si>
  <si>
    <t xml:space="preserve">"vybourané potrubí a hydrant do šrotu bez poplatku"  0,0015*5+0,05</t>
  </si>
  <si>
    <t>144</t>
  </si>
  <si>
    <t>997221579</t>
  </si>
  <si>
    <t>Vodorovná doprava vybouraných hmot bez naložení, ale se složením a s hrubým urovnáním na vzdálenost Příplatek k ceně za každý další i započatý 1 km přes 1 km</t>
  </si>
  <si>
    <t>-2063688043</t>
  </si>
  <si>
    <t>"živice" (87,83*0,316+97,12*0,450)*29</t>
  </si>
  <si>
    <t xml:space="preserve">"CS"  183,73*0,325*29</t>
  </si>
  <si>
    <t xml:space="preserve">"vybourané potrubí a hydrant" (  0,0015*5+0,05)*29</t>
  </si>
  <si>
    <t>145</t>
  </si>
  <si>
    <t>997221815</t>
  </si>
  <si>
    <t>Poplatek za uložení stavebního odpadu na skládce (skládkovné) z prostého betonu zatříděného do Katalogu odpadů pod kódem 170 101</t>
  </si>
  <si>
    <t>317433633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</si>
  <si>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</si>
  <si>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146</t>
  </si>
  <si>
    <t>997221845</t>
  </si>
  <si>
    <t>Poplatek za uložení stavebního odpadu na skládce (skládkovné) asfaltového bez obsahu dehtu zatříděného do Katalogu odpadů pod kódem 170 302</t>
  </si>
  <si>
    <t>-1054766851</t>
  </si>
  <si>
    <t>147</t>
  </si>
  <si>
    <t>997221855</t>
  </si>
  <si>
    <t>-1701249319</t>
  </si>
  <si>
    <t>998</t>
  </si>
  <si>
    <t>Přesun hmot</t>
  </si>
  <si>
    <t>148</t>
  </si>
  <si>
    <t>998276101</t>
  </si>
  <si>
    <t>Přesun hmot pro trubní vedení hloubené z trub z plastických hmot nebo sklolaminátových pro vodovody nebo kanalizace v otevřeném výkopu dopravní vzdálenost do 15 m</t>
  </si>
  <si>
    <t>-966665046</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</si>
  <si>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</si>
  <si>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OST</t>
  </si>
  <si>
    <t>Ostatní</t>
  </si>
  <si>
    <t>149</t>
  </si>
  <si>
    <t>001000001</t>
  </si>
  <si>
    <t>Dopravně inženýrské opatření (DIO), dopravní značení po dobu stavby vč. zábradlí u výkopu (dle čl.II odst 2.5.4.)</t>
  </si>
  <si>
    <t>Kč</t>
  </si>
  <si>
    <t>1939988678</t>
  </si>
  <si>
    <t xml:space="preserve">"viz přílohy D.40.1 , D40.2,D40.3,D40.4 a technická zpráva str.6"  1</t>
  </si>
  <si>
    <t>150</t>
  </si>
  <si>
    <t>001000002</t>
  </si>
  <si>
    <t xml:space="preserve">Fotodokumentace při realizaci díla (dle SoD čl.II odst.2.5.14) </t>
  </si>
  <si>
    <t>-2072667384</t>
  </si>
  <si>
    <t>151</t>
  </si>
  <si>
    <t>011324000</t>
  </si>
  <si>
    <t>Archeologický dohled (dle SoD čl.II odst. 2.5.5.)</t>
  </si>
  <si>
    <t>1024</t>
  </si>
  <si>
    <t>756899035</t>
  </si>
  <si>
    <t>"záchranný archeologický výzkum " 1</t>
  </si>
  <si>
    <t>152</t>
  </si>
  <si>
    <t>012103000</t>
  </si>
  <si>
    <t>Geodetické práce před výstavbou (dle SoD čl.II odst.2.5.1)</t>
  </si>
  <si>
    <t>-711406892</t>
  </si>
  <si>
    <t>153</t>
  </si>
  <si>
    <t>012104000</t>
  </si>
  <si>
    <t>Geodetické práce po výstavbě (dle SoD čl.II odst.2.5.10 a 2.5.11)</t>
  </si>
  <si>
    <t>1493539727</t>
  </si>
  <si>
    <t>154</t>
  </si>
  <si>
    <t>012105000</t>
  </si>
  <si>
    <t>Vytýčení a ochrana inženýrských sítí (dle SoD čl. II 2.5.2)</t>
  </si>
  <si>
    <t>1946869982</t>
  </si>
  <si>
    <t>155</t>
  </si>
  <si>
    <t>013254000</t>
  </si>
  <si>
    <t>Dokumentace skutečného provedení stavby (dle SoD čl.II odst.2.5.9)</t>
  </si>
  <si>
    <t>-1842083673</t>
  </si>
  <si>
    <t>156</t>
  </si>
  <si>
    <t>030001000</t>
  </si>
  <si>
    <t xml:space="preserve">Zařízení staveniště (dle SoD čl.II odst.2.5.3)í </t>
  </si>
  <si>
    <t>437633214</t>
  </si>
  <si>
    <t xml:space="preserve">" viz příloha B  str. 2 "  1</t>
  </si>
  <si>
    <t>157</t>
  </si>
  <si>
    <t>030003000</t>
  </si>
  <si>
    <t xml:space="preserve">Provozní a územní vlivy (dle SoD čl.II odst.2.5.13) </t>
  </si>
  <si>
    <t>54738287</t>
  </si>
  <si>
    <t>"boží muka- ohrazení, zakrytí geotextilií" 1</t>
  </si>
  <si>
    <t>158</t>
  </si>
  <si>
    <t>045203000</t>
  </si>
  <si>
    <t>Kompletační činnost (dle SoD čl.II odst.2.5.7)</t>
  </si>
  <si>
    <t>…</t>
  </si>
  <si>
    <t>-653711845</t>
  </si>
  <si>
    <t>159</t>
  </si>
  <si>
    <t>045303000</t>
  </si>
  <si>
    <t>Koordinační činnost (dle SoD čl.II odst.2.5.6)</t>
  </si>
  <si>
    <t>183245760</t>
  </si>
  <si>
    <t>160</t>
  </si>
  <si>
    <t>044002000</t>
  </si>
  <si>
    <t>Revize a zkoušky (dle SoD čl.II odst.2.5.8)</t>
  </si>
  <si>
    <t>-2061560077</t>
  </si>
  <si>
    <t>161</t>
  </si>
  <si>
    <t>051002000</t>
  </si>
  <si>
    <t>Pojištění stavby (dle SoD čl.II odst.2.5.12)</t>
  </si>
  <si>
    <t>1952043640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</si>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</sst>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21</v>
      </c>
      <c r="AO10" s="29"/>
      <c r="AP10" s="29"/>
      <c r="AQ10" s="31"/>
      <c r="BE10" s="39"/>
      <c r="BS10" s="24" t="s">
        <v>8</v>
      </c>
    </row>
    <row r="11" ht="18.48"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30</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32</v>
      </c>
      <c r="AO13" s="29"/>
      <c r="AP13" s="29"/>
      <c r="AQ13" s="31"/>
      <c r="BE13" s="39"/>
      <c r="BS13" s="24" t="s">
        <v>8</v>
      </c>
    </row>
    <row r="14">
      <c r="B14" s="28"/>
      <c r="C14" s="29"/>
      <c r="D14" s="29"/>
      <c r="E14" s="42" t="s">
        <v>32</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30</v>
      </c>
      <c r="AL14" s="29"/>
      <c r="AM14" s="29"/>
      <c r="AN14" s="42" t="s">
        <v>32</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21</v>
      </c>
      <c r="AO16" s="29"/>
      <c r="AP16" s="29"/>
      <c r="AQ16" s="31"/>
      <c r="BE16" s="39"/>
      <c r="BS16" s="24" t="s">
        <v>6</v>
      </c>
    </row>
    <row r="17" ht="18.48" customHeight="1">
      <c r="B17" s="28"/>
      <c r="C17" s="29"/>
      <c r="D17" s="29"/>
      <c r="E17" s="35" t="s">
        <v>24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30</v>
      </c>
      <c r="AL17" s="29"/>
      <c r="AM17" s="29"/>
      <c r="AN17" s="35" t="s">
        <v>21</v>
      </c>
      <c r="AO17" s="29"/>
      <c r="AP17" s="29"/>
      <c r="AQ17" s="31"/>
      <c r="BE17" s="39"/>
      <c r="BS17" s="24" t="s">
        <v>34</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35</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57" customHeight="1">
      <c r="B20" s="28"/>
      <c r="C20" s="29"/>
      <c r="D20" s="29"/>
      <c r="E20" s="44" t="s">
        <v>36</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37</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38</v>
      </c>
      <c r="M25" s="52"/>
      <c r="N25" s="52"/>
      <c r="O25" s="52"/>
      <c r="P25" s="47"/>
      <c r="Q25" s="47"/>
      <c r="R25" s="47"/>
      <c r="S25" s="47"/>
      <c r="T25" s="47"/>
      <c r="U25" s="47"/>
      <c r="V25" s="47"/>
      <c r="W25" s="52" t="s">
        <v>39</v>
      </c>
      <c r="X25" s="52"/>
      <c r="Y25" s="52"/>
      <c r="Z25" s="52"/>
      <c r="AA25" s="52"/>
      <c r="AB25" s="52"/>
      <c r="AC25" s="52"/>
      <c r="AD25" s="52"/>
      <c r="AE25" s="52"/>
      <c r="AF25" s="47"/>
      <c r="AG25" s="47"/>
      <c r="AH25" s="47"/>
      <c r="AI25" s="47"/>
      <c r="AJ25" s="47"/>
      <c r="AK25" s="52" t="s">
        <v>40</v>
      </c>
      <c r="AL25" s="52"/>
      <c r="AM25" s="52"/>
      <c r="AN25" s="52"/>
      <c r="AO25" s="52"/>
      <c r="AP25" s="47"/>
      <c r="AQ25" s="51"/>
      <c r="BE25" s="39"/>
    </row>
    <row r="26" s="2" customFormat="1" ht="14.4" customHeight="1">
      <c r="B26" s="53"/>
      <c r="C26" s="54"/>
      <c r="D26" s="55" t="s">
        <v>41</v>
      </c>
      <c r="E26" s="54"/>
      <c r="F26" s="55" t="s">
        <v>42</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43</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44</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45</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46</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47</v>
      </c>
      <c r="E32" s="61"/>
      <c r="F32" s="61"/>
      <c r="G32" s="61"/>
      <c r="H32" s="61"/>
      <c r="I32" s="61"/>
      <c r="J32" s="61"/>
      <c r="K32" s="61"/>
      <c r="L32" s="61"/>
      <c r="M32" s="61"/>
      <c r="N32" s="61"/>
      <c r="O32" s="61"/>
      <c r="P32" s="61"/>
      <c r="Q32" s="61"/>
      <c r="R32" s="61"/>
      <c r="S32" s="61"/>
      <c r="T32" s="62" t="s">
        <v>48</v>
      </c>
      <c r="U32" s="61"/>
      <c r="V32" s="61"/>
      <c r="W32" s="61"/>
      <c r="X32" s="63" t="s">
        <v>49</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18007_1</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Vodovod Častolovice</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 xml:space="preserve"> </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11. 5. 2018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Město Česká Lípa</v>
      </c>
      <c r="M46" s="74"/>
      <c r="N46" s="74"/>
      <c r="O46" s="74"/>
      <c r="P46" s="74"/>
      <c r="Q46" s="74"/>
      <c r="R46" s="74"/>
      <c r="S46" s="74"/>
      <c r="T46" s="74"/>
      <c r="U46" s="74"/>
      <c r="V46" s="74"/>
      <c r="W46" s="74"/>
      <c r="X46" s="74"/>
      <c r="Y46" s="74"/>
      <c r="Z46" s="74"/>
      <c r="AA46" s="74"/>
      <c r="AB46" s="74"/>
      <c r="AC46" s="74"/>
      <c r="AD46" s="74"/>
      <c r="AE46" s="74"/>
      <c r="AF46" s="74"/>
      <c r="AG46" s="74"/>
      <c r="AH46" s="74"/>
      <c r="AI46" s="76" t="s">
        <v>33</v>
      </c>
      <c r="AJ46" s="74"/>
      <c r="AK46" s="74"/>
      <c r="AL46" s="74"/>
      <c r="AM46" s="77" t="str">
        <f>IF(E17="","",E17)</f>
        <v xml:space="preserve"> </v>
      </c>
      <c r="AN46" s="77"/>
      <c r="AO46" s="77"/>
      <c r="AP46" s="77"/>
      <c r="AQ46" s="74"/>
      <c r="AR46" s="72"/>
      <c r="AS46" s="86" t="s">
        <v>51</v>
      </c>
      <c r="AT46" s="87"/>
      <c r="AU46" s="88"/>
      <c r="AV46" s="88"/>
      <c r="AW46" s="88"/>
      <c r="AX46" s="88"/>
      <c r="AY46" s="88"/>
      <c r="AZ46" s="88"/>
      <c r="BA46" s="88"/>
      <c r="BB46" s="88"/>
      <c r="BC46" s="88"/>
      <c r="BD46" s="89"/>
    </row>
    <row r="47" s="1" customFormat="1">
      <c r="B47" s="46"/>
      <c r="C47" s="76" t="s">
        <v>31</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52</v>
      </c>
      <c r="D49" s="97"/>
      <c r="E49" s="97"/>
      <c r="F49" s="97"/>
      <c r="G49" s="97"/>
      <c r="H49" s="98"/>
      <c r="I49" s="99" t="s">
        <v>53</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54</v>
      </c>
      <c r="AH49" s="97"/>
      <c r="AI49" s="97"/>
      <c r="AJ49" s="97"/>
      <c r="AK49" s="97"/>
      <c r="AL49" s="97"/>
      <c r="AM49" s="97"/>
      <c r="AN49" s="99" t="s">
        <v>55</v>
      </c>
      <c r="AO49" s="97"/>
      <c r="AP49" s="97"/>
      <c r="AQ49" s="101" t="s">
        <v>56</v>
      </c>
      <c r="AR49" s="72"/>
      <c r="AS49" s="102" t="s">
        <v>57</v>
      </c>
      <c r="AT49" s="103" t="s">
        <v>58</v>
      </c>
      <c r="AU49" s="103" t="s">
        <v>59</v>
      </c>
      <c r="AV49" s="103" t="s">
        <v>60</v>
      </c>
      <c r="AW49" s="103" t="s">
        <v>61</v>
      </c>
      <c r="AX49" s="103" t="s">
        <v>62</v>
      </c>
      <c r="AY49" s="103" t="s">
        <v>63</v>
      </c>
      <c r="AZ49" s="103" t="s">
        <v>64</v>
      </c>
      <c r="BA49" s="103" t="s">
        <v>65</v>
      </c>
      <c r="BB49" s="103" t="s">
        <v>66</v>
      </c>
      <c r="BC49" s="103" t="s">
        <v>67</v>
      </c>
      <c r="BD49" s="104" t="s">
        <v>68</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69</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ROUND(AG52,2)</f>
        <v>0</v>
      </c>
      <c r="AH51" s="110"/>
      <c r="AI51" s="110"/>
      <c r="AJ51" s="110"/>
      <c r="AK51" s="110"/>
      <c r="AL51" s="110"/>
      <c r="AM51" s="110"/>
      <c r="AN51" s="111">
        <f>SUM(AG51,AT51)</f>
        <v>0</v>
      </c>
      <c r="AO51" s="111"/>
      <c r="AP51" s="111"/>
      <c r="AQ51" s="112" t="s">
        <v>21</v>
      </c>
      <c r="AR51" s="83"/>
      <c r="AS51" s="113">
        <f>ROUND(AS52,2)</f>
        <v>0</v>
      </c>
      <c r="AT51" s="114">
        <f>ROUND(SUM(AV51:AW51),2)</f>
        <v>0</v>
      </c>
      <c r="AU51" s="115">
        <f>ROUND(AU52,5)</f>
        <v>0</v>
      </c>
      <c r="AV51" s="114">
        <f>ROUND(AZ51*L26,2)</f>
        <v>0</v>
      </c>
      <c r="AW51" s="114">
        <f>ROUND(BA51*L27,2)</f>
        <v>0</v>
      </c>
      <c r="AX51" s="114">
        <f>ROUND(BB51*L26,2)</f>
        <v>0</v>
      </c>
      <c r="AY51" s="114">
        <f>ROUND(BC51*L27,2)</f>
        <v>0</v>
      </c>
      <c r="AZ51" s="114">
        <f>ROUND(AZ52,2)</f>
        <v>0</v>
      </c>
      <c r="BA51" s="114">
        <f>ROUND(BA52,2)</f>
        <v>0</v>
      </c>
      <c r="BB51" s="114">
        <f>ROUND(BB52,2)</f>
        <v>0</v>
      </c>
      <c r="BC51" s="114">
        <f>ROUND(BC52,2)</f>
        <v>0</v>
      </c>
      <c r="BD51" s="116">
        <f>ROUND(BD52,2)</f>
        <v>0</v>
      </c>
      <c r="BS51" s="117" t="s">
        <v>70</v>
      </c>
      <c r="BT51" s="117" t="s">
        <v>71</v>
      </c>
      <c r="BU51" s="118" t="s">
        <v>72</v>
      </c>
      <c r="BV51" s="117" t="s">
        <v>73</v>
      </c>
      <c r="BW51" s="117" t="s">
        <v>7</v>
      </c>
      <c r="BX51" s="117" t="s">
        <v>74</v>
      </c>
      <c r="CL51" s="117" t="s">
        <v>21</v>
      </c>
    </row>
    <row r="52" s="5" customFormat="1" ht="16.5" customHeight="1">
      <c r="A52" s="119" t="s">
        <v>75</v>
      </c>
      <c r="B52" s="120"/>
      <c r="C52" s="121"/>
      <c r="D52" s="122" t="s">
        <v>76</v>
      </c>
      <c r="E52" s="122"/>
      <c r="F52" s="122"/>
      <c r="G52" s="122"/>
      <c r="H52" s="122"/>
      <c r="I52" s="123"/>
      <c r="J52" s="122" t="s">
        <v>19</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'00 - Vodovod Častolovice'!J27</f>
        <v>0</v>
      </c>
      <c r="AH52" s="123"/>
      <c r="AI52" s="123"/>
      <c r="AJ52" s="123"/>
      <c r="AK52" s="123"/>
      <c r="AL52" s="123"/>
      <c r="AM52" s="123"/>
      <c r="AN52" s="124">
        <f>SUM(AG52,AT52)</f>
        <v>0</v>
      </c>
      <c r="AO52" s="123"/>
      <c r="AP52" s="123"/>
      <c r="AQ52" s="125" t="s">
        <v>77</v>
      </c>
      <c r="AR52" s="126"/>
      <c r="AS52" s="127">
        <v>0</v>
      </c>
      <c r="AT52" s="128">
        <f>ROUND(SUM(AV52:AW52),2)</f>
        <v>0</v>
      </c>
      <c r="AU52" s="129">
        <f>'00 - Vodovod Častolovice'!P86</f>
        <v>0</v>
      </c>
      <c r="AV52" s="128">
        <f>'00 - Vodovod Častolovice'!J30</f>
        <v>0</v>
      </c>
      <c r="AW52" s="128">
        <f>'00 - Vodovod Častolovice'!J31</f>
        <v>0</v>
      </c>
      <c r="AX52" s="128">
        <f>'00 - Vodovod Častolovice'!J32</f>
        <v>0</v>
      </c>
      <c r="AY52" s="128">
        <f>'00 - Vodovod Častolovice'!J33</f>
        <v>0</v>
      </c>
      <c r="AZ52" s="128">
        <f>'00 - Vodovod Častolovice'!F30</f>
        <v>0</v>
      </c>
      <c r="BA52" s="128">
        <f>'00 - Vodovod Častolovice'!F31</f>
        <v>0</v>
      </c>
      <c r="BB52" s="128">
        <f>'00 - Vodovod Častolovice'!F32</f>
        <v>0</v>
      </c>
      <c r="BC52" s="128">
        <f>'00 - Vodovod Častolovice'!F33</f>
        <v>0</v>
      </c>
      <c r="BD52" s="130">
        <f>'00 - Vodovod Častolovice'!F34</f>
        <v>0</v>
      </c>
      <c r="BT52" s="131" t="s">
        <v>78</v>
      </c>
      <c r="BV52" s="131" t="s">
        <v>73</v>
      </c>
      <c r="BW52" s="131" t="s">
        <v>79</v>
      </c>
      <c r="BX52" s="131" t="s">
        <v>7</v>
      </c>
      <c r="CL52" s="131" t="s">
        <v>21</v>
      </c>
      <c r="CM52" s="131" t="s">
        <v>80</v>
      </c>
    </row>
    <row r="53" s="1" customFormat="1" ht="30" customHeight="1">
      <c r="B53" s="46"/>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2"/>
    </row>
    <row r="54" s="1" customFormat="1" ht="6.96" customHeight="1">
      <c r="B54" s="67"/>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72"/>
    </row>
  </sheetData>
  <sheetProtection sheet="1" formatColumns="0" formatRows="0" objects="1" scenarios="1" spinCount="100000" saltValue="0Xj+T5jftAUQBmyIbIEZmEkJDOreCMeGjvZoMMeegoJbKQw7synYV9MCjaDyI9exUW49JHMXgox28KKwe593lQ==" hashValue="z43iZ8qMHcWespLFJ/pRFzZ6fxeCaiAnOrjnbJHCQGcdgnUeKk+RsZfOlZEG30LDidNnzG5poabhQkZaxOTrqQ=="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0 - Vodovod Častolovi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3"/>
      <c r="C1" s="133"/>
      <c r="D1" s="134" t="s">
        <v>1</v>
      </c>
      <c r="E1" s="133"/>
      <c r="F1" s="135" t="s">
        <v>81</v>
      </c>
      <c r="G1" s="135" t="s">
        <v>82</v>
      </c>
      <c r="H1" s="135"/>
      <c r="I1" s="136"/>
      <c r="J1" s="135" t="s">
        <v>83</v>
      </c>
      <c r="K1" s="134" t="s">
        <v>84</v>
      </c>
      <c r="L1" s="135" t="s">
        <v>85</v>
      </c>
      <c r="M1" s="135"/>
      <c r="N1" s="135"/>
      <c r="O1" s="135"/>
      <c r="P1" s="135"/>
      <c r="Q1" s="135"/>
      <c r="R1" s="135"/>
      <c r="S1" s="135"/>
      <c r="T1" s="13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79</v>
      </c>
    </row>
    <row r="3" ht="6.96" customHeight="1">
      <c r="B3" s="25"/>
      <c r="C3" s="26"/>
      <c r="D3" s="26"/>
      <c r="E3" s="26"/>
      <c r="F3" s="26"/>
      <c r="G3" s="26"/>
      <c r="H3" s="26"/>
      <c r="I3" s="137"/>
      <c r="J3" s="26"/>
      <c r="K3" s="27"/>
      <c r="AT3" s="24" t="s">
        <v>80</v>
      </c>
    </row>
    <row r="4" ht="36.96" customHeight="1">
      <c r="B4" s="28"/>
      <c r="C4" s="29"/>
      <c r="D4" s="30" t="s">
        <v>86</v>
      </c>
      <c r="E4" s="29"/>
      <c r="F4" s="29"/>
      <c r="G4" s="29"/>
      <c r="H4" s="29"/>
      <c r="I4" s="138"/>
      <c r="J4" s="29"/>
      <c r="K4" s="31"/>
      <c r="M4" s="32" t="s">
        <v>12</v>
      </c>
      <c r="AT4" s="24" t="s">
        <v>6</v>
      </c>
    </row>
    <row r="5" ht="6.96" customHeight="1">
      <c r="B5" s="28"/>
      <c r="C5" s="29"/>
      <c r="D5" s="29"/>
      <c r="E5" s="29"/>
      <c r="F5" s="29"/>
      <c r="G5" s="29"/>
      <c r="H5" s="29"/>
      <c r="I5" s="138"/>
      <c r="J5" s="29"/>
      <c r="K5" s="31"/>
    </row>
    <row r="6">
      <c r="B6" s="28"/>
      <c r="C6" s="29"/>
      <c r="D6" s="40" t="s">
        <v>18</v>
      </c>
      <c r="E6" s="29"/>
      <c r="F6" s="29"/>
      <c r="G6" s="29"/>
      <c r="H6" s="29"/>
      <c r="I6" s="138"/>
      <c r="J6" s="29"/>
      <c r="K6" s="31"/>
    </row>
    <row r="7" ht="16.5" customHeight="1">
      <c r="B7" s="28"/>
      <c r="C7" s="29"/>
      <c r="D7" s="29"/>
      <c r="E7" s="139" t="str">
        <f>'Rekapitulace stavby'!K6</f>
        <v>Vodovod Častolovice</v>
      </c>
      <c r="F7" s="40"/>
      <c r="G7" s="40"/>
      <c r="H7" s="40"/>
      <c r="I7" s="138"/>
      <c r="J7" s="29"/>
      <c r="K7" s="31"/>
    </row>
    <row r="8" s="1" customFormat="1">
      <c r="B8" s="46"/>
      <c r="C8" s="47"/>
      <c r="D8" s="40" t="s">
        <v>87</v>
      </c>
      <c r="E8" s="47"/>
      <c r="F8" s="47"/>
      <c r="G8" s="47"/>
      <c r="H8" s="47"/>
      <c r="I8" s="140"/>
      <c r="J8" s="47"/>
      <c r="K8" s="51"/>
    </row>
    <row r="9" s="1" customFormat="1" ht="36.96" customHeight="1">
      <c r="B9" s="46"/>
      <c r="C9" s="47"/>
      <c r="D9" s="47"/>
      <c r="E9" s="141" t="s">
        <v>88</v>
      </c>
      <c r="F9" s="47"/>
      <c r="G9" s="47"/>
      <c r="H9" s="47"/>
      <c r="I9" s="140"/>
      <c r="J9" s="47"/>
      <c r="K9" s="51"/>
    </row>
    <row r="10" s="1" customFormat="1">
      <c r="B10" s="46"/>
      <c r="C10" s="47"/>
      <c r="D10" s="47"/>
      <c r="E10" s="47"/>
      <c r="F10" s="47"/>
      <c r="G10" s="47"/>
      <c r="H10" s="47"/>
      <c r="I10" s="140"/>
      <c r="J10" s="47"/>
      <c r="K10" s="51"/>
    </row>
    <row r="11" s="1" customFormat="1" ht="14.4" customHeight="1">
      <c r="B11" s="46"/>
      <c r="C11" s="47"/>
      <c r="D11" s="40" t="s">
        <v>20</v>
      </c>
      <c r="E11" s="47"/>
      <c r="F11" s="35" t="s">
        <v>21</v>
      </c>
      <c r="G11" s="47"/>
      <c r="H11" s="47"/>
      <c r="I11" s="142" t="s">
        <v>22</v>
      </c>
      <c r="J11" s="35" t="s">
        <v>21</v>
      </c>
      <c r="K11" s="51"/>
    </row>
    <row r="12" s="1" customFormat="1" ht="14.4" customHeight="1">
      <c r="B12" s="46"/>
      <c r="C12" s="47"/>
      <c r="D12" s="40" t="s">
        <v>23</v>
      </c>
      <c r="E12" s="47"/>
      <c r="F12" s="35" t="s">
        <v>24</v>
      </c>
      <c r="G12" s="47"/>
      <c r="H12" s="47"/>
      <c r="I12" s="142" t="s">
        <v>25</v>
      </c>
      <c r="J12" s="143" t="str">
        <f>'Rekapitulace stavby'!AN8</f>
        <v>11. 5. 2018</v>
      </c>
      <c r="K12" s="51"/>
    </row>
    <row r="13" s="1" customFormat="1" ht="10.8" customHeight="1">
      <c r="B13" s="46"/>
      <c r="C13" s="47"/>
      <c r="D13" s="47"/>
      <c r="E13" s="47"/>
      <c r="F13" s="47"/>
      <c r="G13" s="47"/>
      <c r="H13" s="47"/>
      <c r="I13" s="140"/>
      <c r="J13" s="47"/>
      <c r="K13" s="51"/>
    </row>
    <row r="14" s="1" customFormat="1" ht="14.4" customHeight="1">
      <c r="B14" s="46"/>
      <c r="C14" s="47"/>
      <c r="D14" s="40" t="s">
        <v>27</v>
      </c>
      <c r="E14" s="47"/>
      <c r="F14" s="47"/>
      <c r="G14" s="47"/>
      <c r="H14" s="47"/>
      <c r="I14" s="142" t="s">
        <v>28</v>
      </c>
      <c r="J14" s="35" t="str">
        <f>IF('Rekapitulace stavby'!AN10="","",'Rekapitulace stavby'!AN10)</f>
        <v/>
      </c>
      <c r="K14" s="51"/>
    </row>
    <row r="15" s="1" customFormat="1" ht="18" customHeight="1">
      <c r="B15" s="46"/>
      <c r="C15" s="47"/>
      <c r="D15" s="47"/>
      <c r="E15" s="35" t="str">
        <f>IF('Rekapitulace stavby'!E11="","",'Rekapitulace stavby'!E11)</f>
        <v>Město Česká Lípa</v>
      </c>
      <c r="F15" s="47"/>
      <c r="G15" s="47"/>
      <c r="H15" s="47"/>
      <c r="I15" s="142" t="s">
        <v>30</v>
      </c>
      <c r="J15" s="35" t="str">
        <f>IF('Rekapitulace stavby'!AN11="","",'Rekapitulace stavby'!AN11)</f>
        <v/>
      </c>
      <c r="K15" s="51"/>
    </row>
    <row r="16" s="1" customFormat="1" ht="6.96" customHeight="1">
      <c r="B16" s="46"/>
      <c r="C16" s="47"/>
      <c r="D16" s="47"/>
      <c r="E16" s="47"/>
      <c r="F16" s="47"/>
      <c r="G16" s="47"/>
      <c r="H16" s="47"/>
      <c r="I16" s="140"/>
      <c r="J16" s="47"/>
      <c r="K16" s="51"/>
    </row>
    <row r="17" s="1" customFormat="1" ht="14.4" customHeight="1">
      <c r="B17" s="46"/>
      <c r="C17" s="47"/>
      <c r="D17" s="40" t="s">
        <v>31</v>
      </c>
      <c r="E17" s="47"/>
      <c r="F17" s="47"/>
      <c r="G17" s="47"/>
      <c r="H17" s="47"/>
      <c r="I17" s="142" t="s">
        <v>28</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2" t="s">
        <v>30</v>
      </c>
      <c r="J18" s="35" t="str">
        <f>IF('Rekapitulace stavby'!AN14="Vyplň údaj","",IF('Rekapitulace stavby'!AN14="","",'Rekapitulace stavby'!AN14))</f>
        <v/>
      </c>
      <c r="K18" s="51"/>
    </row>
    <row r="19" s="1" customFormat="1" ht="6.96" customHeight="1">
      <c r="B19" s="46"/>
      <c r="C19" s="47"/>
      <c r="D19" s="47"/>
      <c r="E19" s="47"/>
      <c r="F19" s="47"/>
      <c r="G19" s="47"/>
      <c r="H19" s="47"/>
      <c r="I19" s="140"/>
      <c r="J19" s="47"/>
      <c r="K19" s="51"/>
    </row>
    <row r="20" s="1" customFormat="1" ht="14.4" customHeight="1">
      <c r="B20" s="46"/>
      <c r="C20" s="47"/>
      <c r="D20" s="40" t="s">
        <v>33</v>
      </c>
      <c r="E20" s="47"/>
      <c r="F20" s="47"/>
      <c r="G20" s="47"/>
      <c r="H20" s="47"/>
      <c r="I20" s="142" t="s">
        <v>28</v>
      </c>
      <c r="J20" s="35" t="str">
        <f>IF('Rekapitulace stavby'!AN16="","",'Rekapitulace stavby'!AN16)</f>
        <v/>
      </c>
      <c r="K20" s="51"/>
    </row>
    <row r="21" s="1" customFormat="1" ht="18" customHeight="1">
      <c r="B21" s="46"/>
      <c r="C21" s="47"/>
      <c r="D21" s="47"/>
      <c r="E21" s="35" t="str">
        <f>IF('Rekapitulace stavby'!E17="","",'Rekapitulace stavby'!E17)</f>
        <v xml:space="preserve"> </v>
      </c>
      <c r="F21" s="47"/>
      <c r="G21" s="47"/>
      <c r="H21" s="47"/>
      <c r="I21" s="142" t="s">
        <v>30</v>
      </c>
      <c r="J21" s="35" t="str">
        <f>IF('Rekapitulace stavby'!AN17="","",'Rekapitulace stavby'!AN17)</f>
        <v/>
      </c>
      <c r="K21" s="51"/>
    </row>
    <row r="22" s="1" customFormat="1" ht="6.96" customHeight="1">
      <c r="B22" s="46"/>
      <c r="C22" s="47"/>
      <c r="D22" s="47"/>
      <c r="E22" s="47"/>
      <c r="F22" s="47"/>
      <c r="G22" s="47"/>
      <c r="H22" s="47"/>
      <c r="I22" s="140"/>
      <c r="J22" s="47"/>
      <c r="K22" s="51"/>
    </row>
    <row r="23" s="1" customFormat="1" ht="14.4" customHeight="1">
      <c r="B23" s="46"/>
      <c r="C23" s="47"/>
      <c r="D23" s="40" t="s">
        <v>35</v>
      </c>
      <c r="E23" s="47"/>
      <c r="F23" s="47"/>
      <c r="G23" s="47"/>
      <c r="H23" s="47"/>
      <c r="I23" s="140"/>
      <c r="J23" s="47"/>
      <c r="K23" s="51"/>
    </row>
    <row r="24" s="6" customFormat="1" ht="16.5" customHeight="1">
      <c r="B24" s="144"/>
      <c r="C24" s="145"/>
      <c r="D24" s="145"/>
      <c r="E24" s="44" t="s">
        <v>21</v>
      </c>
      <c r="F24" s="44"/>
      <c r="G24" s="44"/>
      <c r="H24" s="44"/>
      <c r="I24" s="146"/>
      <c r="J24" s="145"/>
      <c r="K24" s="147"/>
    </row>
    <row r="25" s="1" customFormat="1" ht="6.96" customHeight="1">
      <c r="B25" s="46"/>
      <c r="C25" s="47"/>
      <c r="D25" s="47"/>
      <c r="E25" s="47"/>
      <c r="F25" s="47"/>
      <c r="G25" s="47"/>
      <c r="H25" s="47"/>
      <c r="I25" s="140"/>
      <c r="J25" s="47"/>
      <c r="K25" s="51"/>
    </row>
    <row r="26" s="1" customFormat="1" ht="6.96" customHeight="1">
      <c r="B26" s="46"/>
      <c r="C26" s="47"/>
      <c r="D26" s="106"/>
      <c r="E26" s="106"/>
      <c r="F26" s="106"/>
      <c r="G26" s="106"/>
      <c r="H26" s="106"/>
      <c r="I26" s="148"/>
      <c r="J26" s="106"/>
      <c r="K26" s="149"/>
    </row>
    <row r="27" s="1" customFormat="1" ht="25.44" customHeight="1">
      <c r="B27" s="46"/>
      <c r="C27" s="47"/>
      <c r="D27" s="150" t="s">
        <v>37</v>
      </c>
      <c r="E27" s="47"/>
      <c r="F27" s="47"/>
      <c r="G27" s="47"/>
      <c r="H27" s="47"/>
      <c r="I27" s="140"/>
      <c r="J27" s="151">
        <f>ROUND(J86,2)</f>
        <v>0</v>
      </c>
      <c r="K27" s="51"/>
    </row>
    <row r="28" s="1" customFormat="1" ht="6.96" customHeight="1">
      <c r="B28" s="46"/>
      <c r="C28" s="47"/>
      <c r="D28" s="106"/>
      <c r="E28" s="106"/>
      <c r="F28" s="106"/>
      <c r="G28" s="106"/>
      <c r="H28" s="106"/>
      <c r="I28" s="148"/>
      <c r="J28" s="106"/>
      <c r="K28" s="149"/>
    </row>
    <row r="29" s="1" customFormat="1" ht="14.4" customHeight="1">
      <c r="B29" s="46"/>
      <c r="C29" s="47"/>
      <c r="D29" s="47"/>
      <c r="E29" s="47"/>
      <c r="F29" s="52" t="s">
        <v>39</v>
      </c>
      <c r="G29" s="47"/>
      <c r="H29" s="47"/>
      <c r="I29" s="152" t="s">
        <v>38</v>
      </c>
      <c r="J29" s="52" t="s">
        <v>40</v>
      </c>
      <c r="K29" s="51"/>
    </row>
    <row r="30" s="1" customFormat="1" ht="14.4" customHeight="1">
      <c r="B30" s="46"/>
      <c r="C30" s="47"/>
      <c r="D30" s="55" t="s">
        <v>41</v>
      </c>
      <c r="E30" s="55" t="s">
        <v>42</v>
      </c>
      <c r="F30" s="153">
        <f>ROUND(SUM(BE86:BE644), 2)</f>
        <v>0</v>
      </c>
      <c r="G30" s="47"/>
      <c r="H30" s="47"/>
      <c r="I30" s="154">
        <v>0.20999999999999999</v>
      </c>
      <c r="J30" s="153">
        <f>ROUND(ROUND((SUM(BE86:BE644)), 2)*I30, 2)</f>
        <v>0</v>
      </c>
      <c r="K30" s="51"/>
    </row>
    <row r="31" s="1" customFormat="1" ht="14.4" customHeight="1">
      <c r="B31" s="46"/>
      <c r="C31" s="47"/>
      <c r="D31" s="47"/>
      <c r="E31" s="55" t="s">
        <v>43</v>
      </c>
      <c r="F31" s="153">
        <f>ROUND(SUM(BF86:BF644), 2)</f>
        <v>0</v>
      </c>
      <c r="G31" s="47"/>
      <c r="H31" s="47"/>
      <c r="I31" s="154">
        <v>0.14999999999999999</v>
      </c>
      <c r="J31" s="153">
        <f>ROUND(ROUND((SUM(BF86:BF644)), 2)*I31, 2)</f>
        <v>0</v>
      </c>
      <c r="K31" s="51"/>
    </row>
    <row r="32" hidden="1" s="1" customFormat="1" ht="14.4" customHeight="1">
      <c r="B32" s="46"/>
      <c r="C32" s="47"/>
      <c r="D32" s="47"/>
      <c r="E32" s="55" t="s">
        <v>44</v>
      </c>
      <c r="F32" s="153">
        <f>ROUND(SUM(BG86:BG644), 2)</f>
        <v>0</v>
      </c>
      <c r="G32" s="47"/>
      <c r="H32" s="47"/>
      <c r="I32" s="154">
        <v>0.20999999999999999</v>
      </c>
      <c r="J32" s="153">
        <v>0</v>
      </c>
      <c r="K32" s="51"/>
    </row>
    <row r="33" hidden="1" s="1" customFormat="1" ht="14.4" customHeight="1">
      <c r="B33" s="46"/>
      <c r="C33" s="47"/>
      <c r="D33" s="47"/>
      <c r="E33" s="55" t="s">
        <v>45</v>
      </c>
      <c r="F33" s="153">
        <f>ROUND(SUM(BH86:BH644), 2)</f>
        <v>0</v>
      </c>
      <c r="G33" s="47"/>
      <c r="H33" s="47"/>
      <c r="I33" s="154">
        <v>0.14999999999999999</v>
      </c>
      <c r="J33" s="153">
        <v>0</v>
      </c>
      <c r="K33" s="51"/>
    </row>
    <row r="34" hidden="1" s="1" customFormat="1" ht="14.4" customHeight="1">
      <c r="B34" s="46"/>
      <c r="C34" s="47"/>
      <c r="D34" s="47"/>
      <c r="E34" s="55" t="s">
        <v>46</v>
      </c>
      <c r="F34" s="153">
        <f>ROUND(SUM(BI86:BI644), 2)</f>
        <v>0</v>
      </c>
      <c r="G34" s="47"/>
      <c r="H34" s="47"/>
      <c r="I34" s="154">
        <v>0</v>
      </c>
      <c r="J34" s="153">
        <v>0</v>
      </c>
      <c r="K34" s="51"/>
    </row>
    <row r="35" s="1" customFormat="1" ht="6.96" customHeight="1">
      <c r="B35" s="46"/>
      <c r="C35" s="47"/>
      <c r="D35" s="47"/>
      <c r="E35" s="47"/>
      <c r="F35" s="47"/>
      <c r="G35" s="47"/>
      <c r="H35" s="47"/>
      <c r="I35" s="140"/>
      <c r="J35" s="47"/>
      <c r="K35" s="51"/>
    </row>
    <row r="36" s="1" customFormat="1" ht="25.44" customHeight="1">
      <c r="B36" s="46"/>
      <c r="C36" s="155"/>
      <c r="D36" s="156" t="s">
        <v>47</v>
      </c>
      <c r="E36" s="98"/>
      <c r="F36" s="98"/>
      <c r="G36" s="157" t="s">
        <v>48</v>
      </c>
      <c r="H36" s="158" t="s">
        <v>49</v>
      </c>
      <c r="I36" s="159"/>
      <c r="J36" s="160">
        <f>SUM(J27:J34)</f>
        <v>0</v>
      </c>
      <c r="K36" s="161"/>
    </row>
    <row r="37" s="1" customFormat="1" ht="14.4" customHeight="1">
      <c r="B37" s="67"/>
      <c r="C37" s="68"/>
      <c r="D37" s="68"/>
      <c r="E37" s="68"/>
      <c r="F37" s="68"/>
      <c r="G37" s="68"/>
      <c r="H37" s="68"/>
      <c r="I37" s="162"/>
      <c r="J37" s="68"/>
      <c r="K37" s="69"/>
    </row>
    <row r="41" s="1" customFormat="1" ht="6.96" customHeight="1">
      <c r="B41" s="163"/>
      <c r="C41" s="164"/>
      <c r="D41" s="164"/>
      <c r="E41" s="164"/>
      <c r="F41" s="164"/>
      <c r="G41" s="164"/>
      <c r="H41" s="164"/>
      <c r="I41" s="165"/>
      <c r="J41" s="164"/>
      <c r="K41" s="166"/>
    </row>
    <row r="42" s="1" customFormat="1" ht="36.96" customHeight="1">
      <c r="B42" s="46"/>
      <c r="C42" s="30" t="s">
        <v>89</v>
      </c>
      <c r="D42" s="47"/>
      <c r="E42" s="47"/>
      <c r="F42" s="47"/>
      <c r="G42" s="47"/>
      <c r="H42" s="47"/>
      <c r="I42" s="140"/>
      <c r="J42" s="47"/>
      <c r="K42" s="51"/>
    </row>
    <row r="43" s="1" customFormat="1" ht="6.96" customHeight="1">
      <c r="B43" s="46"/>
      <c r="C43" s="47"/>
      <c r="D43" s="47"/>
      <c r="E43" s="47"/>
      <c r="F43" s="47"/>
      <c r="G43" s="47"/>
      <c r="H43" s="47"/>
      <c r="I43" s="140"/>
      <c r="J43" s="47"/>
      <c r="K43" s="51"/>
    </row>
    <row r="44" s="1" customFormat="1" ht="14.4" customHeight="1">
      <c r="B44" s="46"/>
      <c r="C44" s="40" t="s">
        <v>18</v>
      </c>
      <c r="D44" s="47"/>
      <c r="E44" s="47"/>
      <c r="F44" s="47"/>
      <c r="G44" s="47"/>
      <c r="H44" s="47"/>
      <c r="I44" s="140"/>
      <c r="J44" s="47"/>
      <c r="K44" s="51"/>
    </row>
    <row r="45" s="1" customFormat="1" ht="16.5" customHeight="1">
      <c r="B45" s="46"/>
      <c r="C45" s="47"/>
      <c r="D45" s="47"/>
      <c r="E45" s="139" t="str">
        <f>E7</f>
        <v>Vodovod Častolovice</v>
      </c>
      <c r="F45" s="40"/>
      <c r="G45" s="40"/>
      <c r="H45" s="40"/>
      <c r="I45" s="140"/>
      <c r="J45" s="47"/>
      <c r="K45" s="51"/>
    </row>
    <row r="46" s="1" customFormat="1" ht="14.4" customHeight="1">
      <c r="B46" s="46"/>
      <c r="C46" s="40" t="s">
        <v>87</v>
      </c>
      <c r="D46" s="47"/>
      <c r="E46" s="47"/>
      <c r="F46" s="47"/>
      <c r="G46" s="47"/>
      <c r="H46" s="47"/>
      <c r="I46" s="140"/>
      <c r="J46" s="47"/>
      <c r="K46" s="51"/>
    </row>
    <row r="47" s="1" customFormat="1" ht="17.25" customHeight="1">
      <c r="B47" s="46"/>
      <c r="C47" s="47"/>
      <c r="D47" s="47"/>
      <c r="E47" s="141" t="str">
        <f>E9</f>
        <v>00 - Vodovod Častolovice</v>
      </c>
      <c r="F47" s="47"/>
      <c r="G47" s="47"/>
      <c r="H47" s="47"/>
      <c r="I47" s="140"/>
      <c r="J47" s="47"/>
      <c r="K47" s="51"/>
    </row>
    <row r="48" s="1" customFormat="1" ht="6.96" customHeight="1">
      <c r="B48" s="46"/>
      <c r="C48" s="47"/>
      <c r="D48" s="47"/>
      <c r="E48" s="47"/>
      <c r="F48" s="47"/>
      <c r="G48" s="47"/>
      <c r="H48" s="47"/>
      <c r="I48" s="140"/>
      <c r="J48" s="47"/>
      <c r="K48" s="51"/>
    </row>
    <row r="49" s="1" customFormat="1" ht="18" customHeight="1">
      <c r="B49" s="46"/>
      <c r="C49" s="40" t="s">
        <v>23</v>
      </c>
      <c r="D49" s="47"/>
      <c r="E49" s="47"/>
      <c r="F49" s="35" t="str">
        <f>F12</f>
        <v xml:space="preserve"> </v>
      </c>
      <c r="G49" s="47"/>
      <c r="H49" s="47"/>
      <c r="I49" s="142" t="s">
        <v>25</v>
      </c>
      <c r="J49" s="143" t="str">
        <f>IF(J12="","",J12)</f>
        <v>11. 5. 2018</v>
      </c>
      <c r="K49" s="51"/>
    </row>
    <row r="50" s="1" customFormat="1" ht="6.96" customHeight="1">
      <c r="B50" s="46"/>
      <c r="C50" s="47"/>
      <c r="D50" s="47"/>
      <c r="E50" s="47"/>
      <c r="F50" s="47"/>
      <c r="G50" s="47"/>
      <c r="H50" s="47"/>
      <c r="I50" s="140"/>
      <c r="J50" s="47"/>
      <c r="K50" s="51"/>
    </row>
    <row r="51" s="1" customFormat="1">
      <c r="B51" s="46"/>
      <c r="C51" s="40" t="s">
        <v>27</v>
      </c>
      <c r="D51" s="47"/>
      <c r="E51" s="47"/>
      <c r="F51" s="35" t="str">
        <f>E15</f>
        <v>Město Česká Lípa</v>
      </c>
      <c r="G51" s="47"/>
      <c r="H51" s="47"/>
      <c r="I51" s="142" t="s">
        <v>33</v>
      </c>
      <c r="J51" s="44" t="str">
        <f>E21</f>
        <v xml:space="preserve"> </v>
      </c>
      <c r="K51" s="51"/>
    </row>
    <row r="52" s="1" customFormat="1" ht="14.4" customHeight="1">
      <c r="B52" s="46"/>
      <c r="C52" s="40" t="s">
        <v>31</v>
      </c>
      <c r="D52" s="47"/>
      <c r="E52" s="47"/>
      <c r="F52" s="35" t="str">
        <f>IF(E18="","",E18)</f>
        <v/>
      </c>
      <c r="G52" s="47"/>
      <c r="H52" s="47"/>
      <c r="I52" s="140"/>
      <c r="J52" s="167"/>
      <c r="K52" s="51"/>
    </row>
    <row r="53" s="1" customFormat="1" ht="10.32" customHeight="1">
      <c r="B53" s="46"/>
      <c r="C53" s="47"/>
      <c r="D53" s="47"/>
      <c r="E53" s="47"/>
      <c r="F53" s="47"/>
      <c r="G53" s="47"/>
      <c r="H53" s="47"/>
      <c r="I53" s="140"/>
      <c r="J53" s="47"/>
      <c r="K53" s="51"/>
    </row>
    <row r="54" s="1" customFormat="1" ht="29.28" customHeight="1">
      <c r="B54" s="46"/>
      <c r="C54" s="168" t="s">
        <v>90</v>
      </c>
      <c r="D54" s="155"/>
      <c r="E54" s="155"/>
      <c r="F54" s="155"/>
      <c r="G54" s="155"/>
      <c r="H54" s="155"/>
      <c r="I54" s="169"/>
      <c r="J54" s="170" t="s">
        <v>91</v>
      </c>
      <c r="K54" s="171"/>
    </row>
    <row r="55" s="1" customFormat="1" ht="10.32" customHeight="1">
      <c r="B55" s="46"/>
      <c r="C55" s="47"/>
      <c r="D55" s="47"/>
      <c r="E55" s="47"/>
      <c r="F55" s="47"/>
      <c r="G55" s="47"/>
      <c r="H55" s="47"/>
      <c r="I55" s="140"/>
      <c r="J55" s="47"/>
      <c r="K55" s="51"/>
    </row>
    <row r="56" s="1" customFormat="1" ht="29.28" customHeight="1">
      <c r="B56" s="46"/>
      <c r="C56" s="172" t="s">
        <v>92</v>
      </c>
      <c r="D56" s="47"/>
      <c r="E56" s="47"/>
      <c r="F56" s="47"/>
      <c r="G56" s="47"/>
      <c r="H56" s="47"/>
      <c r="I56" s="140"/>
      <c r="J56" s="151">
        <f>J86</f>
        <v>0</v>
      </c>
      <c r="K56" s="51"/>
      <c r="AU56" s="24" t="s">
        <v>93</v>
      </c>
    </row>
    <row r="57" s="7" customFormat="1" ht="24.96" customHeight="1">
      <c r="B57" s="173"/>
      <c r="C57" s="174"/>
      <c r="D57" s="175" t="s">
        <v>94</v>
      </c>
      <c r="E57" s="176"/>
      <c r="F57" s="176"/>
      <c r="G57" s="176"/>
      <c r="H57" s="176"/>
      <c r="I57" s="177"/>
      <c r="J57" s="178">
        <f>J87</f>
        <v>0</v>
      </c>
      <c r="K57" s="179"/>
    </row>
    <row r="58" s="8" customFormat="1" ht="19.92" customHeight="1">
      <c r="B58" s="180"/>
      <c r="C58" s="181"/>
      <c r="D58" s="182" t="s">
        <v>95</v>
      </c>
      <c r="E58" s="183"/>
      <c r="F58" s="183"/>
      <c r="G58" s="183"/>
      <c r="H58" s="183"/>
      <c r="I58" s="184"/>
      <c r="J58" s="185">
        <f>J88</f>
        <v>0</v>
      </c>
      <c r="K58" s="186"/>
    </row>
    <row r="59" s="8" customFormat="1" ht="19.92" customHeight="1">
      <c r="B59" s="180"/>
      <c r="C59" s="181"/>
      <c r="D59" s="182" t="s">
        <v>96</v>
      </c>
      <c r="E59" s="183"/>
      <c r="F59" s="183"/>
      <c r="G59" s="183"/>
      <c r="H59" s="183"/>
      <c r="I59" s="184"/>
      <c r="J59" s="185">
        <f>J273</f>
        <v>0</v>
      </c>
      <c r="K59" s="186"/>
    </row>
    <row r="60" s="8" customFormat="1" ht="19.92" customHeight="1">
      <c r="B60" s="180"/>
      <c r="C60" s="181"/>
      <c r="D60" s="182" t="s">
        <v>97</v>
      </c>
      <c r="E60" s="183"/>
      <c r="F60" s="183"/>
      <c r="G60" s="183"/>
      <c r="H60" s="183"/>
      <c r="I60" s="184"/>
      <c r="J60" s="185">
        <f>J276</f>
        <v>0</v>
      </c>
      <c r="K60" s="186"/>
    </row>
    <row r="61" s="8" customFormat="1" ht="19.92" customHeight="1">
      <c r="B61" s="180"/>
      <c r="C61" s="181"/>
      <c r="D61" s="182" t="s">
        <v>98</v>
      </c>
      <c r="E61" s="183"/>
      <c r="F61" s="183"/>
      <c r="G61" s="183"/>
      <c r="H61" s="183"/>
      <c r="I61" s="184"/>
      <c r="J61" s="185">
        <f>J284</f>
        <v>0</v>
      </c>
      <c r="K61" s="186"/>
    </row>
    <row r="62" s="8" customFormat="1" ht="19.92" customHeight="1">
      <c r="B62" s="180"/>
      <c r="C62" s="181"/>
      <c r="D62" s="182" t="s">
        <v>99</v>
      </c>
      <c r="E62" s="183"/>
      <c r="F62" s="183"/>
      <c r="G62" s="183"/>
      <c r="H62" s="183"/>
      <c r="I62" s="184"/>
      <c r="J62" s="185">
        <f>J348</f>
        <v>0</v>
      </c>
      <c r="K62" s="186"/>
    </row>
    <row r="63" s="8" customFormat="1" ht="19.92" customHeight="1">
      <c r="B63" s="180"/>
      <c r="C63" s="181"/>
      <c r="D63" s="182" t="s">
        <v>100</v>
      </c>
      <c r="E63" s="183"/>
      <c r="F63" s="183"/>
      <c r="G63" s="183"/>
      <c r="H63" s="183"/>
      <c r="I63" s="184"/>
      <c r="J63" s="185">
        <f>J572</f>
        <v>0</v>
      </c>
      <c r="K63" s="186"/>
    </row>
    <row r="64" s="8" customFormat="1" ht="19.92" customHeight="1">
      <c r="B64" s="180"/>
      <c r="C64" s="181"/>
      <c r="D64" s="182" t="s">
        <v>101</v>
      </c>
      <c r="E64" s="183"/>
      <c r="F64" s="183"/>
      <c r="G64" s="183"/>
      <c r="H64" s="183"/>
      <c r="I64" s="184"/>
      <c r="J64" s="185">
        <f>J593</f>
        <v>0</v>
      </c>
      <c r="K64" s="186"/>
    </row>
    <row r="65" s="8" customFormat="1" ht="19.92" customHeight="1">
      <c r="B65" s="180"/>
      <c r="C65" s="181"/>
      <c r="D65" s="182" t="s">
        <v>102</v>
      </c>
      <c r="E65" s="183"/>
      <c r="F65" s="183"/>
      <c r="G65" s="183"/>
      <c r="H65" s="183"/>
      <c r="I65" s="184"/>
      <c r="J65" s="185">
        <f>J623</f>
        <v>0</v>
      </c>
      <c r="K65" s="186"/>
    </row>
    <row r="66" s="7" customFormat="1" ht="24.96" customHeight="1">
      <c r="B66" s="173"/>
      <c r="C66" s="174"/>
      <c r="D66" s="175" t="s">
        <v>103</v>
      </c>
      <c r="E66" s="176"/>
      <c r="F66" s="176"/>
      <c r="G66" s="176"/>
      <c r="H66" s="176"/>
      <c r="I66" s="177"/>
      <c r="J66" s="178">
        <f>J626</f>
        <v>0</v>
      </c>
      <c r="K66" s="179"/>
    </row>
    <row r="67" s="1" customFormat="1" ht="21.84" customHeight="1">
      <c r="B67" s="46"/>
      <c r="C67" s="47"/>
      <c r="D67" s="47"/>
      <c r="E67" s="47"/>
      <c r="F67" s="47"/>
      <c r="G67" s="47"/>
      <c r="H67" s="47"/>
      <c r="I67" s="140"/>
      <c r="J67" s="47"/>
      <c r="K67" s="51"/>
    </row>
    <row r="68" s="1" customFormat="1" ht="6.96" customHeight="1">
      <c r="B68" s="67"/>
      <c r="C68" s="68"/>
      <c r="D68" s="68"/>
      <c r="E68" s="68"/>
      <c r="F68" s="68"/>
      <c r="G68" s="68"/>
      <c r="H68" s="68"/>
      <c r="I68" s="162"/>
      <c r="J68" s="68"/>
      <c r="K68" s="69"/>
    </row>
    <row r="72" s="1" customFormat="1" ht="6.96" customHeight="1">
      <c r="B72" s="70"/>
      <c r="C72" s="71"/>
      <c r="D72" s="71"/>
      <c r="E72" s="71"/>
      <c r="F72" s="71"/>
      <c r="G72" s="71"/>
      <c r="H72" s="71"/>
      <c r="I72" s="165"/>
      <c r="J72" s="71"/>
      <c r="K72" s="71"/>
      <c r="L72" s="72"/>
    </row>
    <row r="73" s="1" customFormat="1" ht="36.96" customHeight="1">
      <c r="B73" s="46"/>
      <c r="C73" s="73" t="s">
        <v>104</v>
      </c>
      <c r="D73" s="74"/>
      <c r="E73" s="74"/>
      <c r="F73" s="74"/>
      <c r="G73" s="74"/>
      <c r="H73" s="74"/>
      <c r="I73" s="187"/>
      <c r="J73" s="74"/>
      <c r="K73" s="74"/>
      <c r="L73" s="72"/>
    </row>
    <row r="74" s="1" customFormat="1" ht="6.96" customHeight="1">
      <c r="B74" s="46"/>
      <c r="C74" s="74"/>
      <c r="D74" s="74"/>
      <c r="E74" s="74"/>
      <c r="F74" s="74"/>
      <c r="G74" s="74"/>
      <c r="H74" s="74"/>
      <c r="I74" s="187"/>
      <c r="J74" s="74"/>
      <c r="K74" s="74"/>
      <c r="L74" s="72"/>
    </row>
    <row r="75" s="1" customFormat="1" ht="14.4" customHeight="1">
      <c r="B75" s="46"/>
      <c r="C75" s="76" t="s">
        <v>18</v>
      </c>
      <c r="D75" s="74"/>
      <c r="E75" s="74"/>
      <c r="F75" s="74"/>
      <c r="G75" s="74"/>
      <c r="H75" s="74"/>
      <c r="I75" s="187"/>
      <c r="J75" s="74"/>
      <c r="K75" s="74"/>
      <c r="L75" s="72"/>
    </row>
    <row r="76" s="1" customFormat="1" ht="16.5" customHeight="1">
      <c r="B76" s="46"/>
      <c r="C76" s="74"/>
      <c r="D76" s="74"/>
      <c r="E76" s="188" t="str">
        <f>E7</f>
        <v>Vodovod Častolovice</v>
      </c>
      <c r="F76" s="76"/>
      <c r="G76" s="76"/>
      <c r="H76" s="76"/>
      <c r="I76" s="187"/>
      <c r="J76" s="74"/>
      <c r="K76" s="74"/>
      <c r="L76" s="72"/>
    </row>
    <row r="77" s="1" customFormat="1" ht="14.4" customHeight="1">
      <c r="B77" s="46"/>
      <c r="C77" s="76" t="s">
        <v>87</v>
      </c>
      <c r="D77" s="74"/>
      <c r="E77" s="74"/>
      <c r="F77" s="74"/>
      <c r="G77" s="74"/>
      <c r="H77" s="74"/>
      <c r="I77" s="187"/>
      <c r="J77" s="74"/>
      <c r="K77" s="74"/>
      <c r="L77" s="72"/>
    </row>
    <row r="78" s="1" customFormat="1" ht="17.25" customHeight="1">
      <c r="B78" s="46"/>
      <c r="C78" s="74"/>
      <c r="D78" s="74"/>
      <c r="E78" s="82" t="str">
        <f>E9</f>
        <v>00 - Vodovod Častolovice</v>
      </c>
      <c r="F78" s="74"/>
      <c r="G78" s="74"/>
      <c r="H78" s="74"/>
      <c r="I78" s="187"/>
      <c r="J78" s="74"/>
      <c r="K78" s="74"/>
      <c r="L78" s="72"/>
    </row>
    <row r="79" s="1" customFormat="1" ht="6.96" customHeight="1">
      <c r="B79" s="46"/>
      <c r="C79" s="74"/>
      <c r="D79" s="74"/>
      <c r="E79" s="74"/>
      <c r="F79" s="74"/>
      <c r="G79" s="74"/>
      <c r="H79" s="74"/>
      <c r="I79" s="187"/>
      <c r="J79" s="74"/>
      <c r="K79" s="74"/>
      <c r="L79" s="72"/>
    </row>
    <row r="80" s="1" customFormat="1" ht="18" customHeight="1">
      <c r="B80" s="46"/>
      <c r="C80" s="76" t="s">
        <v>23</v>
      </c>
      <c r="D80" s="74"/>
      <c r="E80" s="74"/>
      <c r="F80" s="189" t="str">
        <f>F12</f>
        <v xml:space="preserve"> </v>
      </c>
      <c r="G80" s="74"/>
      <c r="H80" s="74"/>
      <c r="I80" s="190" t="s">
        <v>25</v>
      </c>
      <c r="J80" s="85" t="str">
        <f>IF(J12="","",J12)</f>
        <v>11. 5. 2018</v>
      </c>
      <c r="K80" s="74"/>
      <c r="L80" s="72"/>
    </row>
    <row r="81" s="1" customFormat="1" ht="6.96" customHeight="1">
      <c r="B81" s="46"/>
      <c r="C81" s="74"/>
      <c r="D81" s="74"/>
      <c r="E81" s="74"/>
      <c r="F81" s="74"/>
      <c r="G81" s="74"/>
      <c r="H81" s="74"/>
      <c r="I81" s="187"/>
      <c r="J81" s="74"/>
      <c r="K81" s="74"/>
      <c r="L81" s="72"/>
    </row>
    <row r="82" s="1" customFormat="1">
      <c r="B82" s="46"/>
      <c r="C82" s="76" t="s">
        <v>27</v>
      </c>
      <c r="D82" s="74"/>
      <c r="E82" s="74"/>
      <c r="F82" s="189" t="str">
        <f>E15</f>
        <v>Město Česká Lípa</v>
      </c>
      <c r="G82" s="74"/>
      <c r="H82" s="74"/>
      <c r="I82" s="190" t="s">
        <v>33</v>
      </c>
      <c r="J82" s="189" t="str">
        <f>E21</f>
        <v xml:space="preserve"> </v>
      </c>
      <c r="K82" s="74"/>
      <c r="L82" s="72"/>
    </row>
    <row r="83" s="1" customFormat="1" ht="14.4" customHeight="1">
      <c r="B83" s="46"/>
      <c r="C83" s="76" t="s">
        <v>31</v>
      </c>
      <c r="D83" s="74"/>
      <c r="E83" s="74"/>
      <c r="F83" s="189" t="str">
        <f>IF(E18="","",E18)</f>
        <v/>
      </c>
      <c r="G83" s="74"/>
      <c r="H83" s="74"/>
      <c r="I83" s="187"/>
      <c r="J83" s="74"/>
      <c r="K83" s="74"/>
      <c r="L83" s="72"/>
    </row>
    <row r="84" s="1" customFormat="1" ht="10.32" customHeight="1">
      <c r="B84" s="46"/>
      <c r="C84" s="74"/>
      <c r="D84" s="74"/>
      <c r="E84" s="74"/>
      <c r="F84" s="74"/>
      <c r="G84" s="74"/>
      <c r="H84" s="74"/>
      <c r="I84" s="187"/>
      <c r="J84" s="74"/>
      <c r="K84" s="74"/>
      <c r="L84" s="72"/>
    </row>
    <row r="85" s="9" customFormat="1" ht="29.28" customHeight="1">
      <c r="B85" s="191"/>
      <c r="C85" s="192" t="s">
        <v>105</v>
      </c>
      <c r="D85" s="193" t="s">
        <v>56</v>
      </c>
      <c r="E85" s="193" t="s">
        <v>52</v>
      </c>
      <c r="F85" s="193" t="s">
        <v>106</v>
      </c>
      <c r="G85" s="193" t="s">
        <v>107</v>
      </c>
      <c r="H85" s="193" t="s">
        <v>108</v>
      </c>
      <c r="I85" s="194" t="s">
        <v>109</v>
      </c>
      <c r="J85" s="193" t="s">
        <v>91</v>
      </c>
      <c r="K85" s="195" t="s">
        <v>110</v>
      </c>
      <c r="L85" s="196"/>
      <c r="M85" s="102" t="s">
        <v>111</v>
      </c>
      <c r="N85" s="103" t="s">
        <v>41</v>
      </c>
      <c r="O85" s="103" t="s">
        <v>112</v>
      </c>
      <c r="P85" s="103" t="s">
        <v>113</v>
      </c>
      <c r="Q85" s="103" t="s">
        <v>114</v>
      </c>
      <c r="R85" s="103" t="s">
        <v>115</v>
      </c>
      <c r="S85" s="103" t="s">
        <v>116</v>
      </c>
      <c r="T85" s="104" t="s">
        <v>117</v>
      </c>
    </row>
    <row r="86" s="1" customFormat="1" ht="29.28" customHeight="1">
      <c r="B86" s="46"/>
      <c r="C86" s="108" t="s">
        <v>92</v>
      </c>
      <c r="D86" s="74"/>
      <c r="E86" s="74"/>
      <c r="F86" s="74"/>
      <c r="G86" s="74"/>
      <c r="H86" s="74"/>
      <c r="I86" s="187"/>
      <c r="J86" s="197">
        <f>BK86</f>
        <v>0</v>
      </c>
      <c r="K86" s="74"/>
      <c r="L86" s="72"/>
      <c r="M86" s="105"/>
      <c r="N86" s="106"/>
      <c r="O86" s="106"/>
      <c r="P86" s="198">
        <f>P87+P626</f>
        <v>0</v>
      </c>
      <c r="Q86" s="106"/>
      <c r="R86" s="198">
        <f>R87+R626</f>
        <v>705.8068450300002</v>
      </c>
      <c r="S86" s="106"/>
      <c r="T86" s="199">
        <f>T87+T626</f>
        <v>212.19673</v>
      </c>
      <c r="AT86" s="24" t="s">
        <v>70</v>
      </c>
      <c r="AU86" s="24" t="s">
        <v>93</v>
      </c>
      <c r="BK86" s="200">
        <f>BK87+BK626</f>
        <v>0</v>
      </c>
    </row>
    <row r="87" s="10" customFormat="1" ht="37.44" customHeight="1">
      <c r="B87" s="201"/>
      <c r="C87" s="202"/>
      <c r="D87" s="203" t="s">
        <v>70</v>
      </c>
      <c r="E87" s="204" t="s">
        <v>118</v>
      </c>
      <c r="F87" s="204" t="s">
        <v>119</v>
      </c>
      <c r="G87" s="202"/>
      <c r="H87" s="202"/>
      <c r="I87" s="205"/>
      <c r="J87" s="206">
        <f>BK87</f>
        <v>0</v>
      </c>
      <c r="K87" s="202"/>
      <c r="L87" s="207"/>
      <c r="M87" s="208"/>
      <c r="N87" s="209"/>
      <c r="O87" s="209"/>
      <c r="P87" s="210">
        <f>P88+P273+P276+P284+P348+P572+P593+P623</f>
        <v>0</v>
      </c>
      <c r="Q87" s="209"/>
      <c r="R87" s="210">
        <f>R88+R273+R276+R284+R348+R572+R593+R623</f>
        <v>705.8068450300002</v>
      </c>
      <c r="S87" s="209"/>
      <c r="T87" s="211">
        <f>T88+T273+T276+T284+T348+T572+T593+T623</f>
        <v>212.19673</v>
      </c>
      <c r="AR87" s="212" t="s">
        <v>78</v>
      </c>
      <c r="AT87" s="213" t="s">
        <v>70</v>
      </c>
      <c r="AU87" s="213" t="s">
        <v>71</v>
      </c>
      <c r="AY87" s="212" t="s">
        <v>120</v>
      </c>
      <c r="BK87" s="214">
        <f>BK88+BK273+BK276+BK284+BK348+BK572+BK593+BK623</f>
        <v>0</v>
      </c>
    </row>
    <row r="88" s="10" customFormat="1" ht="19.92" customHeight="1">
      <c r="B88" s="201"/>
      <c r="C88" s="202"/>
      <c r="D88" s="203" t="s">
        <v>70</v>
      </c>
      <c r="E88" s="215" t="s">
        <v>78</v>
      </c>
      <c r="F88" s="215" t="s">
        <v>121</v>
      </c>
      <c r="G88" s="202"/>
      <c r="H88" s="202"/>
      <c r="I88" s="205"/>
      <c r="J88" s="216">
        <f>BK88</f>
        <v>0</v>
      </c>
      <c r="K88" s="202"/>
      <c r="L88" s="207"/>
      <c r="M88" s="208"/>
      <c r="N88" s="209"/>
      <c r="O88" s="209"/>
      <c r="P88" s="210">
        <f>SUM(P89:P272)</f>
        <v>0</v>
      </c>
      <c r="Q88" s="209"/>
      <c r="R88" s="210">
        <f>SUM(R89:R272)</f>
        <v>463.75593560000004</v>
      </c>
      <c r="S88" s="209"/>
      <c r="T88" s="211">
        <f>SUM(T89:T272)</f>
        <v>212.01173</v>
      </c>
      <c r="AR88" s="212" t="s">
        <v>78</v>
      </c>
      <c r="AT88" s="213" t="s">
        <v>70</v>
      </c>
      <c r="AU88" s="213" t="s">
        <v>78</v>
      </c>
      <c r="AY88" s="212" t="s">
        <v>120</v>
      </c>
      <c r="BK88" s="214">
        <f>SUM(BK89:BK272)</f>
        <v>0</v>
      </c>
    </row>
    <row r="89" s="1" customFormat="1" ht="25.5" customHeight="1">
      <c r="B89" s="46"/>
      <c r="C89" s="217" t="s">
        <v>78</v>
      </c>
      <c r="D89" s="217" t="s">
        <v>122</v>
      </c>
      <c r="E89" s="218" t="s">
        <v>123</v>
      </c>
      <c r="F89" s="219" t="s">
        <v>124</v>
      </c>
      <c r="G89" s="220" t="s">
        <v>125</v>
      </c>
      <c r="H89" s="221">
        <v>50</v>
      </c>
      <c r="I89" s="222"/>
      <c r="J89" s="223">
        <f>ROUND(I89*H89,2)</f>
        <v>0</v>
      </c>
      <c r="K89" s="219" t="s">
        <v>126</v>
      </c>
      <c r="L89" s="72"/>
      <c r="M89" s="224" t="s">
        <v>21</v>
      </c>
      <c r="N89" s="225" t="s">
        <v>42</v>
      </c>
      <c r="O89" s="47"/>
      <c r="P89" s="226">
        <f>O89*H89</f>
        <v>0</v>
      </c>
      <c r="Q89" s="226">
        <v>0</v>
      </c>
      <c r="R89" s="226">
        <f>Q89*H89</f>
        <v>0</v>
      </c>
      <c r="S89" s="226">
        <v>0</v>
      </c>
      <c r="T89" s="227">
        <f>S89*H89</f>
        <v>0</v>
      </c>
      <c r="AR89" s="24" t="s">
        <v>127</v>
      </c>
      <c r="AT89" s="24" t="s">
        <v>122</v>
      </c>
      <c r="AU89" s="24" t="s">
        <v>80</v>
      </c>
      <c r="AY89" s="24" t="s">
        <v>120</v>
      </c>
      <c r="BE89" s="228">
        <f>IF(N89="základní",J89,0)</f>
        <v>0</v>
      </c>
      <c r="BF89" s="228">
        <f>IF(N89="snížená",J89,0)</f>
        <v>0</v>
      </c>
      <c r="BG89" s="228">
        <f>IF(N89="zákl. přenesená",J89,0)</f>
        <v>0</v>
      </c>
      <c r="BH89" s="228">
        <f>IF(N89="sníž. přenesená",J89,0)</f>
        <v>0</v>
      </c>
      <c r="BI89" s="228">
        <f>IF(N89="nulová",J89,0)</f>
        <v>0</v>
      </c>
      <c r="BJ89" s="24" t="s">
        <v>78</v>
      </c>
      <c r="BK89" s="228">
        <f>ROUND(I89*H89,2)</f>
        <v>0</v>
      </c>
      <c r="BL89" s="24" t="s">
        <v>127</v>
      </c>
      <c r="BM89" s="24" t="s">
        <v>128</v>
      </c>
    </row>
    <row r="90" s="1" customFormat="1">
      <c r="B90" s="46"/>
      <c r="C90" s="74"/>
      <c r="D90" s="229" t="s">
        <v>129</v>
      </c>
      <c r="E90" s="74"/>
      <c r="F90" s="230" t="s">
        <v>130</v>
      </c>
      <c r="G90" s="74"/>
      <c r="H90" s="74"/>
      <c r="I90" s="187"/>
      <c r="J90" s="74"/>
      <c r="K90" s="74"/>
      <c r="L90" s="72"/>
      <c r="M90" s="231"/>
      <c r="N90" s="47"/>
      <c r="O90" s="47"/>
      <c r="P90" s="47"/>
      <c r="Q90" s="47"/>
      <c r="R90" s="47"/>
      <c r="S90" s="47"/>
      <c r="T90" s="95"/>
      <c r="AT90" s="24" t="s">
        <v>129</v>
      </c>
      <c r="AU90" s="24" t="s">
        <v>80</v>
      </c>
    </row>
    <row r="91" s="11" customFormat="1">
      <c r="B91" s="232"/>
      <c r="C91" s="233"/>
      <c r="D91" s="229" t="s">
        <v>131</v>
      </c>
      <c r="E91" s="234" t="s">
        <v>21</v>
      </c>
      <c r="F91" s="235" t="s">
        <v>132</v>
      </c>
      <c r="G91" s="233"/>
      <c r="H91" s="236">
        <v>50</v>
      </c>
      <c r="I91" s="237"/>
      <c r="J91" s="233"/>
      <c r="K91" s="233"/>
      <c r="L91" s="238"/>
      <c r="M91" s="239"/>
      <c r="N91" s="240"/>
      <c r="O91" s="240"/>
      <c r="P91" s="240"/>
      <c r="Q91" s="240"/>
      <c r="R91" s="240"/>
      <c r="S91" s="240"/>
      <c r="T91" s="241"/>
      <c r="AT91" s="242" t="s">
        <v>131</v>
      </c>
      <c r="AU91" s="242" t="s">
        <v>80</v>
      </c>
      <c r="AV91" s="11" t="s">
        <v>80</v>
      </c>
      <c r="AW91" s="11" t="s">
        <v>34</v>
      </c>
      <c r="AX91" s="11" t="s">
        <v>78</v>
      </c>
      <c r="AY91" s="242" t="s">
        <v>120</v>
      </c>
    </row>
    <row r="92" s="1" customFormat="1" ht="51" customHeight="1">
      <c r="B92" s="46"/>
      <c r="C92" s="217" t="s">
        <v>80</v>
      </c>
      <c r="D92" s="217" t="s">
        <v>122</v>
      </c>
      <c r="E92" s="218" t="s">
        <v>133</v>
      </c>
      <c r="F92" s="219" t="s">
        <v>134</v>
      </c>
      <c r="G92" s="220" t="s">
        <v>125</v>
      </c>
      <c r="H92" s="221">
        <v>183.72999999999999</v>
      </c>
      <c r="I92" s="222"/>
      <c r="J92" s="223">
        <f>ROUND(I92*H92,2)</f>
        <v>0</v>
      </c>
      <c r="K92" s="219" t="s">
        <v>126</v>
      </c>
      <c r="L92" s="72"/>
      <c r="M92" s="224" t="s">
        <v>21</v>
      </c>
      <c r="N92" s="225" t="s">
        <v>42</v>
      </c>
      <c r="O92" s="47"/>
      <c r="P92" s="226">
        <f>O92*H92</f>
        <v>0</v>
      </c>
      <c r="Q92" s="226">
        <v>0</v>
      </c>
      <c r="R92" s="226">
        <f>Q92*H92</f>
        <v>0</v>
      </c>
      <c r="S92" s="226">
        <v>0.44</v>
      </c>
      <c r="T92" s="227">
        <f>S92*H92</f>
        <v>80.841200000000001</v>
      </c>
      <c r="AR92" s="24" t="s">
        <v>127</v>
      </c>
      <c r="AT92" s="24" t="s">
        <v>122</v>
      </c>
      <c r="AU92" s="24" t="s">
        <v>80</v>
      </c>
      <c r="AY92" s="24" t="s">
        <v>120</v>
      </c>
      <c r="BE92" s="228">
        <f>IF(N92="základní",J92,0)</f>
        <v>0</v>
      </c>
      <c r="BF92" s="228">
        <f>IF(N92="snížená",J92,0)</f>
        <v>0</v>
      </c>
      <c r="BG92" s="228">
        <f>IF(N92="zákl. přenesená",J92,0)</f>
        <v>0</v>
      </c>
      <c r="BH92" s="228">
        <f>IF(N92="sníž. přenesená",J92,0)</f>
        <v>0</v>
      </c>
      <c r="BI92" s="228">
        <f>IF(N92="nulová",J92,0)</f>
        <v>0</v>
      </c>
      <c r="BJ92" s="24" t="s">
        <v>78</v>
      </c>
      <c r="BK92" s="228">
        <f>ROUND(I92*H92,2)</f>
        <v>0</v>
      </c>
      <c r="BL92" s="24" t="s">
        <v>127</v>
      </c>
      <c r="BM92" s="24" t="s">
        <v>135</v>
      </c>
    </row>
    <row r="93" s="1" customFormat="1">
      <c r="B93" s="46"/>
      <c r="C93" s="74"/>
      <c r="D93" s="229" t="s">
        <v>129</v>
      </c>
      <c r="E93" s="74"/>
      <c r="F93" s="230" t="s">
        <v>136</v>
      </c>
      <c r="G93" s="74"/>
      <c r="H93" s="74"/>
      <c r="I93" s="187"/>
      <c r="J93" s="74"/>
      <c r="K93" s="74"/>
      <c r="L93" s="72"/>
      <c r="M93" s="231"/>
      <c r="N93" s="47"/>
      <c r="O93" s="47"/>
      <c r="P93" s="47"/>
      <c r="Q93" s="47"/>
      <c r="R93" s="47"/>
      <c r="S93" s="47"/>
      <c r="T93" s="95"/>
      <c r="AT93" s="24" t="s">
        <v>129</v>
      </c>
      <c r="AU93" s="24" t="s">
        <v>80</v>
      </c>
    </row>
    <row r="94" s="12" customFormat="1">
      <c r="B94" s="243"/>
      <c r="C94" s="244"/>
      <c r="D94" s="229" t="s">
        <v>131</v>
      </c>
      <c r="E94" s="245" t="s">
        <v>21</v>
      </c>
      <c r="F94" s="246" t="s">
        <v>137</v>
      </c>
      <c r="G94" s="244"/>
      <c r="H94" s="245" t="s">
        <v>21</v>
      </c>
      <c r="I94" s="247"/>
      <c r="J94" s="244"/>
      <c r="K94" s="244"/>
      <c r="L94" s="248"/>
      <c r="M94" s="249"/>
      <c r="N94" s="250"/>
      <c r="O94" s="250"/>
      <c r="P94" s="250"/>
      <c r="Q94" s="250"/>
      <c r="R94" s="250"/>
      <c r="S94" s="250"/>
      <c r="T94" s="251"/>
      <c r="AT94" s="252" t="s">
        <v>131</v>
      </c>
      <c r="AU94" s="252" t="s">
        <v>80</v>
      </c>
      <c r="AV94" s="12" t="s">
        <v>78</v>
      </c>
      <c r="AW94" s="12" t="s">
        <v>34</v>
      </c>
      <c r="AX94" s="12" t="s">
        <v>71</v>
      </c>
      <c r="AY94" s="252" t="s">
        <v>120</v>
      </c>
    </row>
    <row r="95" s="11" customFormat="1">
      <c r="B95" s="232"/>
      <c r="C95" s="233"/>
      <c r="D95" s="229" t="s">
        <v>131</v>
      </c>
      <c r="E95" s="234" t="s">
        <v>21</v>
      </c>
      <c r="F95" s="235" t="s">
        <v>138</v>
      </c>
      <c r="G95" s="233"/>
      <c r="H95" s="236">
        <v>76.109999999999999</v>
      </c>
      <c r="I95" s="237"/>
      <c r="J95" s="233"/>
      <c r="K95" s="233"/>
      <c r="L95" s="238"/>
      <c r="M95" s="239"/>
      <c r="N95" s="240"/>
      <c r="O95" s="240"/>
      <c r="P95" s="240"/>
      <c r="Q95" s="240"/>
      <c r="R95" s="240"/>
      <c r="S95" s="240"/>
      <c r="T95" s="241"/>
      <c r="AT95" s="242" t="s">
        <v>131</v>
      </c>
      <c r="AU95" s="242" t="s">
        <v>80</v>
      </c>
      <c r="AV95" s="11" t="s">
        <v>80</v>
      </c>
      <c r="AW95" s="11" t="s">
        <v>34</v>
      </c>
      <c r="AX95" s="11" t="s">
        <v>71</v>
      </c>
      <c r="AY95" s="242" t="s">
        <v>120</v>
      </c>
    </row>
    <row r="96" s="11" customFormat="1">
      <c r="B96" s="232"/>
      <c r="C96" s="233"/>
      <c r="D96" s="229" t="s">
        <v>131</v>
      </c>
      <c r="E96" s="234" t="s">
        <v>21</v>
      </c>
      <c r="F96" s="235" t="s">
        <v>139</v>
      </c>
      <c r="G96" s="233"/>
      <c r="H96" s="236">
        <v>107.62000000000001</v>
      </c>
      <c r="I96" s="237"/>
      <c r="J96" s="233"/>
      <c r="K96" s="233"/>
      <c r="L96" s="238"/>
      <c r="M96" s="239"/>
      <c r="N96" s="240"/>
      <c r="O96" s="240"/>
      <c r="P96" s="240"/>
      <c r="Q96" s="240"/>
      <c r="R96" s="240"/>
      <c r="S96" s="240"/>
      <c r="T96" s="241"/>
      <c r="AT96" s="242" t="s">
        <v>131</v>
      </c>
      <c r="AU96" s="242" t="s">
        <v>80</v>
      </c>
      <c r="AV96" s="11" t="s">
        <v>80</v>
      </c>
      <c r="AW96" s="11" t="s">
        <v>34</v>
      </c>
      <c r="AX96" s="11" t="s">
        <v>71</v>
      </c>
      <c r="AY96" s="242" t="s">
        <v>120</v>
      </c>
    </row>
    <row r="97" s="13" customFormat="1">
      <c r="B97" s="253"/>
      <c r="C97" s="254"/>
      <c r="D97" s="229" t="s">
        <v>131</v>
      </c>
      <c r="E97" s="255" t="s">
        <v>21</v>
      </c>
      <c r="F97" s="256" t="s">
        <v>140</v>
      </c>
      <c r="G97" s="254"/>
      <c r="H97" s="257">
        <v>183.72999999999999</v>
      </c>
      <c r="I97" s="258"/>
      <c r="J97" s="254"/>
      <c r="K97" s="254"/>
      <c r="L97" s="259"/>
      <c r="M97" s="260"/>
      <c r="N97" s="261"/>
      <c r="O97" s="261"/>
      <c r="P97" s="261"/>
      <c r="Q97" s="261"/>
      <c r="R97" s="261"/>
      <c r="S97" s="261"/>
      <c r="T97" s="262"/>
      <c r="AT97" s="263" t="s">
        <v>131</v>
      </c>
      <c r="AU97" s="263" t="s">
        <v>80</v>
      </c>
      <c r="AV97" s="13" t="s">
        <v>127</v>
      </c>
      <c r="AW97" s="13" t="s">
        <v>34</v>
      </c>
      <c r="AX97" s="13" t="s">
        <v>78</v>
      </c>
      <c r="AY97" s="263" t="s">
        <v>120</v>
      </c>
    </row>
    <row r="98" s="1" customFormat="1" ht="51" customHeight="1">
      <c r="B98" s="46"/>
      <c r="C98" s="217" t="s">
        <v>141</v>
      </c>
      <c r="D98" s="217" t="s">
        <v>122</v>
      </c>
      <c r="E98" s="218" t="s">
        <v>142</v>
      </c>
      <c r="F98" s="219" t="s">
        <v>143</v>
      </c>
      <c r="G98" s="220" t="s">
        <v>125</v>
      </c>
      <c r="H98" s="221">
        <v>183.72999999999999</v>
      </c>
      <c r="I98" s="222"/>
      <c r="J98" s="223">
        <f>ROUND(I98*H98,2)</f>
        <v>0</v>
      </c>
      <c r="K98" s="219" t="s">
        <v>126</v>
      </c>
      <c r="L98" s="72"/>
      <c r="M98" s="224" t="s">
        <v>21</v>
      </c>
      <c r="N98" s="225" t="s">
        <v>42</v>
      </c>
      <c r="O98" s="47"/>
      <c r="P98" s="226">
        <f>O98*H98</f>
        <v>0</v>
      </c>
      <c r="Q98" s="226">
        <v>0</v>
      </c>
      <c r="R98" s="226">
        <f>Q98*H98</f>
        <v>0</v>
      </c>
      <c r="S98" s="226">
        <v>0.32500000000000001</v>
      </c>
      <c r="T98" s="227">
        <f>S98*H98</f>
        <v>59.712249999999997</v>
      </c>
      <c r="AR98" s="24" t="s">
        <v>127</v>
      </c>
      <c r="AT98" s="24" t="s">
        <v>122</v>
      </c>
      <c r="AU98" s="24" t="s">
        <v>80</v>
      </c>
      <c r="AY98" s="24" t="s">
        <v>120</v>
      </c>
      <c r="BE98" s="228">
        <f>IF(N98="základní",J98,0)</f>
        <v>0</v>
      </c>
      <c r="BF98" s="228">
        <f>IF(N98="snížená",J98,0)</f>
        <v>0</v>
      </c>
      <c r="BG98" s="228">
        <f>IF(N98="zákl. přenesená",J98,0)</f>
        <v>0</v>
      </c>
      <c r="BH98" s="228">
        <f>IF(N98="sníž. přenesená",J98,0)</f>
        <v>0</v>
      </c>
      <c r="BI98" s="228">
        <f>IF(N98="nulová",J98,0)</f>
        <v>0</v>
      </c>
      <c r="BJ98" s="24" t="s">
        <v>78</v>
      </c>
      <c r="BK98" s="228">
        <f>ROUND(I98*H98,2)</f>
        <v>0</v>
      </c>
      <c r="BL98" s="24" t="s">
        <v>127</v>
      </c>
      <c r="BM98" s="24" t="s">
        <v>144</v>
      </c>
    </row>
    <row r="99" s="1" customFormat="1">
      <c r="B99" s="46"/>
      <c r="C99" s="74"/>
      <c r="D99" s="229" t="s">
        <v>129</v>
      </c>
      <c r="E99" s="74"/>
      <c r="F99" s="230" t="s">
        <v>136</v>
      </c>
      <c r="G99" s="74"/>
      <c r="H99" s="74"/>
      <c r="I99" s="187"/>
      <c r="J99" s="74"/>
      <c r="K99" s="74"/>
      <c r="L99" s="72"/>
      <c r="M99" s="231"/>
      <c r="N99" s="47"/>
      <c r="O99" s="47"/>
      <c r="P99" s="47"/>
      <c r="Q99" s="47"/>
      <c r="R99" s="47"/>
      <c r="S99" s="47"/>
      <c r="T99" s="95"/>
      <c r="AT99" s="24" t="s">
        <v>129</v>
      </c>
      <c r="AU99" s="24" t="s">
        <v>80</v>
      </c>
    </row>
    <row r="100" s="12" customFormat="1">
      <c r="B100" s="243"/>
      <c r="C100" s="244"/>
      <c r="D100" s="229" t="s">
        <v>131</v>
      </c>
      <c r="E100" s="245" t="s">
        <v>21</v>
      </c>
      <c r="F100" s="246" t="s">
        <v>145</v>
      </c>
      <c r="G100" s="244"/>
      <c r="H100" s="245" t="s">
        <v>21</v>
      </c>
      <c r="I100" s="247"/>
      <c r="J100" s="244"/>
      <c r="K100" s="244"/>
      <c r="L100" s="248"/>
      <c r="M100" s="249"/>
      <c r="N100" s="250"/>
      <c r="O100" s="250"/>
      <c r="P100" s="250"/>
      <c r="Q100" s="250"/>
      <c r="R100" s="250"/>
      <c r="S100" s="250"/>
      <c r="T100" s="251"/>
      <c r="AT100" s="252" t="s">
        <v>131</v>
      </c>
      <c r="AU100" s="252" t="s">
        <v>80</v>
      </c>
      <c r="AV100" s="12" t="s">
        <v>78</v>
      </c>
      <c r="AW100" s="12" t="s">
        <v>34</v>
      </c>
      <c r="AX100" s="12" t="s">
        <v>71</v>
      </c>
      <c r="AY100" s="252" t="s">
        <v>120</v>
      </c>
    </row>
    <row r="101" s="11" customFormat="1">
      <c r="B101" s="232"/>
      <c r="C101" s="233"/>
      <c r="D101" s="229" t="s">
        <v>131</v>
      </c>
      <c r="E101" s="234" t="s">
        <v>21</v>
      </c>
      <c r="F101" s="235" t="s">
        <v>138</v>
      </c>
      <c r="G101" s="233"/>
      <c r="H101" s="236">
        <v>76.109999999999999</v>
      </c>
      <c r="I101" s="237"/>
      <c r="J101" s="233"/>
      <c r="K101" s="233"/>
      <c r="L101" s="238"/>
      <c r="M101" s="239"/>
      <c r="N101" s="240"/>
      <c r="O101" s="240"/>
      <c r="P101" s="240"/>
      <c r="Q101" s="240"/>
      <c r="R101" s="240"/>
      <c r="S101" s="240"/>
      <c r="T101" s="241"/>
      <c r="AT101" s="242" t="s">
        <v>131</v>
      </c>
      <c r="AU101" s="242" t="s">
        <v>80</v>
      </c>
      <c r="AV101" s="11" t="s">
        <v>80</v>
      </c>
      <c r="AW101" s="11" t="s">
        <v>34</v>
      </c>
      <c r="AX101" s="11" t="s">
        <v>71</v>
      </c>
      <c r="AY101" s="242" t="s">
        <v>120</v>
      </c>
    </row>
    <row r="102" s="11" customFormat="1">
      <c r="B102" s="232"/>
      <c r="C102" s="233"/>
      <c r="D102" s="229" t="s">
        <v>131</v>
      </c>
      <c r="E102" s="234" t="s">
        <v>21</v>
      </c>
      <c r="F102" s="235" t="s">
        <v>139</v>
      </c>
      <c r="G102" s="233"/>
      <c r="H102" s="236">
        <v>107.62000000000001</v>
      </c>
      <c r="I102" s="237"/>
      <c r="J102" s="233"/>
      <c r="K102" s="233"/>
      <c r="L102" s="238"/>
      <c r="M102" s="239"/>
      <c r="N102" s="240"/>
      <c r="O102" s="240"/>
      <c r="P102" s="240"/>
      <c r="Q102" s="240"/>
      <c r="R102" s="240"/>
      <c r="S102" s="240"/>
      <c r="T102" s="241"/>
      <c r="AT102" s="242" t="s">
        <v>131</v>
      </c>
      <c r="AU102" s="242" t="s">
        <v>80</v>
      </c>
      <c r="AV102" s="11" t="s">
        <v>80</v>
      </c>
      <c r="AW102" s="11" t="s">
        <v>34</v>
      </c>
      <c r="AX102" s="11" t="s">
        <v>71</v>
      </c>
      <c r="AY102" s="242" t="s">
        <v>120</v>
      </c>
    </row>
    <row r="103" s="13" customFormat="1">
      <c r="B103" s="253"/>
      <c r="C103" s="254"/>
      <c r="D103" s="229" t="s">
        <v>131</v>
      </c>
      <c r="E103" s="255" t="s">
        <v>21</v>
      </c>
      <c r="F103" s="256" t="s">
        <v>140</v>
      </c>
      <c r="G103" s="254"/>
      <c r="H103" s="257">
        <v>183.72999999999999</v>
      </c>
      <c r="I103" s="258"/>
      <c r="J103" s="254"/>
      <c r="K103" s="254"/>
      <c r="L103" s="259"/>
      <c r="M103" s="260"/>
      <c r="N103" s="261"/>
      <c r="O103" s="261"/>
      <c r="P103" s="261"/>
      <c r="Q103" s="261"/>
      <c r="R103" s="261"/>
      <c r="S103" s="261"/>
      <c r="T103" s="262"/>
      <c r="AT103" s="263" t="s">
        <v>131</v>
      </c>
      <c r="AU103" s="263" t="s">
        <v>80</v>
      </c>
      <c r="AV103" s="13" t="s">
        <v>127</v>
      </c>
      <c r="AW103" s="13" t="s">
        <v>34</v>
      </c>
      <c r="AX103" s="13" t="s">
        <v>78</v>
      </c>
      <c r="AY103" s="263" t="s">
        <v>120</v>
      </c>
    </row>
    <row r="104" s="1" customFormat="1" ht="51" customHeight="1">
      <c r="B104" s="46"/>
      <c r="C104" s="217" t="s">
        <v>127</v>
      </c>
      <c r="D104" s="217" t="s">
        <v>122</v>
      </c>
      <c r="E104" s="218" t="s">
        <v>146</v>
      </c>
      <c r="F104" s="219" t="s">
        <v>147</v>
      </c>
      <c r="G104" s="220" t="s">
        <v>125</v>
      </c>
      <c r="H104" s="221">
        <v>87.829999999999998</v>
      </c>
      <c r="I104" s="222"/>
      <c r="J104" s="223">
        <f>ROUND(I104*H104,2)</f>
        <v>0</v>
      </c>
      <c r="K104" s="219" t="s">
        <v>126</v>
      </c>
      <c r="L104" s="72"/>
      <c r="M104" s="224" t="s">
        <v>21</v>
      </c>
      <c r="N104" s="225" t="s">
        <v>42</v>
      </c>
      <c r="O104" s="47"/>
      <c r="P104" s="226">
        <f>O104*H104</f>
        <v>0</v>
      </c>
      <c r="Q104" s="226">
        <v>0</v>
      </c>
      <c r="R104" s="226">
        <f>Q104*H104</f>
        <v>0</v>
      </c>
      <c r="S104" s="226">
        <v>0.316</v>
      </c>
      <c r="T104" s="227">
        <f>S104*H104</f>
        <v>27.754280000000001</v>
      </c>
      <c r="AR104" s="24" t="s">
        <v>127</v>
      </c>
      <c r="AT104" s="24" t="s">
        <v>122</v>
      </c>
      <c r="AU104" s="24" t="s">
        <v>80</v>
      </c>
      <c r="AY104" s="24" t="s">
        <v>120</v>
      </c>
      <c r="BE104" s="228">
        <f>IF(N104="základní",J104,0)</f>
        <v>0</v>
      </c>
      <c r="BF104" s="228">
        <f>IF(N104="snížená",J104,0)</f>
        <v>0</v>
      </c>
      <c r="BG104" s="228">
        <f>IF(N104="zákl. přenesená",J104,0)</f>
        <v>0</v>
      </c>
      <c r="BH104" s="228">
        <f>IF(N104="sníž. přenesená",J104,0)</f>
        <v>0</v>
      </c>
      <c r="BI104" s="228">
        <f>IF(N104="nulová",J104,0)</f>
        <v>0</v>
      </c>
      <c r="BJ104" s="24" t="s">
        <v>78</v>
      </c>
      <c r="BK104" s="228">
        <f>ROUND(I104*H104,2)</f>
        <v>0</v>
      </c>
      <c r="BL104" s="24" t="s">
        <v>127</v>
      </c>
      <c r="BM104" s="24" t="s">
        <v>148</v>
      </c>
    </row>
    <row r="105" s="1" customFormat="1">
      <c r="B105" s="46"/>
      <c r="C105" s="74"/>
      <c r="D105" s="229" t="s">
        <v>129</v>
      </c>
      <c r="E105" s="74"/>
      <c r="F105" s="230" t="s">
        <v>136</v>
      </c>
      <c r="G105" s="74"/>
      <c r="H105" s="74"/>
      <c r="I105" s="187"/>
      <c r="J105" s="74"/>
      <c r="K105" s="74"/>
      <c r="L105" s="72"/>
      <c r="M105" s="231"/>
      <c r="N105" s="47"/>
      <c r="O105" s="47"/>
      <c r="P105" s="47"/>
      <c r="Q105" s="47"/>
      <c r="R105" s="47"/>
      <c r="S105" s="47"/>
      <c r="T105" s="95"/>
      <c r="AT105" s="24" t="s">
        <v>129</v>
      </c>
      <c r="AU105" s="24" t="s">
        <v>80</v>
      </c>
    </row>
    <row r="106" s="12" customFormat="1">
      <c r="B106" s="243"/>
      <c r="C106" s="244"/>
      <c r="D106" s="229" t="s">
        <v>131</v>
      </c>
      <c r="E106" s="245" t="s">
        <v>21</v>
      </c>
      <c r="F106" s="246" t="s">
        <v>149</v>
      </c>
      <c r="G106" s="244"/>
      <c r="H106" s="245" t="s">
        <v>21</v>
      </c>
      <c r="I106" s="247"/>
      <c r="J106" s="244"/>
      <c r="K106" s="244"/>
      <c r="L106" s="248"/>
      <c r="M106" s="249"/>
      <c r="N106" s="250"/>
      <c r="O106" s="250"/>
      <c r="P106" s="250"/>
      <c r="Q106" s="250"/>
      <c r="R106" s="250"/>
      <c r="S106" s="250"/>
      <c r="T106" s="251"/>
      <c r="AT106" s="252" t="s">
        <v>131</v>
      </c>
      <c r="AU106" s="252" t="s">
        <v>80</v>
      </c>
      <c r="AV106" s="12" t="s">
        <v>78</v>
      </c>
      <c r="AW106" s="12" t="s">
        <v>34</v>
      </c>
      <c r="AX106" s="12" t="s">
        <v>71</v>
      </c>
      <c r="AY106" s="252" t="s">
        <v>120</v>
      </c>
    </row>
    <row r="107" s="11" customFormat="1">
      <c r="B107" s="232"/>
      <c r="C107" s="233"/>
      <c r="D107" s="229" t="s">
        <v>131</v>
      </c>
      <c r="E107" s="234" t="s">
        <v>21</v>
      </c>
      <c r="F107" s="235" t="s">
        <v>150</v>
      </c>
      <c r="G107" s="233"/>
      <c r="H107" s="236">
        <v>33.409999999999997</v>
      </c>
      <c r="I107" s="237"/>
      <c r="J107" s="233"/>
      <c r="K107" s="233"/>
      <c r="L107" s="238"/>
      <c r="M107" s="239"/>
      <c r="N107" s="240"/>
      <c r="O107" s="240"/>
      <c r="P107" s="240"/>
      <c r="Q107" s="240"/>
      <c r="R107" s="240"/>
      <c r="S107" s="240"/>
      <c r="T107" s="241"/>
      <c r="AT107" s="242" t="s">
        <v>131</v>
      </c>
      <c r="AU107" s="242" t="s">
        <v>80</v>
      </c>
      <c r="AV107" s="11" t="s">
        <v>80</v>
      </c>
      <c r="AW107" s="11" t="s">
        <v>34</v>
      </c>
      <c r="AX107" s="11" t="s">
        <v>71</v>
      </c>
      <c r="AY107" s="242" t="s">
        <v>120</v>
      </c>
    </row>
    <row r="108" s="11" customFormat="1">
      <c r="B108" s="232"/>
      <c r="C108" s="233"/>
      <c r="D108" s="229" t="s">
        <v>131</v>
      </c>
      <c r="E108" s="234" t="s">
        <v>21</v>
      </c>
      <c r="F108" s="235" t="s">
        <v>151</v>
      </c>
      <c r="G108" s="233"/>
      <c r="H108" s="236">
        <v>54.420000000000002</v>
      </c>
      <c r="I108" s="237"/>
      <c r="J108" s="233"/>
      <c r="K108" s="233"/>
      <c r="L108" s="238"/>
      <c r="M108" s="239"/>
      <c r="N108" s="240"/>
      <c r="O108" s="240"/>
      <c r="P108" s="240"/>
      <c r="Q108" s="240"/>
      <c r="R108" s="240"/>
      <c r="S108" s="240"/>
      <c r="T108" s="241"/>
      <c r="AT108" s="242" t="s">
        <v>131</v>
      </c>
      <c r="AU108" s="242" t="s">
        <v>80</v>
      </c>
      <c r="AV108" s="11" t="s">
        <v>80</v>
      </c>
      <c r="AW108" s="11" t="s">
        <v>34</v>
      </c>
      <c r="AX108" s="11" t="s">
        <v>71</v>
      </c>
      <c r="AY108" s="242" t="s">
        <v>120</v>
      </c>
    </row>
    <row r="109" s="13" customFormat="1">
      <c r="B109" s="253"/>
      <c r="C109" s="254"/>
      <c r="D109" s="229" t="s">
        <v>131</v>
      </c>
      <c r="E109" s="255" t="s">
        <v>21</v>
      </c>
      <c r="F109" s="256" t="s">
        <v>140</v>
      </c>
      <c r="G109" s="254"/>
      <c r="H109" s="257">
        <v>87.829999999999998</v>
      </c>
      <c r="I109" s="258"/>
      <c r="J109" s="254"/>
      <c r="K109" s="254"/>
      <c r="L109" s="259"/>
      <c r="M109" s="260"/>
      <c r="N109" s="261"/>
      <c r="O109" s="261"/>
      <c r="P109" s="261"/>
      <c r="Q109" s="261"/>
      <c r="R109" s="261"/>
      <c r="S109" s="261"/>
      <c r="T109" s="262"/>
      <c r="AT109" s="263" t="s">
        <v>131</v>
      </c>
      <c r="AU109" s="263" t="s">
        <v>80</v>
      </c>
      <c r="AV109" s="13" t="s">
        <v>127</v>
      </c>
      <c r="AW109" s="13" t="s">
        <v>34</v>
      </c>
      <c r="AX109" s="13" t="s">
        <v>78</v>
      </c>
      <c r="AY109" s="263" t="s">
        <v>120</v>
      </c>
    </row>
    <row r="110" s="1" customFormat="1" ht="51" customHeight="1">
      <c r="B110" s="46"/>
      <c r="C110" s="217" t="s">
        <v>152</v>
      </c>
      <c r="D110" s="217" t="s">
        <v>122</v>
      </c>
      <c r="E110" s="218" t="s">
        <v>153</v>
      </c>
      <c r="F110" s="219" t="s">
        <v>154</v>
      </c>
      <c r="G110" s="220" t="s">
        <v>125</v>
      </c>
      <c r="H110" s="221">
        <v>97.120000000000005</v>
      </c>
      <c r="I110" s="222"/>
      <c r="J110" s="223">
        <f>ROUND(I110*H110,2)</f>
        <v>0</v>
      </c>
      <c r="K110" s="219" t="s">
        <v>126</v>
      </c>
      <c r="L110" s="72"/>
      <c r="M110" s="224" t="s">
        <v>21</v>
      </c>
      <c r="N110" s="225" t="s">
        <v>42</v>
      </c>
      <c r="O110" s="47"/>
      <c r="P110" s="226">
        <f>O110*H110</f>
        <v>0</v>
      </c>
      <c r="Q110" s="226">
        <v>0</v>
      </c>
      <c r="R110" s="226">
        <f>Q110*H110</f>
        <v>0</v>
      </c>
      <c r="S110" s="226">
        <v>0.45000000000000001</v>
      </c>
      <c r="T110" s="227">
        <f>S110*H110</f>
        <v>43.704000000000001</v>
      </c>
      <c r="AR110" s="24" t="s">
        <v>127</v>
      </c>
      <c r="AT110" s="24" t="s">
        <v>122</v>
      </c>
      <c r="AU110" s="24" t="s">
        <v>80</v>
      </c>
      <c r="AY110" s="24" t="s">
        <v>120</v>
      </c>
      <c r="BE110" s="228">
        <f>IF(N110="základní",J110,0)</f>
        <v>0</v>
      </c>
      <c r="BF110" s="228">
        <f>IF(N110="snížená",J110,0)</f>
        <v>0</v>
      </c>
      <c r="BG110" s="228">
        <f>IF(N110="zákl. přenesená",J110,0)</f>
        <v>0</v>
      </c>
      <c r="BH110" s="228">
        <f>IF(N110="sníž. přenesená",J110,0)</f>
        <v>0</v>
      </c>
      <c r="BI110" s="228">
        <f>IF(N110="nulová",J110,0)</f>
        <v>0</v>
      </c>
      <c r="BJ110" s="24" t="s">
        <v>78</v>
      </c>
      <c r="BK110" s="228">
        <f>ROUND(I110*H110,2)</f>
        <v>0</v>
      </c>
      <c r="BL110" s="24" t="s">
        <v>127</v>
      </c>
      <c r="BM110" s="24" t="s">
        <v>155</v>
      </c>
    </row>
    <row r="111" s="1" customFormat="1">
      <c r="B111" s="46"/>
      <c r="C111" s="74"/>
      <c r="D111" s="229" t="s">
        <v>129</v>
      </c>
      <c r="E111" s="74"/>
      <c r="F111" s="230" t="s">
        <v>136</v>
      </c>
      <c r="G111" s="74"/>
      <c r="H111" s="74"/>
      <c r="I111" s="187"/>
      <c r="J111" s="74"/>
      <c r="K111" s="74"/>
      <c r="L111" s="72"/>
      <c r="M111" s="231"/>
      <c r="N111" s="47"/>
      <c r="O111" s="47"/>
      <c r="P111" s="47"/>
      <c r="Q111" s="47"/>
      <c r="R111" s="47"/>
      <c r="S111" s="47"/>
      <c r="T111" s="95"/>
      <c r="AT111" s="24" t="s">
        <v>129</v>
      </c>
      <c r="AU111" s="24" t="s">
        <v>80</v>
      </c>
    </row>
    <row r="112" s="12" customFormat="1">
      <c r="B112" s="243"/>
      <c r="C112" s="244"/>
      <c r="D112" s="229" t="s">
        <v>131</v>
      </c>
      <c r="E112" s="245" t="s">
        <v>21</v>
      </c>
      <c r="F112" s="246" t="s">
        <v>156</v>
      </c>
      <c r="G112" s="244"/>
      <c r="H112" s="245" t="s">
        <v>21</v>
      </c>
      <c r="I112" s="247"/>
      <c r="J112" s="244"/>
      <c r="K112" s="244"/>
      <c r="L112" s="248"/>
      <c r="M112" s="249"/>
      <c r="N112" s="250"/>
      <c r="O112" s="250"/>
      <c r="P112" s="250"/>
      <c r="Q112" s="250"/>
      <c r="R112" s="250"/>
      <c r="S112" s="250"/>
      <c r="T112" s="251"/>
      <c r="AT112" s="252" t="s">
        <v>131</v>
      </c>
      <c r="AU112" s="252" t="s">
        <v>80</v>
      </c>
      <c r="AV112" s="12" t="s">
        <v>78</v>
      </c>
      <c r="AW112" s="12" t="s">
        <v>34</v>
      </c>
      <c r="AX112" s="12" t="s">
        <v>71</v>
      </c>
      <c r="AY112" s="252" t="s">
        <v>120</v>
      </c>
    </row>
    <row r="113" s="11" customFormat="1">
      <c r="B113" s="232"/>
      <c r="C113" s="233"/>
      <c r="D113" s="229" t="s">
        <v>131</v>
      </c>
      <c r="E113" s="234" t="s">
        <v>21</v>
      </c>
      <c r="F113" s="235" t="s">
        <v>157</v>
      </c>
      <c r="G113" s="233"/>
      <c r="H113" s="236">
        <v>42.700000000000003</v>
      </c>
      <c r="I113" s="237"/>
      <c r="J113" s="233"/>
      <c r="K113" s="233"/>
      <c r="L113" s="238"/>
      <c r="M113" s="239"/>
      <c r="N113" s="240"/>
      <c r="O113" s="240"/>
      <c r="P113" s="240"/>
      <c r="Q113" s="240"/>
      <c r="R113" s="240"/>
      <c r="S113" s="240"/>
      <c r="T113" s="241"/>
      <c r="AT113" s="242" t="s">
        <v>131</v>
      </c>
      <c r="AU113" s="242" t="s">
        <v>80</v>
      </c>
      <c r="AV113" s="11" t="s">
        <v>80</v>
      </c>
      <c r="AW113" s="11" t="s">
        <v>34</v>
      </c>
      <c r="AX113" s="11" t="s">
        <v>71</v>
      </c>
      <c r="AY113" s="242" t="s">
        <v>120</v>
      </c>
    </row>
    <row r="114" s="11" customFormat="1">
      <c r="B114" s="232"/>
      <c r="C114" s="233"/>
      <c r="D114" s="229" t="s">
        <v>131</v>
      </c>
      <c r="E114" s="234" t="s">
        <v>21</v>
      </c>
      <c r="F114" s="235" t="s">
        <v>151</v>
      </c>
      <c r="G114" s="233"/>
      <c r="H114" s="236">
        <v>54.420000000000002</v>
      </c>
      <c r="I114" s="237"/>
      <c r="J114" s="233"/>
      <c r="K114" s="233"/>
      <c r="L114" s="238"/>
      <c r="M114" s="239"/>
      <c r="N114" s="240"/>
      <c r="O114" s="240"/>
      <c r="P114" s="240"/>
      <c r="Q114" s="240"/>
      <c r="R114" s="240"/>
      <c r="S114" s="240"/>
      <c r="T114" s="241"/>
      <c r="AT114" s="242" t="s">
        <v>131</v>
      </c>
      <c r="AU114" s="242" t="s">
        <v>80</v>
      </c>
      <c r="AV114" s="11" t="s">
        <v>80</v>
      </c>
      <c r="AW114" s="11" t="s">
        <v>34</v>
      </c>
      <c r="AX114" s="11" t="s">
        <v>71</v>
      </c>
      <c r="AY114" s="242" t="s">
        <v>120</v>
      </c>
    </row>
    <row r="115" s="13" customFormat="1">
      <c r="B115" s="253"/>
      <c r="C115" s="254"/>
      <c r="D115" s="229" t="s">
        <v>131</v>
      </c>
      <c r="E115" s="255" t="s">
        <v>21</v>
      </c>
      <c r="F115" s="256" t="s">
        <v>140</v>
      </c>
      <c r="G115" s="254"/>
      <c r="H115" s="257">
        <v>97.120000000000005</v>
      </c>
      <c r="I115" s="258"/>
      <c r="J115" s="254"/>
      <c r="K115" s="254"/>
      <c r="L115" s="259"/>
      <c r="M115" s="260"/>
      <c r="N115" s="261"/>
      <c r="O115" s="261"/>
      <c r="P115" s="261"/>
      <c r="Q115" s="261"/>
      <c r="R115" s="261"/>
      <c r="S115" s="261"/>
      <c r="T115" s="262"/>
      <c r="AT115" s="263" t="s">
        <v>131</v>
      </c>
      <c r="AU115" s="263" t="s">
        <v>80</v>
      </c>
      <c r="AV115" s="13" t="s">
        <v>127</v>
      </c>
      <c r="AW115" s="13" t="s">
        <v>34</v>
      </c>
      <c r="AX115" s="13" t="s">
        <v>78</v>
      </c>
      <c r="AY115" s="263" t="s">
        <v>120</v>
      </c>
    </row>
    <row r="116" s="1" customFormat="1" ht="25.5" customHeight="1">
      <c r="B116" s="46"/>
      <c r="C116" s="217" t="s">
        <v>158</v>
      </c>
      <c r="D116" s="217" t="s">
        <v>122</v>
      </c>
      <c r="E116" s="218" t="s">
        <v>159</v>
      </c>
      <c r="F116" s="219" t="s">
        <v>160</v>
      </c>
      <c r="G116" s="220" t="s">
        <v>161</v>
      </c>
      <c r="H116" s="221">
        <v>1.75</v>
      </c>
      <c r="I116" s="222"/>
      <c r="J116" s="223">
        <f>ROUND(I116*H116,2)</f>
        <v>0</v>
      </c>
      <c r="K116" s="219" t="s">
        <v>126</v>
      </c>
      <c r="L116" s="72"/>
      <c r="M116" s="224" t="s">
        <v>21</v>
      </c>
      <c r="N116" s="225" t="s">
        <v>42</v>
      </c>
      <c r="O116" s="47"/>
      <c r="P116" s="226">
        <f>O116*H116</f>
        <v>0</v>
      </c>
      <c r="Q116" s="226">
        <v>0</v>
      </c>
      <c r="R116" s="226">
        <f>Q116*H116</f>
        <v>0</v>
      </c>
      <c r="S116" s="226">
        <v>0</v>
      </c>
      <c r="T116" s="227">
        <f>S116*H116</f>
        <v>0</v>
      </c>
      <c r="AR116" s="24" t="s">
        <v>127</v>
      </c>
      <c r="AT116" s="24" t="s">
        <v>122</v>
      </c>
      <c r="AU116" s="24" t="s">
        <v>80</v>
      </c>
      <c r="AY116" s="24" t="s">
        <v>120</v>
      </c>
      <c r="BE116" s="228">
        <f>IF(N116="základní",J116,0)</f>
        <v>0</v>
      </c>
      <c r="BF116" s="228">
        <f>IF(N116="snížená",J116,0)</f>
        <v>0</v>
      </c>
      <c r="BG116" s="228">
        <f>IF(N116="zákl. přenesená",J116,0)</f>
        <v>0</v>
      </c>
      <c r="BH116" s="228">
        <f>IF(N116="sníž. přenesená",J116,0)</f>
        <v>0</v>
      </c>
      <c r="BI116" s="228">
        <f>IF(N116="nulová",J116,0)</f>
        <v>0</v>
      </c>
      <c r="BJ116" s="24" t="s">
        <v>78</v>
      </c>
      <c r="BK116" s="228">
        <f>ROUND(I116*H116,2)</f>
        <v>0</v>
      </c>
      <c r="BL116" s="24" t="s">
        <v>127</v>
      </c>
      <c r="BM116" s="24" t="s">
        <v>162</v>
      </c>
    </row>
    <row r="117" s="1" customFormat="1">
      <c r="B117" s="46"/>
      <c r="C117" s="74"/>
      <c r="D117" s="229" t="s">
        <v>129</v>
      </c>
      <c r="E117" s="74"/>
      <c r="F117" s="230" t="s">
        <v>163</v>
      </c>
      <c r="G117" s="74"/>
      <c r="H117" s="74"/>
      <c r="I117" s="187"/>
      <c r="J117" s="74"/>
      <c r="K117" s="74"/>
      <c r="L117" s="72"/>
      <c r="M117" s="231"/>
      <c r="N117" s="47"/>
      <c r="O117" s="47"/>
      <c r="P117" s="47"/>
      <c r="Q117" s="47"/>
      <c r="R117" s="47"/>
      <c r="S117" s="47"/>
      <c r="T117" s="95"/>
      <c r="AT117" s="24" t="s">
        <v>129</v>
      </c>
      <c r="AU117" s="24" t="s">
        <v>80</v>
      </c>
    </row>
    <row r="118" s="11" customFormat="1">
      <c r="B118" s="232"/>
      <c r="C118" s="233"/>
      <c r="D118" s="229" t="s">
        <v>131</v>
      </c>
      <c r="E118" s="234" t="s">
        <v>21</v>
      </c>
      <c r="F118" s="235" t="s">
        <v>164</v>
      </c>
      <c r="G118" s="233"/>
      <c r="H118" s="236">
        <v>1.75</v>
      </c>
      <c r="I118" s="237"/>
      <c r="J118" s="233"/>
      <c r="K118" s="233"/>
      <c r="L118" s="238"/>
      <c r="M118" s="239"/>
      <c r="N118" s="240"/>
      <c r="O118" s="240"/>
      <c r="P118" s="240"/>
      <c r="Q118" s="240"/>
      <c r="R118" s="240"/>
      <c r="S118" s="240"/>
      <c r="T118" s="241"/>
      <c r="AT118" s="242" t="s">
        <v>131</v>
      </c>
      <c r="AU118" s="242" t="s">
        <v>80</v>
      </c>
      <c r="AV118" s="11" t="s">
        <v>80</v>
      </c>
      <c r="AW118" s="11" t="s">
        <v>34</v>
      </c>
      <c r="AX118" s="11" t="s">
        <v>78</v>
      </c>
      <c r="AY118" s="242" t="s">
        <v>120</v>
      </c>
    </row>
    <row r="119" s="1" customFormat="1" ht="38.25" customHeight="1">
      <c r="B119" s="46"/>
      <c r="C119" s="217" t="s">
        <v>165</v>
      </c>
      <c r="D119" s="217" t="s">
        <v>122</v>
      </c>
      <c r="E119" s="218" t="s">
        <v>166</v>
      </c>
      <c r="F119" s="219" t="s">
        <v>167</v>
      </c>
      <c r="G119" s="220" t="s">
        <v>161</v>
      </c>
      <c r="H119" s="221">
        <v>0.52500000000000002</v>
      </c>
      <c r="I119" s="222"/>
      <c r="J119" s="223">
        <f>ROUND(I119*H119,2)</f>
        <v>0</v>
      </c>
      <c r="K119" s="219" t="s">
        <v>126</v>
      </c>
      <c r="L119" s="72"/>
      <c r="M119" s="224" t="s">
        <v>21</v>
      </c>
      <c r="N119" s="225" t="s">
        <v>42</v>
      </c>
      <c r="O119" s="47"/>
      <c r="P119" s="226">
        <f>O119*H119</f>
        <v>0</v>
      </c>
      <c r="Q119" s="226">
        <v>0</v>
      </c>
      <c r="R119" s="226">
        <f>Q119*H119</f>
        <v>0</v>
      </c>
      <c r="S119" s="226">
        <v>0</v>
      </c>
      <c r="T119" s="227">
        <f>S119*H119</f>
        <v>0</v>
      </c>
      <c r="AR119" s="24" t="s">
        <v>127</v>
      </c>
      <c r="AT119" s="24" t="s">
        <v>122</v>
      </c>
      <c r="AU119" s="24" t="s">
        <v>80</v>
      </c>
      <c r="AY119" s="24" t="s">
        <v>120</v>
      </c>
      <c r="BE119" s="228">
        <f>IF(N119="základní",J119,0)</f>
        <v>0</v>
      </c>
      <c r="BF119" s="228">
        <f>IF(N119="snížená",J119,0)</f>
        <v>0</v>
      </c>
      <c r="BG119" s="228">
        <f>IF(N119="zákl. přenesená",J119,0)</f>
        <v>0</v>
      </c>
      <c r="BH119" s="228">
        <f>IF(N119="sníž. přenesená",J119,0)</f>
        <v>0</v>
      </c>
      <c r="BI119" s="228">
        <f>IF(N119="nulová",J119,0)</f>
        <v>0</v>
      </c>
      <c r="BJ119" s="24" t="s">
        <v>78</v>
      </c>
      <c r="BK119" s="228">
        <f>ROUND(I119*H119,2)</f>
        <v>0</v>
      </c>
      <c r="BL119" s="24" t="s">
        <v>127</v>
      </c>
      <c r="BM119" s="24" t="s">
        <v>168</v>
      </c>
    </row>
    <row r="120" s="1" customFormat="1">
      <c r="B120" s="46"/>
      <c r="C120" s="74"/>
      <c r="D120" s="229" t="s">
        <v>129</v>
      </c>
      <c r="E120" s="74"/>
      <c r="F120" s="230" t="s">
        <v>163</v>
      </c>
      <c r="G120" s="74"/>
      <c r="H120" s="74"/>
      <c r="I120" s="187"/>
      <c r="J120" s="74"/>
      <c r="K120" s="74"/>
      <c r="L120" s="72"/>
      <c r="M120" s="231"/>
      <c r="N120" s="47"/>
      <c r="O120" s="47"/>
      <c r="P120" s="47"/>
      <c r="Q120" s="47"/>
      <c r="R120" s="47"/>
      <c r="S120" s="47"/>
      <c r="T120" s="95"/>
      <c r="AT120" s="24" t="s">
        <v>129</v>
      </c>
      <c r="AU120" s="24" t="s">
        <v>80</v>
      </c>
    </row>
    <row r="121" s="11" customFormat="1">
      <c r="B121" s="232"/>
      <c r="C121" s="233"/>
      <c r="D121" s="229" t="s">
        <v>131</v>
      </c>
      <c r="E121" s="234" t="s">
        <v>21</v>
      </c>
      <c r="F121" s="235" t="s">
        <v>169</v>
      </c>
      <c r="G121" s="233"/>
      <c r="H121" s="236">
        <v>0.52500000000000002</v>
      </c>
      <c r="I121" s="237"/>
      <c r="J121" s="233"/>
      <c r="K121" s="233"/>
      <c r="L121" s="238"/>
      <c r="M121" s="239"/>
      <c r="N121" s="240"/>
      <c r="O121" s="240"/>
      <c r="P121" s="240"/>
      <c r="Q121" s="240"/>
      <c r="R121" s="240"/>
      <c r="S121" s="240"/>
      <c r="T121" s="241"/>
      <c r="AT121" s="242" t="s">
        <v>131</v>
      </c>
      <c r="AU121" s="242" t="s">
        <v>80</v>
      </c>
      <c r="AV121" s="11" t="s">
        <v>80</v>
      </c>
      <c r="AW121" s="11" t="s">
        <v>34</v>
      </c>
      <c r="AX121" s="11" t="s">
        <v>78</v>
      </c>
      <c r="AY121" s="242" t="s">
        <v>120</v>
      </c>
    </row>
    <row r="122" s="1" customFormat="1" ht="25.5" customHeight="1">
      <c r="B122" s="46"/>
      <c r="C122" s="217" t="s">
        <v>170</v>
      </c>
      <c r="D122" s="217" t="s">
        <v>122</v>
      </c>
      <c r="E122" s="218" t="s">
        <v>171</v>
      </c>
      <c r="F122" s="219" t="s">
        <v>172</v>
      </c>
      <c r="G122" s="220" t="s">
        <v>161</v>
      </c>
      <c r="H122" s="221">
        <v>98.629999999999995</v>
      </c>
      <c r="I122" s="222"/>
      <c r="J122" s="223">
        <f>ROUND(I122*H122,2)</f>
        <v>0</v>
      </c>
      <c r="K122" s="219" t="s">
        <v>126</v>
      </c>
      <c r="L122" s="72"/>
      <c r="M122" s="224" t="s">
        <v>21</v>
      </c>
      <c r="N122" s="225" t="s">
        <v>42</v>
      </c>
      <c r="O122" s="47"/>
      <c r="P122" s="226">
        <f>O122*H122</f>
        <v>0</v>
      </c>
      <c r="Q122" s="226">
        <v>0</v>
      </c>
      <c r="R122" s="226">
        <f>Q122*H122</f>
        <v>0</v>
      </c>
      <c r="S122" s="226">
        <v>0</v>
      </c>
      <c r="T122" s="227">
        <f>S122*H122</f>
        <v>0</v>
      </c>
      <c r="AR122" s="24" t="s">
        <v>127</v>
      </c>
      <c r="AT122" s="24" t="s">
        <v>122</v>
      </c>
      <c r="AU122" s="24" t="s">
        <v>80</v>
      </c>
      <c r="AY122" s="24" t="s">
        <v>120</v>
      </c>
      <c r="BE122" s="228">
        <f>IF(N122="základní",J122,0)</f>
        <v>0</v>
      </c>
      <c r="BF122" s="228">
        <f>IF(N122="snížená",J122,0)</f>
        <v>0</v>
      </c>
      <c r="BG122" s="228">
        <f>IF(N122="zákl. přenesená",J122,0)</f>
        <v>0</v>
      </c>
      <c r="BH122" s="228">
        <f>IF(N122="sníž. přenesená",J122,0)</f>
        <v>0</v>
      </c>
      <c r="BI122" s="228">
        <f>IF(N122="nulová",J122,0)</f>
        <v>0</v>
      </c>
      <c r="BJ122" s="24" t="s">
        <v>78</v>
      </c>
      <c r="BK122" s="228">
        <f>ROUND(I122*H122,2)</f>
        <v>0</v>
      </c>
      <c r="BL122" s="24" t="s">
        <v>127</v>
      </c>
      <c r="BM122" s="24" t="s">
        <v>173</v>
      </c>
    </row>
    <row r="123" s="1" customFormat="1">
      <c r="B123" s="46"/>
      <c r="C123" s="74"/>
      <c r="D123" s="229" t="s">
        <v>129</v>
      </c>
      <c r="E123" s="74"/>
      <c r="F123" s="230" t="s">
        <v>174</v>
      </c>
      <c r="G123" s="74"/>
      <c r="H123" s="74"/>
      <c r="I123" s="187"/>
      <c r="J123" s="74"/>
      <c r="K123" s="74"/>
      <c r="L123" s="72"/>
      <c r="M123" s="231"/>
      <c r="N123" s="47"/>
      <c r="O123" s="47"/>
      <c r="P123" s="47"/>
      <c r="Q123" s="47"/>
      <c r="R123" s="47"/>
      <c r="S123" s="47"/>
      <c r="T123" s="95"/>
      <c r="AT123" s="24" t="s">
        <v>129</v>
      </c>
      <c r="AU123" s="24" t="s">
        <v>80</v>
      </c>
    </row>
    <row r="124" s="11" customFormat="1">
      <c r="B124" s="232"/>
      <c r="C124" s="233"/>
      <c r="D124" s="229" t="s">
        <v>131</v>
      </c>
      <c r="E124" s="234" t="s">
        <v>21</v>
      </c>
      <c r="F124" s="235" t="s">
        <v>175</v>
      </c>
      <c r="G124" s="233"/>
      <c r="H124" s="236">
        <v>98.629999999999995</v>
      </c>
      <c r="I124" s="237"/>
      <c r="J124" s="233"/>
      <c r="K124" s="233"/>
      <c r="L124" s="238"/>
      <c r="M124" s="239"/>
      <c r="N124" s="240"/>
      <c r="O124" s="240"/>
      <c r="P124" s="240"/>
      <c r="Q124" s="240"/>
      <c r="R124" s="240"/>
      <c r="S124" s="240"/>
      <c r="T124" s="241"/>
      <c r="AT124" s="242" t="s">
        <v>131</v>
      </c>
      <c r="AU124" s="242" t="s">
        <v>80</v>
      </c>
      <c r="AV124" s="11" t="s">
        <v>80</v>
      </c>
      <c r="AW124" s="11" t="s">
        <v>34</v>
      </c>
      <c r="AX124" s="11" t="s">
        <v>78</v>
      </c>
      <c r="AY124" s="242" t="s">
        <v>120</v>
      </c>
    </row>
    <row r="125" s="1" customFormat="1" ht="38.25" customHeight="1">
      <c r="B125" s="46"/>
      <c r="C125" s="217" t="s">
        <v>176</v>
      </c>
      <c r="D125" s="217" t="s">
        <v>122</v>
      </c>
      <c r="E125" s="218" t="s">
        <v>177</v>
      </c>
      <c r="F125" s="219" t="s">
        <v>178</v>
      </c>
      <c r="G125" s="220" t="s">
        <v>161</v>
      </c>
      <c r="H125" s="221">
        <v>55.094999999999999</v>
      </c>
      <c r="I125" s="222"/>
      <c r="J125" s="223">
        <f>ROUND(I125*H125,2)</f>
        <v>0</v>
      </c>
      <c r="K125" s="219" t="s">
        <v>126</v>
      </c>
      <c r="L125" s="72"/>
      <c r="M125" s="224" t="s">
        <v>21</v>
      </c>
      <c r="N125" s="225" t="s">
        <v>42</v>
      </c>
      <c r="O125" s="47"/>
      <c r="P125" s="226">
        <f>O125*H125</f>
        <v>0</v>
      </c>
      <c r="Q125" s="226">
        <v>0</v>
      </c>
      <c r="R125" s="226">
        <f>Q125*H125</f>
        <v>0</v>
      </c>
      <c r="S125" s="226">
        <v>0</v>
      </c>
      <c r="T125" s="227">
        <f>S125*H125</f>
        <v>0</v>
      </c>
      <c r="AR125" s="24" t="s">
        <v>127</v>
      </c>
      <c r="AT125" s="24" t="s">
        <v>122</v>
      </c>
      <c r="AU125" s="24" t="s">
        <v>80</v>
      </c>
      <c r="AY125" s="24" t="s">
        <v>120</v>
      </c>
      <c r="BE125" s="228">
        <f>IF(N125="základní",J125,0)</f>
        <v>0</v>
      </c>
      <c r="BF125" s="228">
        <f>IF(N125="snížená",J125,0)</f>
        <v>0</v>
      </c>
      <c r="BG125" s="228">
        <f>IF(N125="zákl. přenesená",J125,0)</f>
        <v>0</v>
      </c>
      <c r="BH125" s="228">
        <f>IF(N125="sníž. přenesená",J125,0)</f>
        <v>0</v>
      </c>
      <c r="BI125" s="228">
        <f>IF(N125="nulová",J125,0)</f>
        <v>0</v>
      </c>
      <c r="BJ125" s="24" t="s">
        <v>78</v>
      </c>
      <c r="BK125" s="228">
        <f>ROUND(I125*H125,2)</f>
        <v>0</v>
      </c>
      <c r="BL125" s="24" t="s">
        <v>127</v>
      </c>
      <c r="BM125" s="24" t="s">
        <v>179</v>
      </c>
    </row>
    <row r="126" s="1" customFormat="1">
      <c r="B126" s="46"/>
      <c r="C126" s="74"/>
      <c r="D126" s="229" t="s">
        <v>129</v>
      </c>
      <c r="E126" s="74"/>
      <c r="F126" s="230" t="s">
        <v>180</v>
      </c>
      <c r="G126" s="74"/>
      <c r="H126" s="74"/>
      <c r="I126" s="187"/>
      <c r="J126" s="74"/>
      <c r="K126" s="74"/>
      <c r="L126" s="72"/>
      <c r="M126" s="231"/>
      <c r="N126" s="47"/>
      <c r="O126" s="47"/>
      <c r="P126" s="47"/>
      <c r="Q126" s="47"/>
      <c r="R126" s="47"/>
      <c r="S126" s="47"/>
      <c r="T126" s="95"/>
      <c r="AT126" s="24" t="s">
        <v>129</v>
      </c>
      <c r="AU126" s="24" t="s">
        <v>80</v>
      </c>
    </row>
    <row r="127" s="11" customFormat="1">
      <c r="B127" s="232"/>
      <c r="C127" s="233"/>
      <c r="D127" s="229" t="s">
        <v>131</v>
      </c>
      <c r="E127" s="234" t="s">
        <v>21</v>
      </c>
      <c r="F127" s="235" t="s">
        <v>181</v>
      </c>
      <c r="G127" s="233"/>
      <c r="H127" s="236">
        <v>39.479999999999997</v>
      </c>
      <c r="I127" s="237"/>
      <c r="J127" s="233"/>
      <c r="K127" s="233"/>
      <c r="L127" s="238"/>
      <c r="M127" s="239"/>
      <c r="N127" s="240"/>
      <c r="O127" s="240"/>
      <c r="P127" s="240"/>
      <c r="Q127" s="240"/>
      <c r="R127" s="240"/>
      <c r="S127" s="240"/>
      <c r="T127" s="241"/>
      <c r="AT127" s="242" t="s">
        <v>131</v>
      </c>
      <c r="AU127" s="242" t="s">
        <v>80</v>
      </c>
      <c r="AV127" s="11" t="s">
        <v>80</v>
      </c>
      <c r="AW127" s="11" t="s">
        <v>34</v>
      </c>
      <c r="AX127" s="11" t="s">
        <v>71</v>
      </c>
      <c r="AY127" s="242" t="s">
        <v>120</v>
      </c>
    </row>
    <row r="128" s="11" customFormat="1">
      <c r="B128" s="232"/>
      <c r="C128" s="233"/>
      <c r="D128" s="229" t="s">
        <v>131</v>
      </c>
      <c r="E128" s="234" t="s">
        <v>21</v>
      </c>
      <c r="F128" s="235" t="s">
        <v>182</v>
      </c>
      <c r="G128" s="233"/>
      <c r="H128" s="236">
        <v>64.930000000000007</v>
      </c>
      <c r="I128" s="237"/>
      <c r="J128" s="233"/>
      <c r="K128" s="233"/>
      <c r="L128" s="238"/>
      <c r="M128" s="239"/>
      <c r="N128" s="240"/>
      <c r="O128" s="240"/>
      <c r="P128" s="240"/>
      <c r="Q128" s="240"/>
      <c r="R128" s="240"/>
      <c r="S128" s="240"/>
      <c r="T128" s="241"/>
      <c r="AT128" s="242" t="s">
        <v>131</v>
      </c>
      <c r="AU128" s="242" t="s">
        <v>80</v>
      </c>
      <c r="AV128" s="11" t="s">
        <v>80</v>
      </c>
      <c r="AW128" s="11" t="s">
        <v>34</v>
      </c>
      <c r="AX128" s="11" t="s">
        <v>71</v>
      </c>
      <c r="AY128" s="242" t="s">
        <v>120</v>
      </c>
    </row>
    <row r="129" s="12" customFormat="1">
      <c r="B129" s="243"/>
      <c r="C129" s="244"/>
      <c r="D129" s="229" t="s">
        <v>131</v>
      </c>
      <c r="E129" s="245" t="s">
        <v>21</v>
      </c>
      <c r="F129" s="246" t="s">
        <v>183</v>
      </c>
      <c r="G129" s="244"/>
      <c r="H129" s="245" t="s">
        <v>21</v>
      </c>
      <c r="I129" s="247"/>
      <c r="J129" s="244"/>
      <c r="K129" s="244"/>
      <c r="L129" s="248"/>
      <c r="M129" s="249"/>
      <c r="N129" s="250"/>
      <c r="O129" s="250"/>
      <c r="P129" s="250"/>
      <c r="Q129" s="250"/>
      <c r="R129" s="250"/>
      <c r="S129" s="250"/>
      <c r="T129" s="251"/>
      <c r="AT129" s="252" t="s">
        <v>131</v>
      </c>
      <c r="AU129" s="252" t="s">
        <v>80</v>
      </c>
      <c r="AV129" s="12" t="s">
        <v>78</v>
      </c>
      <c r="AW129" s="12" t="s">
        <v>34</v>
      </c>
      <c r="AX129" s="12" t="s">
        <v>71</v>
      </c>
      <c r="AY129" s="252" t="s">
        <v>120</v>
      </c>
    </row>
    <row r="130" s="11" customFormat="1">
      <c r="B130" s="232"/>
      <c r="C130" s="233"/>
      <c r="D130" s="229" t="s">
        <v>131</v>
      </c>
      <c r="E130" s="234" t="s">
        <v>21</v>
      </c>
      <c r="F130" s="235" t="s">
        <v>184</v>
      </c>
      <c r="G130" s="233"/>
      <c r="H130" s="236">
        <v>-49.314999999999998</v>
      </c>
      <c r="I130" s="237"/>
      <c r="J130" s="233"/>
      <c r="K130" s="233"/>
      <c r="L130" s="238"/>
      <c r="M130" s="239"/>
      <c r="N130" s="240"/>
      <c r="O130" s="240"/>
      <c r="P130" s="240"/>
      <c r="Q130" s="240"/>
      <c r="R130" s="240"/>
      <c r="S130" s="240"/>
      <c r="T130" s="241"/>
      <c r="AT130" s="242" t="s">
        <v>131</v>
      </c>
      <c r="AU130" s="242" t="s">
        <v>80</v>
      </c>
      <c r="AV130" s="11" t="s">
        <v>80</v>
      </c>
      <c r="AW130" s="11" t="s">
        <v>34</v>
      </c>
      <c r="AX130" s="11" t="s">
        <v>71</v>
      </c>
      <c r="AY130" s="242" t="s">
        <v>120</v>
      </c>
    </row>
    <row r="131" s="13" customFormat="1">
      <c r="B131" s="253"/>
      <c r="C131" s="254"/>
      <c r="D131" s="229" t="s">
        <v>131</v>
      </c>
      <c r="E131" s="255" t="s">
        <v>21</v>
      </c>
      <c r="F131" s="256" t="s">
        <v>140</v>
      </c>
      <c r="G131" s="254"/>
      <c r="H131" s="257">
        <v>55.094999999999999</v>
      </c>
      <c r="I131" s="258"/>
      <c r="J131" s="254"/>
      <c r="K131" s="254"/>
      <c r="L131" s="259"/>
      <c r="M131" s="260"/>
      <c r="N131" s="261"/>
      <c r="O131" s="261"/>
      <c r="P131" s="261"/>
      <c r="Q131" s="261"/>
      <c r="R131" s="261"/>
      <c r="S131" s="261"/>
      <c r="T131" s="262"/>
      <c r="AT131" s="263" t="s">
        <v>131</v>
      </c>
      <c r="AU131" s="263" t="s">
        <v>80</v>
      </c>
      <c r="AV131" s="13" t="s">
        <v>127</v>
      </c>
      <c r="AW131" s="13" t="s">
        <v>34</v>
      </c>
      <c r="AX131" s="13" t="s">
        <v>78</v>
      </c>
      <c r="AY131" s="263" t="s">
        <v>120</v>
      </c>
    </row>
    <row r="132" s="1" customFormat="1" ht="38.25" customHeight="1">
      <c r="B132" s="46"/>
      <c r="C132" s="217" t="s">
        <v>185</v>
      </c>
      <c r="D132" s="217" t="s">
        <v>122</v>
      </c>
      <c r="E132" s="218" t="s">
        <v>186</v>
      </c>
      <c r="F132" s="219" t="s">
        <v>187</v>
      </c>
      <c r="G132" s="220" t="s">
        <v>161</v>
      </c>
      <c r="H132" s="221">
        <v>16.529</v>
      </c>
      <c r="I132" s="222"/>
      <c r="J132" s="223">
        <f>ROUND(I132*H132,2)</f>
        <v>0</v>
      </c>
      <c r="K132" s="219" t="s">
        <v>126</v>
      </c>
      <c r="L132" s="72"/>
      <c r="M132" s="224" t="s">
        <v>21</v>
      </c>
      <c r="N132" s="225" t="s">
        <v>42</v>
      </c>
      <c r="O132" s="47"/>
      <c r="P132" s="226">
        <f>O132*H132</f>
        <v>0</v>
      </c>
      <c r="Q132" s="226">
        <v>0</v>
      </c>
      <c r="R132" s="226">
        <f>Q132*H132</f>
        <v>0</v>
      </c>
      <c r="S132" s="226">
        <v>0</v>
      </c>
      <c r="T132" s="227">
        <f>S132*H132</f>
        <v>0</v>
      </c>
      <c r="AR132" s="24" t="s">
        <v>127</v>
      </c>
      <c r="AT132" s="24" t="s">
        <v>122</v>
      </c>
      <c r="AU132" s="24" t="s">
        <v>80</v>
      </c>
      <c r="AY132" s="24" t="s">
        <v>120</v>
      </c>
      <c r="BE132" s="228">
        <f>IF(N132="základní",J132,0)</f>
        <v>0</v>
      </c>
      <c r="BF132" s="228">
        <f>IF(N132="snížená",J132,0)</f>
        <v>0</v>
      </c>
      <c r="BG132" s="228">
        <f>IF(N132="zákl. přenesená",J132,0)</f>
        <v>0</v>
      </c>
      <c r="BH132" s="228">
        <f>IF(N132="sníž. přenesená",J132,0)</f>
        <v>0</v>
      </c>
      <c r="BI132" s="228">
        <f>IF(N132="nulová",J132,0)</f>
        <v>0</v>
      </c>
      <c r="BJ132" s="24" t="s">
        <v>78</v>
      </c>
      <c r="BK132" s="228">
        <f>ROUND(I132*H132,2)</f>
        <v>0</v>
      </c>
      <c r="BL132" s="24" t="s">
        <v>127</v>
      </c>
      <c r="BM132" s="24" t="s">
        <v>188</v>
      </c>
    </row>
    <row r="133" s="1" customFormat="1">
      <c r="B133" s="46"/>
      <c r="C133" s="74"/>
      <c r="D133" s="229" t="s">
        <v>129</v>
      </c>
      <c r="E133" s="74"/>
      <c r="F133" s="230" t="s">
        <v>180</v>
      </c>
      <c r="G133" s="74"/>
      <c r="H133" s="74"/>
      <c r="I133" s="187"/>
      <c r="J133" s="74"/>
      <c r="K133" s="74"/>
      <c r="L133" s="72"/>
      <c r="M133" s="231"/>
      <c r="N133" s="47"/>
      <c r="O133" s="47"/>
      <c r="P133" s="47"/>
      <c r="Q133" s="47"/>
      <c r="R133" s="47"/>
      <c r="S133" s="47"/>
      <c r="T133" s="95"/>
      <c r="AT133" s="24" t="s">
        <v>129</v>
      </c>
      <c r="AU133" s="24" t="s">
        <v>80</v>
      </c>
    </row>
    <row r="134" s="11" customFormat="1">
      <c r="B134" s="232"/>
      <c r="C134" s="233"/>
      <c r="D134" s="229" t="s">
        <v>131</v>
      </c>
      <c r="E134" s="234" t="s">
        <v>21</v>
      </c>
      <c r="F134" s="235" t="s">
        <v>189</v>
      </c>
      <c r="G134" s="233"/>
      <c r="H134" s="236">
        <v>16.529</v>
      </c>
      <c r="I134" s="237"/>
      <c r="J134" s="233"/>
      <c r="K134" s="233"/>
      <c r="L134" s="238"/>
      <c r="M134" s="239"/>
      <c r="N134" s="240"/>
      <c r="O134" s="240"/>
      <c r="P134" s="240"/>
      <c r="Q134" s="240"/>
      <c r="R134" s="240"/>
      <c r="S134" s="240"/>
      <c r="T134" s="241"/>
      <c r="AT134" s="242" t="s">
        <v>131</v>
      </c>
      <c r="AU134" s="242" t="s">
        <v>80</v>
      </c>
      <c r="AV134" s="11" t="s">
        <v>80</v>
      </c>
      <c r="AW134" s="11" t="s">
        <v>34</v>
      </c>
      <c r="AX134" s="11" t="s">
        <v>78</v>
      </c>
      <c r="AY134" s="242" t="s">
        <v>120</v>
      </c>
    </row>
    <row r="135" s="1" customFormat="1" ht="38.25" customHeight="1">
      <c r="B135" s="46"/>
      <c r="C135" s="217" t="s">
        <v>190</v>
      </c>
      <c r="D135" s="217" t="s">
        <v>122</v>
      </c>
      <c r="E135" s="218" t="s">
        <v>191</v>
      </c>
      <c r="F135" s="219" t="s">
        <v>192</v>
      </c>
      <c r="G135" s="220" t="s">
        <v>161</v>
      </c>
      <c r="H135" s="221">
        <v>49.314999999999998</v>
      </c>
      <c r="I135" s="222"/>
      <c r="J135" s="223">
        <f>ROUND(I135*H135,2)</f>
        <v>0</v>
      </c>
      <c r="K135" s="219" t="s">
        <v>126</v>
      </c>
      <c r="L135" s="72"/>
      <c r="M135" s="224" t="s">
        <v>21</v>
      </c>
      <c r="N135" s="225" t="s">
        <v>42</v>
      </c>
      <c r="O135" s="47"/>
      <c r="P135" s="226">
        <f>O135*H135</f>
        <v>0</v>
      </c>
      <c r="Q135" s="226">
        <v>0</v>
      </c>
      <c r="R135" s="226">
        <f>Q135*H135</f>
        <v>0</v>
      </c>
      <c r="S135" s="226">
        <v>0</v>
      </c>
      <c r="T135" s="227">
        <f>S135*H135</f>
        <v>0</v>
      </c>
      <c r="AR135" s="24" t="s">
        <v>127</v>
      </c>
      <c r="AT135" s="24" t="s">
        <v>122</v>
      </c>
      <c r="AU135" s="24" t="s">
        <v>80</v>
      </c>
      <c r="AY135" s="24" t="s">
        <v>120</v>
      </c>
      <c r="BE135" s="228">
        <f>IF(N135="základní",J135,0)</f>
        <v>0</v>
      </c>
      <c r="BF135" s="228">
        <f>IF(N135="snížená",J135,0)</f>
        <v>0</v>
      </c>
      <c r="BG135" s="228">
        <f>IF(N135="zákl. přenesená",J135,0)</f>
        <v>0</v>
      </c>
      <c r="BH135" s="228">
        <f>IF(N135="sníž. přenesená",J135,0)</f>
        <v>0</v>
      </c>
      <c r="BI135" s="228">
        <f>IF(N135="nulová",J135,0)</f>
        <v>0</v>
      </c>
      <c r="BJ135" s="24" t="s">
        <v>78</v>
      </c>
      <c r="BK135" s="228">
        <f>ROUND(I135*H135,2)</f>
        <v>0</v>
      </c>
      <c r="BL135" s="24" t="s">
        <v>127</v>
      </c>
      <c r="BM135" s="24" t="s">
        <v>193</v>
      </c>
    </row>
    <row r="136" s="1" customFormat="1">
      <c r="B136" s="46"/>
      <c r="C136" s="74"/>
      <c r="D136" s="229" t="s">
        <v>129</v>
      </c>
      <c r="E136" s="74"/>
      <c r="F136" s="230" t="s">
        <v>194</v>
      </c>
      <c r="G136" s="74"/>
      <c r="H136" s="74"/>
      <c r="I136" s="187"/>
      <c r="J136" s="74"/>
      <c r="K136" s="74"/>
      <c r="L136" s="72"/>
      <c r="M136" s="231"/>
      <c r="N136" s="47"/>
      <c r="O136" s="47"/>
      <c r="P136" s="47"/>
      <c r="Q136" s="47"/>
      <c r="R136" s="47"/>
      <c r="S136" s="47"/>
      <c r="T136" s="95"/>
      <c r="AT136" s="24" t="s">
        <v>129</v>
      </c>
      <c r="AU136" s="24" t="s">
        <v>80</v>
      </c>
    </row>
    <row r="137" s="11" customFormat="1">
      <c r="B137" s="232"/>
      <c r="C137" s="233"/>
      <c r="D137" s="229" t="s">
        <v>131</v>
      </c>
      <c r="E137" s="234" t="s">
        <v>21</v>
      </c>
      <c r="F137" s="235" t="s">
        <v>195</v>
      </c>
      <c r="G137" s="233"/>
      <c r="H137" s="236">
        <v>49.314999999999998</v>
      </c>
      <c r="I137" s="237"/>
      <c r="J137" s="233"/>
      <c r="K137" s="233"/>
      <c r="L137" s="238"/>
      <c r="M137" s="239"/>
      <c r="N137" s="240"/>
      <c r="O137" s="240"/>
      <c r="P137" s="240"/>
      <c r="Q137" s="240"/>
      <c r="R137" s="240"/>
      <c r="S137" s="240"/>
      <c r="T137" s="241"/>
      <c r="AT137" s="242" t="s">
        <v>131</v>
      </c>
      <c r="AU137" s="242" t="s">
        <v>80</v>
      </c>
      <c r="AV137" s="11" t="s">
        <v>80</v>
      </c>
      <c r="AW137" s="11" t="s">
        <v>34</v>
      </c>
      <c r="AX137" s="11" t="s">
        <v>78</v>
      </c>
      <c r="AY137" s="242" t="s">
        <v>120</v>
      </c>
    </row>
    <row r="138" s="1" customFormat="1" ht="38.25" customHeight="1">
      <c r="B138" s="46"/>
      <c r="C138" s="217" t="s">
        <v>196</v>
      </c>
      <c r="D138" s="217" t="s">
        <v>122</v>
      </c>
      <c r="E138" s="218" t="s">
        <v>197</v>
      </c>
      <c r="F138" s="219" t="s">
        <v>198</v>
      </c>
      <c r="G138" s="220" t="s">
        <v>161</v>
      </c>
      <c r="H138" s="221">
        <v>14.795</v>
      </c>
      <c r="I138" s="222"/>
      <c r="J138" s="223">
        <f>ROUND(I138*H138,2)</f>
        <v>0</v>
      </c>
      <c r="K138" s="219" t="s">
        <v>126</v>
      </c>
      <c r="L138" s="72"/>
      <c r="M138" s="224" t="s">
        <v>21</v>
      </c>
      <c r="N138" s="225" t="s">
        <v>42</v>
      </c>
      <c r="O138" s="47"/>
      <c r="P138" s="226">
        <f>O138*H138</f>
        <v>0</v>
      </c>
      <c r="Q138" s="226">
        <v>0</v>
      </c>
      <c r="R138" s="226">
        <f>Q138*H138</f>
        <v>0</v>
      </c>
      <c r="S138" s="226">
        <v>0</v>
      </c>
      <c r="T138" s="227">
        <f>S138*H138</f>
        <v>0</v>
      </c>
      <c r="AR138" s="24" t="s">
        <v>127</v>
      </c>
      <c r="AT138" s="24" t="s">
        <v>122</v>
      </c>
      <c r="AU138" s="24" t="s">
        <v>80</v>
      </c>
      <c r="AY138" s="24" t="s">
        <v>120</v>
      </c>
      <c r="BE138" s="228">
        <f>IF(N138="základní",J138,0)</f>
        <v>0</v>
      </c>
      <c r="BF138" s="228">
        <f>IF(N138="snížená",J138,0)</f>
        <v>0</v>
      </c>
      <c r="BG138" s="228">
        <f>IF(N138="zákl. přenesená",J138,0)</f>
        <v>0</v>
      </c>
      <c r="BH138" s="228">
        <f>IF(N138="sníž. přenesená",J138,0)</f>
        <v>0</v>
      </c>
      <c r="BI138" s="228">
        <f>IF(N138="nulová",J138,0)</f>
        <v>0</v>
      </c>
      <c r="BJ138" s="24" t="s">
        <v>78</v>
      </c>
      <c r="BK138" s="228">
        <f>ROUND(I138*H138,2)</f>
        <v>0</v>
      </c>
      <c r="BL138" s="24" t="s">
        <v>127</v>
      </c>
      <c r="BM138" s="24" t="s">
        <v>199</v>
      </c>
    </row>
    <row r="139" s="1" customFormat="1">
      <c r="B139" s="46"/>
      <c r="C139" s="74"/>
      <c r="D139" s="229" t="s">
        <v>129</v>
      </c>
      <c r="E139" s="74"/>
      <c r="F139" s="230" t="s">
        <v>194</v>
      </c>
      <c r="G139" s="74"/>
      <c r="H139" s="74"/>
      <c r="I139" s="187"/>
      <c r="J139" s="74"/>
      <c r="K139" s="74"/>
      <c r="L139" s="72"/>
      <c r="M139" s="231"/>
      <c r="N139" s="47"/>
      <c r="O139" s="47"/>
      <c r="P139" s="47"/>
      <c r="Q139" s="47"/>
      <c r="R139" s="47"/>
      <c r="S139" s="47"/>
      <c r="T139" s="95"/>
      <c r="AT139" s="24" t="s">
        <v>129</v>
      </c>
      <c r="AU139" s="24" t="s">
        <v>80</v>
      </c>
    </row>
    <row r="140" s="11" customFormat="1">
      <c r="B140" s="232"/>
      <c r="C140" s="233"/>
      <c r="D140" s="229" t="s">
        <v>131</v>
      </c>
      <c r="E140" s="234" t="s">
        <v>21</v>
      </c>
      <c r="F140" s="235" t="s">
        <v>200</v>
      </c>
      <c r="G140" s="233"/>
      <c r="H140" s="236">
        <v>14.795</v>
      </c>
      <c r="I140" s="237"/>
      <c r="J140" s="233"/>
      <c r="K140" s="233"/>
      <c r="L140" s="238"/>
      <c r="M140" s="239"/>
      <c r="N140" s="240"/>
      <c r="O140" s="240"/>
      <c r="P140" s="240"/>
      <c r="Q140" s="240"/>
      <c r="R140" s="240"/>
      <c r="S140" s="240"/>
      <c r="T140" s="241"/>
      <c r="AT140" s="242" t="s">
        <v>131</v>
      </c>
      <c r="AU140" s="242" t="s">
        <v>80</v>
      </c>
      <c r="AV140" s="11" t="s">
        <v>80</v>
      </c>
      <c r="AW140" s="11" t="s">
        <v>34</v>
      </c>
      <c r="AX140" s="11" t="s">
        <v>78</v>
      </c>
      <c r="AY140" s="242" t="s">
        <v>120</v>
      </c>
    </row>
    <row r="141" s="1" customFormat="1" ht="38.25" customHeight="1">
      <c r="B141" s="46"/>
      <c r="C141" s="217" t="s">
        <v>201</v>
      </c>
      <c r="D141" s="217" t="s">
        <v>122</v>
      </c>
      <c r="E141" s="218" t="s">
        <v>202</v>
      </c>
      <c r="F141" s="219" t="s">
        <v>203</v>
      </c>
      <c r="G141" s="220" t="s">
        <v>161</v>
      </c>
      <c r="H141" s="221">
        <v>55.094999999999999</v>
      </c>
      <c r="I141" s="222"/>
      <c r="J141" s="223">
        <f>ROUND(I141*H141,2)</f>
        <v>0</v>
      </c>
      <c r="K141" s="219" t="s">
        <v>126</v>
      </c>
      <c r="L141" s="72"/>
      <c r="M141" s="224" t="s">
        <v>21</v>
      </c>
      <c r="N141" s="225" t="s">
        <v>42</v>
      </c>
      <c r="O141" s="47"/>
      <c r="P141" s="226">
        <f>O141*H141</f>
        <v>0</v>
      </c>
      <c r="Q141" s="226">
        <v>0</v>
      </c>
      <c r="R141" s="226">
        <f>Q141*H141</f>
        <v>0</v>
      </c>
      <c r="S141" s="226">
        <v>0</v>
      </c>
      <c r="T141" s="227">
        <f>S141*H141</f>
        <v>0</v>
      </c>
      <c r="AR141" s="24" t="s">
        <v>127</v>
      </c>
      <c r="AT141" s="24" t="s">
        <v>122</v>
      </c>
      <c r="AU141" s="24" t="s">
        <v>80</v>
      </c>
      <c r="AY141" s="24" t="s">
        <v>120</v>
      </c>
      <c r="BE141" s="228">
        <f>IF(N141="základní",J141,0)</f>
        <v>0</v>
      </c>
      <c r="BF141" s="228">
        <f>IF(N141="snížená",J141,0)</f>
        <v>0</v>
      </c>
      <c r="BG141" s="228">
        <f>IF(N141="zákl. přenesená",J141,0)</f>
        <v>0</v>
      </c>
      <c r="BH141" s="228">
        <f>IF(N141="sníž. přenesená",J141,0)</f>
        <v>0</v>
      </c>
      <c r="BI141" s="228">
        <f>IF(N141="nulová",J141,0)</f>
        <v>0</v>
      </c>
      <c r="BJ141" s="24" t="s">
        <v>78</v>
      </c>
      <c r="BK141" s="228">
        <f>ROUND(I141*H141,2)</f>
        <v>0</v>
      </c>
      <c r="BL141" s="24" t="s">
        <v>127</v>
      </c>
      <c r="BM141" s="24" t="s">
        <v>204</v>
      </c>
    </row>
    <row r="142" s="1" customFormat="1">
      <c r="B142" s="46"/>
      <c r="C142" s="74"/>
      <c r="D142" s="229" t="s">
        <v>129</v>
      </c>
      <c r="E142" s="74"/>
      <c r="F142" s="230" t="s">
        <v>180</v>
      </c>
      <c r="G142" s="74"/>
      <c r="H142" s="74"/>
      <c r="I142" s="187"/>
      <c r="J142" s="74"/>
      <c r="K142" s="74"/>
      <c r="L142" s="72"/>
      <c r="M142" s="231"/>
      <c r="N142" s="47"/>
      <c r="O142" s="47"/>
      <c r="P142" s="47"/>
      <c r="Q142" s="47"/>
      <c r="R142" s="47"/>
      <c r="S142" s="47"/>
      <c r="T142" s="95"/>
      <c r="AT142" s="24" t="s">
        <v>129</v>
      </c>
      <c r="AU142" s="24" t="s">
        <v>80</v>
      </c>
    </row>
    <row r="143" s="11" customFormat="1">
      <c r="B143" s="232"/>
      <c r="C143" s="233"/>
      <c r="D143" s="229" t="s">
        <v>131</v>
      </c>
      <c r="E143" s="234" t="s">
        <v>21</v>
      </c>
      <c r="F143" s="235" t="s">
        <v>181</v>
      </c>
      <c r="G143" s="233"/>
      <c r="H143" s="236">
        <v>39.479999999999997</v>
      </c>
      <c r="I143" s="237"/>
      <c r="J143" s="233"/>
      <c r="K143" s="233"/>
      <c r="L143" s="238"/>
      <c r="M143" s="239"/>
      <c r="N143" s="240"/>
      <c r="O143" s="240"/>
      <c r="P143" s="240"/>
      <c r="Q143" s="240"/>
      <c r="R143" s="240"/>
      <c r="S143" s="240"/>
      <c r="T143" s="241"/>
      <c r="AT143" s="242" t="s">
        <v>131</v>
      </c>
      <c r="AU143" s="242" t="s">
        <v>80</v>
      </c>
      <c r="AV143" s="11" t="s">
        <v>80</v>
      </c>
      <c r="AW143" s="11" t="s">
        <v>34</v>
      </c>
      <c r="AX143" s="11" t="s">
        <v>71</v>
      </c>
      <c r="AY143" s="242" t="s">
        <v>120</v>
      </c>
    </row>
    <row r="144" s="11" customFormat="1">
      <c r="B144" s="232"/>
      <c r="C144" s="233"/>
      <c r="D144" s="229" t="s">
        <v>131</v>
      </c>
      <c r="E144" s="234" t="s">
        <v>21</v>
      </c>
      <c r="F144" s="235" t="s">
        <v>182</v>
      </c>
      <c r="G144" s="233"/>
      <c r="H144" s="236">
        <v>64.930000000000007</v>
      </c>
      <c r="I144" s="237"/>
      <c r="J144" s="233"/>
      <c r="K144" s="233"/>
      <c r="L144" s="238"/>
      <c r="M144" s="239"/>
      <c r="N144" s="240"/>
      <c r="O144" s="240"/>
      <c r="P144" s="240"/>
      <c r="Q144" s="240"/>
      <c r="R144" s="240"/>
      <c r="S144" s="240"/>
      <c r="T144" s="241"/>
      <c r="AT144" s="242" t="s">
        <v>131</v>
      </c>
      <c r="AU144" s="242" t="s">
        <v>80</v>
      </c>
      <c r="AV144" s="11" t="s">
        <v>80</v>
      </c>
      <c r="AW144" s="11" t="s">
        <v>34</v>
      </c>
      <c r="AX144" s="11" t="s">
        <v>71</v>
      </c>
      <c r="AY144" s="242" t="s">
        <v>120</v>
      </c>
    </row>
    <row r="145" s="12" customFormat="1">
      <c r="B145" s="243"/>
      <c r="C145" s="244"/>
      <c r="D145" s="229" t="s">
        <v>131</v>
      </c>
      <c r="E145" s="245" t="s">
        <v>21</v>
      </c>
      <c r="F145" s="246" t="s">
        <v>183</v>
      </c>
      <c r="G145" s="244"/>
      <c r="H145" s="245" t="s">
        <v>21</v>
      </c>
      <c r="I145" s="247"/>
      <c r="J145" s="244"/>
      <c r="K145" s="244"/>
      <c r="L145" s="248"/>
      <c r="M145" s="249"/>
      <c r="N145" s="250"/>
      <c r="O145" s="250"/>
      <c r="P145" s="250"/>
      <c r="Q145" s="250"/>
      <c r="R145" s="250"/>
      <c r="S145" s="250"/>
      <c r="T145" s="251"/>
      <c r="AT145" s="252" t="s">
        <v>131</v>
      </c>
      <c r="AU145" s="252" t="s">
        <v>80</v>
      </c>
      <c r="AV145" s="12" t="s">
        <v>78</v>
      </c>
      <c r="AW145" s="12" t="s">
        <v>34</v>
      </c>
      <c r="AX145" s="12" t="s">
        <v>71</v>
      </c>
      <c r="AY145" s="252" t="s">
        <v>120</v>
      </c>
    </row>
    <row r="146" s="11" customFormat="1">
      <c r="B146" s="232"/>
      <c r="C146" s="233"/>
      <c r="D146" s="229" t="s">
        <v>131</v>
      </c>
      <c r="E146" s="234" t="s">
        <v>21</v>
      </c>
      <c r="F146" s="235" t="s">
        <v>184</v>
      </c>
      <c r="G146" s="233"/>
      <c r="H146" s="236">
        <v>-49.314999999999998</v>
      </c>
      <c r="I146" s="237"/>
      <c r="J146" s="233"/>
      <c r="K146" s="233"/>
      <c r="L146" s="238"/>
      <c r="M146" s="239"/>
      <c r="N146" s="240"/>
      <c r="O146" s="240"/>
      <c r="P146" s="240"/>
      <c r="Q146" s="240"/>
      <c r="R146" s="240"/>
      <c r="S146" s="240"/>
      <c r="T146" s="241"/>
      <c r="AT146" s="242" t="s">
        <v>131</v>
      </c>
      <c r="AU146" s="242" t="s">
        <v>80</v>
      </c>
      <c r="AV146" s="11" t="s">
        <v>80</v>
      </c>
      <c r="AW146" s="11" t="s">
        <v>34</v>
      </c>
      <c r="AX146" s="11" t="s">
        <v>71</v>
      </c>
      <c r="AY146" s="242" t="s">
        <v>120</v>
      </c>
    </row>
    <row r="147" s="13" customFormat="1">
      <c r="B147" s="253"/>
      <c r="C147" s="254"/>
      <c r="D147" s="229" t="s">
        <v>131</v>
      </c>
      <c r="E147" s="255" t="s">
        <v>21</v>
      </c>
      <c r="F147" s="256" t="s">
        <v>140</v>
      </c>
      <c r="G147" s="254"/>
      <c r="H147" s="257">
        <v>55.094999999999999</v>
      </c>
      <c r="I147" s="258"/>
      <c r="J147" s="254"/>
      <c r="K147" s="254"/>
      <c r="L147" s="259"/>
      <c r="M147" s="260"/>
      <c r="N147" s="261"/>
      <c r="O147" s="261"/>
      <c r="P147" s="261"/>
      <c r="Q147" s="261"/>
      <c r="R147" s="261"/>
      <c r="S147" s="261"/>
      <c r="T147" s="262"/>
      <c r="AT147" s="263" t="s">
        <v>131</v>
      </c>
      <c r="AU147" s="263" t="s">
        <v>80</v>
      </c>
      <c r="AV147" s="13" t="s">
        <v>127</v>
      </c>
      <c r="AW147" s="13" t="s">
        <v>34</v>
      </c>
      <c r="AX147" s="13" t="s">
        <v>78</v>
      </c>
      <c r="AY147" s="263" t="s">
        <v>120</v>
      </c>
    </row>
    <row r="148" s="1" customFormat="1" ht="38.25" customHeight="1">
      <c r="B148" s="46"/>
      <c r="C148" s="217" t="s">
        <v>205</v>
      </c>
      <c r="D148" s="217" t="s">
        <v>122</v>
      </c>
      <c r="E148" s="218" t="s">
        <v>206</v>
      </c>
      <c r="F148" s="219" t="s">
        <v>207</v>
      </c>
      <c r="G148" s="220" t="s">
        <v>161</v>
      </c>
      <c r="H148" s="221">
        <v>16.529</v>
      </c>
      <c r="I148" s="222"/>
      <c r="J148" s="223">
        <f>ROUND(I148*H148,2)</f>
        <v>0</v>
      </c>
      <c r="K148" s="219" t="s">
        <v>126</v>
      </c>
      <c r="L148" s="72"/>
      <c r="M148" s="224" t="s">
        <v>21</v>
      </c>
      <c r="N148" s="225" t="s">
        <v>42</v>
      </c>
      <c r="O148" s="47"/>
      <c r="P148" s="226">
        <f>O148*H148</f>
        <v>0</v>
      </c>
      <c r="Q148" s="226">
        <v>0</v>
      </c>
      <c r="R148" s="226">
        <f>Q148*H148</f>
        <v>0</v>
      </c>
      <c r="S148" s="226">
        <v>0</v>
      </c>
      <c r="T148" s="227">
        <f>S148*H148</f>
        <v>0</v>
      </c>
      <c r="AR148" s="24" t="s">
        <v>127</v>
      </c>
      <c r="AT148" s="24" t="s">
        <v>122</v>
      </c>
      <c r="AU148" s="24" t="s">
        <v>80</v>
      </c>
      <c r="AY148" s="24" t="s">
        <v>120</v>
      </c>
      <c r="BE148" s="228">
        <f>IF(N148="základní",J148,0)</f>
        <v>0</v>
      </c>
      <c r="BF148" s="228">
        <f>IF(N148="snížená",J148,0)</f>
        <v>0</v>
      </c>
      <c r="BG148" s="228">
        <f>IF(N148="zákl. přenesená",J148,0)</f>
        <v>0</v>
      </c>
      <c r="BH148" s="228">
        <f>IF(N148="sníž. přenesená",J148,0)</f>
        <v>0</v>
      </c>
      <c r="BI148" s="228">
        <f>IF(N148="nulová",J148,0)</f>
        <v>0</v>
      </c>
      <c r="BJ148" s="24" t="s">
        <v>78</v>
      </c>
      <c r="BK148" s="228">
        <f>ROUND(I148*H148,2)</f>
        <v>0</v>
      </c>
      <c r="BL148" s="24" t="s">
        <v>127</v>
      </c>
      <c r="BM148" s="24" t="s">
        <v>208</v>
      </c>
    </row>
    <row r="149" s="1" customFormat="1">
      <c r="B149" s="46"/>
      <c r="C149" s="74"/>
      <c r="D149" s="229" t="s">
        <v>129</v>
      </c>
      <c r="E149" s="74"/>
      <c r="F149" s="230" t="s">
        <v>180</v>
      </c>
      <c r="G149" s="74"/>
      <c r="H149" s="74"/>
      <c r="I149" s="187"/>
      <c r="J149" s="74"/>
      <c r="K149" s="74"/>
      <c r="L149" s="72"/>
      <c r="M149" s="231"/>
      <c r="N149" s="47"/>
      <c r="O149" s="47"/>
      <c r="P149" s="47"/>
      <c r="Q149" s="47"/>
      <c r="R149" s="47"/>
      <c r="S149" s="47"/>
      <c r="T149" s="95"/>
      <c r="AT149" s="24" t="s">
        <v>129</v>
      </c>
      <c r="AU149" s="24" t="s">
        <v>80</v>
      </c>
    </row>
    <row r="150" s="11" customFormat="1">
      <c r="B150" s="232"/>
      <c r="C150" s="233"/>
      <c r="D150" s="229" t="s">
        <v>131</v>
      </c>
      <c r="E150" s="234" t="s">
        <v>21</v>
      </c>
      <c r="F150" s="235" t="s">
        <v>189</v>
      </c>
      <c r="G150" s="233"/>
      <c r="H150" s="236">
        <v>16.529</v>
      </c>
      <c r="I150" s="237"/>
      <c r="J150" s="233"/>
      <c r="K150" s="233"/>
      <c r="L150" s="238"/>
      <c r="M150" s="239"/>
      <c r="N150" s="240"/>
      <c r="O150" s="240"/>
      <c r="P150" s="240"/>
      <c r="Q150" s="240"/>
      <c r="R150" s="240"/>
      <c r="S150" s="240"/>
      <c r="T150" s="241"/>
      <c r="AT150" s="242" t="s">
        <v>131</v>
      </c>
      <c r="AU150" s="242" t="s">
        <v>80</v>
      </c>
      <c r="AV150" s="11" t="s">
        <v>80</v>
      </c>
      <c r="AW150" s="11" t="s">
        <v>34</v>
      </c>
      <c r="AX150" s="11" t="s">
        <v>78</v>
      </c>
      <c r="AY150" s="242" t="s">
        <v>120</v>
      </c>
    </row>
    <row r="151" s="1" customFormat="1" ht="38.25" customHeight="1">
      <c r="B151" s="46"/>
      <c r="C151" s="217" t="s">
        <v>10</v>
      </c>
      <c r="D151" s="217" t="s">
        <v>122</v>
      </c>
      <c r="E151" s="218" t="s">
        <v>209</v>
      </c>
      <c r="F151" s="219" t="s">
        <v>210</v>
      </c>
      <c r="G151" s="220" t="s">
        <v>161</v>
      </c>
      <c r="H151" s="221">
        <v>49.314999999999998</v>
      </c>
      <c r="I151" s="222"/>
      <c r="J151" s="223">
        <f>ROUND(I151*H151,2)</f>
        <v>0</v>
      </c>
      <c r="K151" s="219" t="s">
        <v>126</v>
      </c>
      <c r="L151" s="72"/>
      <c r="M151" s="224" t="s">
        <v>21</v>
      </c>
      <c r="N151" s="225" t="s">
        <v>42</v>
      </c>
      <c r="O151" s="47"/>
      <c r="P151" s="226">
        <f>O151*H151</f>
        <v>0</v>
      </c>
      <c r="Q151" s="226">
        <v>0</v>
      </c>
      <c r="R151" s="226">
        <f>Q151*H151</f>
        <v>0</v>
      </c>
      <c r="S151" s="226">
        <v>0</v>
      </c>
      <c r="T151" s="227">
        <f>S151*H151</f>
        <v>0</v>
      </c>
      <c r="AR151" s="24" t="s">
        <v>127</v>
      </c>
      <c r="AT151" s="24" t="s">
        <v>122</v>
      </c>
      <c r="AU151" s="24" t="s">
        <v>80</v>
      </c>
      <c r="AY151" s="24" t="s">
        <v>120</v>
      </c>
      <c r="BE151" s="228">
        <f>IF(N151="základní",J151,0)</f>
        <v>0</v>
      </c>
      <c r="BF151" s="228">
        <f>IF(N151="snížená",J151,0)</f>
        <v>0</v>
      </c>
      <c r="BG151" s="228">
        <f>IF(N151="zákl. přenesená",J151,0)</f>
        <v>0</v>
      </c>
      <c r="BH151" s="228">
        <f>IF(N151="sníž. přenesená",J151,0)</f>
        <v>0</v>
      </c>
      <c r="BI151" s="228">
        <f>IF(N151="nulová",J151,0)</f>
        <v>0</v>
      </c>
      <c r="BJ151" s="24" t="s">
        <v>78</v>
      </c>
      <c r="BK151" s="228">
        <f>ROUND(I151*H151,2)</f>
        <v>0</v>
      </c>
      <c r="BL151" s="24" t="s">
        <v>127</v>
      </c>
      <c r="BM151" s="24" t="s">
        <v>211</v>
      </c>
    </row>
    <row r="152" s="1" customFormat="1">
      <c r="B152" s="46"/>
      <c r="C152" s="74"/>
      <c r="D152" s="229" t="s">
        <v>129</v>
      </c>
      <c r="E152" s="74"/>
      <c r="F152" s="230" t="s">
        <v>194</v>
      </c>
      <c r="G152" s="74"/>
      <c r="H152" s="74"/>
      <c r="I152" s="187"/>
      <c r="J152" s="74"/>
      <c r="K152" s="74"/>
      <c r="L152" s="72"/>
      <c r="M152" s="231"/>
      <c r="N152" s="47"/>
      <c r="O152" s="47"/>
      <c r="P152" s="47"/>
      <c r="Q152" s="47"/>
      <c r="R152" s="47"/>
      <c r="S152" s="47"/>
      <c r="T152" s="95"/>
      <c r="AT152" s="24" t="s">
        <v>129</v>
      </c>
      <c r="AU152" s="24" t="s">
        <v>80</v>
      </c>
    </row>
    <row r="153" s="11" customFormat="1">
      <c r="B153" s="232"/>
      <c r="C153" s="233"/>
      <c r="D153" s="229" t="s">
        <v>131</v>
      </c>
      <c r="E153" s="234" t="s">
        <v>21</v>
      </c>
      <c r="F153" s="235" t="s">
        <v>195</v>
      </c>
      <c r="G153" s="233"/>
      <c r="H153" s="236">
        <v>49.314999999999998</v>
      </c>
      <c r="I153" s="237"/>
      <c r="J153" s="233"/>
      <c r="K153" s="233"/>
      <c r="L153" s="238"/>
      <c r="M153" s="239"/>
      <c r="N153" s="240"/>
      <c r="O153" s="240"/>
      <c r="P153" s="240"/>
      <c r="Q153" s="240"/>
      <c r="R153" s="240"/>
      <c r="S153" s="240"/>
      <c r="T153" s="241"/>
      <c r="AT153" s="242" t="s">
        <v>131</v>
      </c>
      <c r="AU153" s="242" t="s">
        <v>80</v>
      </c>
      <c r="AV153" s="11" t="s">
        <v>80</v>
      </c>
      <c r="AW153" s="11" t="s">
        <v>34</v>
      </c>
      <c r="AX153" s="11" t="s">
        <v>78</v>
      </c>
      <c r="AY153" s="242" t="s">
        <v>120</v>
      </c>
    </row>
    <row r="154" s="1" customFormat="1" ht="38.25" customHeight="1">
      <c r="B154" s="46"/>
      <c r="C154" s="217" t="s">
        <v>212</v>
      </c>
      <c r="D154" s="217" t="s">
        <v>122</v>
      </c>
      <c r="E154" s="218" t="s">
        <v>213</v>
      </c>
      <c r="F154" s="219" t="s">
        <v>214</v>
      </c>
      <c r="G154" s="220" t="s">
        <v>161</v>
      </c>
      <c r="H154" s="221">
        <v>14.795</v>
      </c>
      <c r="I154" s="222"/>
      <c r="J154" s="223">
        <f>ROUND(I154*H154,2)</f>
        <v>0</v>
      </c>
      <c r="K154" s="219" t="s">
        <v>126</v>
      </c>
      <c r="L154" s="72"/>
      <c r="M154" s="224" t="s">
        <v>21</v>
      </c>
      <c r="N154" s="225" t="s">
        <v>42</v>
      </c>
      <c r="O154" s="47"/>
      <c r="P154" s="226">
        <f>O154*H154</f>
        <v>0</v>
      </c>
      <c r="Q154" s="226">
        <v>0</v>
      </c>
      <c r="R154" s="226">
        <f>Q154*H154</f>
        <v>0</v>
      </c>
      <c r="S154" s="226">
        <v>0</v>
      </c>
      <c r="T154" s="227">
        <f>S154*H154</f>
        <v>0</v>
      </c>
      <c r="AR154" s="24" t="s">
        <v>127</v>
      </c>
      <c r="AT154" s="24" t="s">
        <v>122</v>
      </c>
      <c r="AU154" s="24" t="s">
        <v>80</v>
      </c>
      <c r="AY154" s="24" t="s">
        <v>120</v>
      </c>
      <c r="BE154" s="228">
        <f>IF(N154="základní",J154,0)</f>
        <v>0</v>
      </c>
      <c r="BF154" s="228">
        <f>IF(N154="snížená",J154,0)</f>
        <v>0</v>
      </c>
      <c r="BG154" s="228">
        <f>IF(N154="zákl. přenesená",J154,0)</f>
        <v>0</v>
      </c>
      <c r="BH154" s="228">
        <f>IF(N154="sníž. přenesená",J154,0)</f>
        <v>0</v>
      </c>
      <c r="BI154" s="228">
        <f>IF(N154="nulová",J154,0)</f>
        <v>0</v>
      </c>
      <c r="BJ154" s="24" t="s">
        <v>78</v>
      </c>
      <c r="BK154" s="228">
        <f>ROUND(I154*H154,2)</f>
        <v>0</v>
      </c>
      <c r="BL154" s="24" t="s">
        <v>127</v>
      </c>
      <c r="BM154" s="24" t="s">
        <v>215</v>
      </c>
    </row>
    <row r="155" s="1" customFormat="1">
      <c r="B155" s="46"/>
      <c r="C155" s="74"/>
      <c r="D155" s="229" t="s">
        <v>129</v>
      </c>
      <c r="E155" s="74"/>
      <c r="F155" s="230" t="s">
        <v>194</v>
      </c>
      <c r="G155" s="74"/>
      <c r="H155" s="74"/>
      <c r="I155" s="187"/>
      <c r="J155" s="74"/>
      <c r="K155" s="74"/>
      <c r="L155" s="72"/>
      <c r="M155" s="231"/>
      <c r="N155" s="47"/>
      <c r="O155" s="47"/>
      <c r="P155" s="47"/>
      <c r="Q155" s="47"/>
      <c r="R155" s="47"/>
      <c r="S155" s="47"/>
      <c r="T155" s="95"/>
      <c r="AT155" s="24" t="s">
        <v>129</v>
      </c>
      <c r="AU155" s="24" t="s">
        <v>80</v>
      </c>
    </row>
    <row r="156" s="11" customFormat="1">
      <c r="B156" s="232"/>
      <c r="C156" s="233"/>
      <c r="D156" s="229" t="s">
        <v>131</v>
      </c>
      <c r="E156" s="234" t="s">
        <v>21</v>
      </c>
      <c r="F156" s="235" t="s">
        <v>200</v>
      </c>
      <c r="G156" s="233"/>
      <c r="H156" s="236">
        <v>14.795</v>
      </c>
      <c r="I156" s="237"/>
      <c r="J156" s="233"/>
      <c r="K156" s="233"/>
      <c r="L156" s="238"/>
      <c r="M156" s="239"/>
      <c r="N156" s="240"/>
      <c r="O156" s="240"/>
      <c r="P156" s="240"/>
      <c r="Q156" s="240"/>
      <c r="R156" s="240"/>
      <c r="S156" s="240"/>
      <c r="T156" s="241"/>
      <c r="AT156" s="242" t="s">
        <v>131</v>
      </c>
      <c r="AU156" s="242" t="s">
        <v>80</v>
      </c>
      <c r="AV156" s="11" t="s">
        <v>80</v>
      </c>
      <c r="AW156" s="11" t="s">
        <v>34</v>
      </c>
      <c r="AX156" s="11" t="s">
        <v>78</v>
      </c>
      <c r="AY156" s="242" t="s">
        <v>120</v>
      </c>
    </row>
    <row r="157" s="1" customFormat="1" ht="25.5" customHeight="1">
      <c r="B157" s="46"/>
      <c r="C157" s="217" t="s">
        <v>216</v>
      </c>
      <c r="D157" s="217" t="s">
        <v>122</v>
      </c>
      <c r="E157" s="218" t="s">
        <v>217</v>
      </c>
      <c r="F157" s="219" t="s">
        <v>218</v>
      </c>
      <c r="G157" s="220" t="s">
        <v>161</v>
      </c>
      <c r="H157" s="221">
        <v>76.560000000000002</v>
      </c>
      <c r="I157" s="222"/>
      <c r="J157" s="223">
        <f>ROUND(I157*H157,2)</f>
        <v>0</v>
      </c>
      <c r="K157" s="219" t="s">
        <v>126</v>
      </c>
      <c r="L157" s="72"/>
      <c r="M157" s="224" t="s">
        <v>21</v>
      </c>
      <c r="N157" s="225" t="s">
        <v>42</v>
      </c>
      <c r="O157" s="47"/>
      <c r="P157" s="226">
        <f>O157*H157</f>
        <v>0</v>
      </c>
      <c r="Q157" s="226">
        <v>0</v>
      </c>
      <c r="R157" s="226">
        <f>Q157*H157</f>
        <v>0</v>
      </c>
      <c r="S157" s="226">
        <v>0</v>
      </c>
      <c r="T157" s="227">
        <f>S157*H157</f>
        <v>0</v>
      </c>
      <c r="AR157" s="24" t="s">
        <v>127</v>
      </c>
      <c r="AT157" s="24" t="s">
        <v>122</v>
      </c>
      <c r="AU157" s="24" t="s">
        <v>80</v>
      </c>
      <c r="AY157" s="24" t="s">
        <v>120</v>
      </c>
      <c r="BE157" s="228">
        <f>IF(N157="základní",J157,0)</f>
        <v>0</v>
      </c>
      <c r="BF157" s="228">
        <f>IF(N157="snížená",J157,0)</f>
        <v>0</v>
      </c>
      <c r="BG157" s="228">
        <f>IF(N157="zákl. přenesená",J157,0)</f>
        <v>0</v>
      </c>
      <c r="BH157" s="228">
        <f>IF(N157="sníž. přenesená",J157,0)</f>
        <v>0</v>
      </c>
      <c r="BI157" s="228">
        <f>IF(N157="nulová",J157,0)</f>
        <v>0</v>
      </c>
      <c r="BJ157" s="24" t="s">
        <v>78</v>
      </c>
      <c r="BK157" s="228">
        <f>ROUND(I157*H157,2)</f>
        <v>0</v>
      </c>
      <c r="BL157" s="24" t="s">
        <v>127</v>
      </c>
      <c r="BM157" s="24" t="s">
        <v>219</v>
      </c>
    </row>
    <row r="158" s="1" customFormat="1">
      <c r="B158" s="46"/>
      <c r="C158" s="74"/>
      <c r="D158" s="229" t="s">
        <v>129</v>
      </c>
      <c r="E158" s="74"/>
      <c r="F158" s="230" t="s">
        <v>220</v>
      </c>
      <c r="G158" s="74"/>
      <c r="H158" s="74"/>
      <c r="I158" s="187"/>
      <c r="J158" s="74"/>
      <c r="K158" s="74"/>
      <c r="L158" s="72"/>
      <c r="M158" s="231"/>
      <c r="N158" s="47"/>
      <c r="O158" s="47"/>
      <c r="P158" s="47"/>
      <c r="Q158" s="47"/>
      <c r="R158" s="47"/>
      <c r="S158" s="47"/>
      <c r="T158" s="95"/>
      <c r="AT158" s="24" t="s">
        <v>129</v>
      </c>
      <c r="AU158" s="24" t="s">
        <v>80</v>
      </c>
    </row>
    <row r="159" s="11" customFormat="1">
      <c r="B159" s="232"/>
      <c r="C159" s="233"/>
      <c r="D159" s="229" t="s">
        <v>131</v>
      </c>
      <c r="E159" s="234" t="s">
        <v>21</v>
      </c>
      <c r="F159" s="235" t="s">
        <v>221</v>
      </c>
      <c r="G159" s="233"/>
      <c r="H159" s="236">
        <v>34.685000000000002</v>
      </c>
      <c r="I159" s="237"/>
      <c r="J159" s="233"/>
      <c r="K159" s="233"/>
      <c r="L159" s="238"/>
      <c r="M159" s="239"/>
      <c r="N159" s="240"/>
      <c r="O159" s="240"/>
      <c r="P159" s="240"/>
      <c r="Q159" s="240"/>
      <c r="R159" s="240"/>
      <c r="S159" s="240"/>
      <c r="T159" s="241"/>
      <c r="AT159" s="242" t="s">
        <v>131</v>
      </c>
      <c r="AU159" s="242" t="s">
        <v>80</v>
      </c>
      <c r="AV159" s="11" t="s">
        <v>80</v>
      </c>
      <c r="AW159" s="11" t="s">
        <v>34</v>
      </c>
      <c r="AX159" s="11" t="s">
        <v>71</v>
      </c>
      <c r="AY159" s="242" t="s">
        <v>120</v>
      </c>
    </row>
    <row r="160" s="11" customFormat="1">
      <c r="B160" s="232"/>
      <c r="C160" s="233"/>
      <c r="D160" s="229" t="s">
        <v>131</v>
      </c>
      <c r="E160" s="234" t="s">
        <v>21</v>
      </c>
      <c r="F160" s="235" t="s">
        <v>222</v>
      </c>
      <c r="G160" s="233"/>
      <c r="H160" s="236">
        <v>41.875</v>
      </c>
      <c r="I160" s="237"/>
      <c r="J160" s="233"/>
      <c r="K160" s="233"/>
      <c r="L160" s="238"/>
      <c r="M160" s="239"/>
      <c r="N160" s="240"/>
      <c r="O160" s="240"/>
      <c r="P160" s="240"/>
      <c r="Q160" s="240"/>
      <c r="R160" s="240"/>
      <c r="S160" s="240"/>
      <c r="T160" s="241"/>
      <c r="AT160" s="242" t="s">
        <v>131</v>
      </c>
      <c r="AU160" s="242" t="s">
        <v>80</v>
      </c>
      <c r="AV160" s="11" t="s">
        <v>80</v>
      </c>
      <c r="AW160" s="11" t="s">
        <v>34</v>
      </c>
      <c r="AX160" s="11" t="s">
        <v>71</v>
      </c>
      <c r="AY160" s="242" t="s">
        <v>120</v>
      </c>
    </row>
    <row r="161" s="13" customFormat="1">
      <c r="B161" s="253"/>
      <c r="C161" s="254"/>
      <c r="D161" s="229" t="s">
        <v>131</v>
      </c>
      <c r="E161" s="255" t="s">
        <v>21</v>
      </c>
      <c r="F161" s="256" t="s">
        <v>140</v>
      </c>
      <c r="G161" s="254"/>
      <c r="H161" s="257">
        <v>76.560000000000002</v>
      </c>
      <c r="I161" s="258"/>
      <c r="J161" s="254"/>
      <c r="K161" s="254"/>
      <c r="L161" s="259"/>
      <c r="M161" s="260"/>
      <c r="N161" s="261"/>
      <c r="O161" s="261"/>
      <c r="P161" s="261"/>
      <c r="Q161" s="261"/>
      <c r="R161" s="261"/>
      <c r="S161" s="261"/>
      <c r="T161" s="262"/>
      <c r="AT161" s="263" t="s">
        <v>131</v>
      </c>
      <c r="AU161" s="263" t="s">
        <v>80</v>
      </c>
      <c r="AV161" s="13" t="s">
        <v>127</v>
      </c>
      <c r="AW161" s="13" t="s">
        <v>34</v>
      </c>
      <c r="AX161" s="13" t="s">
        <v>78</v>
      </c>
      <c r="AY161" s="263" t="s">
        <v>120</v>
      </c>
    </row>
    <row r="162" s="1" customFormat="1" ht="38.25" customHeight="1">
      <c r="B162" s="46"/>
      <c r="C162" s="217" t="s">
        <v>223</v>
      </c>
      <c r="D162" s="217" t="s">
        <v>122</v>
      </c>
      <c r="E162" s="218" t="s">
        <v>224</v>
      </c>
      <c r="F162" s="219" t="s">
        <v>225</v>
      </c>
      <c r="G162" s="220" t="s">
        <v>161</v>
      </c>
      <c r="H162" s="221">
        <v>22.968</v>
      </c>
      <c r="I162" s="222"/>
      <c r="J162" s="223">
        <f>ROUND(I162*H162,2)</f>
        <v>0</v>
      </c>
      <c r="K162" s="219" t="s">
        <v>126</v>
      </c>
      <c r="L162" s="72"/>
      <c r="M162" s="224" t="s">
        <v>21</v>
      </c>
      <c r="N162" s="225" t="s">
        <v>42</v>
      </c>
      <c r="O162" s="47"/>
      <c r="P162" s="226">
        <f>O162*H162</f>
        <v>0</v>
      </c>
      <c r="Q162" s="226">
        <v>0</v>
      </c>
      <c r="R162" s="226">
        <f>Q162*H162</f>
        <v>0</v>
      </c>
      <c r="S162" s="226">
        <v>0</v>
      </c>
      <c r="T162" s="227">
        <f>S162*H162</f>
        <v>0</v>
      </c>
      <c r="AR162" s="24" t="s">
        <v>127</v>
      </c>
      <c r="AT162" s="24" t="s">
        <v>122</v>
      </c>
      <c r="AU162" s="24" t="s">
        <v>80</v>
      </c>
      <c r="AY162" s="24" t="s">
        <v>120</v>
      </c>
      <c r="BE162" s="228">
        <f>IF(N162="základní",J162,0)</f>
        <v>0</v>
      </c>
      <c r="BF162" s="228">
        <f>IF(N162="snížená",J162,0)</f>
        <v>0</v>
      </c>
      <c r="BG162" s="228">
        <f>IF(N162="zákl. přenesená",J162,0)</f>
        <v>0</v>
      </c>
      <c r="BH162" s="228">
        <f>IF(N162="sníž. přenesená",J162,0)</f>
        <v>0</v>
      </c>
      <c r="BI162" s="228">
        <f>IF(N162="nulová",J162,0)</f>
        <v>0</v>
      </c>
      <c r="BJ162" s="24" t="s">
        <v>78</v>
      </c>
      <c r="BK162" s="228">
        <f>ROUND(I162*H162,2)</f>
        <v>0</v>
      </c>
      <c r="BL162" s="24" t="s">
        <v>127</v>
      </c>
      <c r="BM162" s="24" t="s">
        <v>226</v>
      </c>
    </row>
    <row r="163" s="1" customFormat="1">
      <c r="B163" s="46"/>
      <c r="C163" s="74"/>
      <c r="D163" s="229" t="s">
        <v>129</v>
      </c>
      <c r="E163" s="74"/>
      <c r="F163" s="230" t="s">
        <v>220</v>
      </c>
      <c r="G163" s="74"/>
      <c r="H163" s="74"/>
      <c r="I163" s="187"/>
      <c r="J163" s="74"/>
      <c r="K163" s="74"/>
      <c r="L163" s="72"/>
      <c r="M163" s="231"/>
      <c r="N163" s="47"/>
      <c r="O163" s="47"/>
      <c r="P163" s="47"/>
      <c r="Q163" s="47"/>
      <c r="R163" s="47"/>
      <c r="S163" s="47"/>
      <c r="T163" s="95"/>
      <c r="AT163" s="24" t="s">
        <v>129</v>
      </c>
      <c r="AU163" s="24" t="s">
        <v>80</v>
      </c>
    </row>
    <row r="164" s="11" customFormat="1">
      <c r="B164" s="232"/>
      <c r="C164" s="233"/>
      <c r="D164" s="229" t="s">
        <v>131</v>
      </c>
      <c r="E164" s="234" t="s">
        <v>21</v>
      </c>
      <c r="F164" s="235" t="s">
        <v>227</v>
      </c>
      <c r="G164" s="233"/>
      <c r="H164" s="236">
        <v>22.968</v>
      </c>
      <c r="I164" s="237"/>
      <c r="J164" s="233"/>
      <c r="K164" s="233"/>
      <c r="L164" s="238"/>
      <c r="M164" s="239"/>
      <c r="N164" s="240"/>
      <c r="O164" s="240"/>
      <c r="P164" s="240"/>
      <c r="Q164" s="240"/>
      <c r="R164" s="240"/>
      <c r="S164" s="240"/>
      <c r="T164" s="241"/>
      <c r="AT164" s="242" t="s">
        <v>131</v>
      </c>
      <c r="AU164" s="242" t="s">
        <v>80</v>
      </c>
      <c r="AV164" s="11" t="s">
        <v>80</v>
      </c>
      <c r="AW164" s="11" t="s">
        <v>34</v>
      </c>
      <c r="AX164" s="11" t="s">
        <v>78</v>
      </c>
      <c r="AY164" s="242" t="s">
        <v>120</v>
      </c>
    </row>
    <row r="165" s="1" customFormat="1" ht="25.5" customHeight="1">
      <c r="B165" s="46"/>
      <c r="C165" s="217" t="s">
        <v>228</v>
      </c>
      <c r="D165" s="217" t="s">
        <v>122</v>
      </c>
      <c r="E165" s="218" t="s">
        <v>229</v>
      </c>
      <c r="F165" s="219" t="s">
        <v>230</v>
      </c>
      <c r="G165" s="220" t="s">
        <v>161</v>
      </c>
      <c r="H165" s="221">
        <v>76.560000000000002</v>
      </c>
      <c r="I165" s="222"/>
      <c r="J165" s="223">
        <f>ROUND(I165*H165,2)</f>
        <v>0</v>
      </c>
      <c r="K165" s="219" t="s">
        <v>126</v>
      </c>
      <c r="L165" s="72"/>
      <c r="M165" s="224" t="s">
        <v>21</v>
      </c>
      <c r="N165" s="225" t="s">
        <v>42</v>
      </c>
      <c r="O165" s="47"/>
      <c r="P165" s="226">
        <f>O165*H165</f>
        <v>0</v>
      </c>
      <c r="Q165" s="226">
        <v>0</v>
      </c>
      <c r="R165" s="226">
        <f>Q165*H165</f>
        <v>0</v>
      </c>
      <c r="S165" s="226">
        <v>0</v>
      </c>
      <c r="T165" s="227">
        <f>S165*H165</f>
        <v>0</v>
      </c>
      <c r="AR165" s="24" t="s">
        <v>127</v>
      </c>
      <c r="AT165" s="24" t="s">
        <v>122</v>
      </c>
      <c r="AU165" s="24" t="s">
        <v>80</v>
      </c>
      <c r="AY165" s="24" t="s">
        <v>120</v>
      </c>
      <c r="BE165" s="228">
        <f>IF(N165="základní",J165,0)</f>
        <v>0</v>
      </c>
      <c r="BF165" s="228">
        <f>IF(N165="snížená",J165,0)</f>
        <v>0</v>
      </c>
      <c r="BG165" s="228">
        <f>IF(N165="zákl. přenesená",J165,0)</f>
        <v>0</v>
      </c>
      <c r="BH165" s="228">
        <f>IF(N165="sníž. přenesená",J165,0)</f>
        <v>0</v>
      </c>
      <c r="BI165" s="228">
        <f>IF(N165="nulová",J165,0)</f>
        <v>0</v>
      </c>
      <c r="BJ165" s="24" t="s">
        <v>78</v>
      </c>
      <c r="BK165" s="228">
        <f>ROUND(I165*H165,2)</f>
        <v>0</v>
      </c>
      <c r="BL165" s="24" t="s">
        <v>127</v>
      </c>
      <c r="BM165" s="24" t="s">
        <v>231</v>
      </c>
    </row>
    <row r="166" s="1" customFormat="1">
      <c r="B166" s="46"/>
      <c r="C166" s="74"/>
      <c r="D166" s="229" t="s">
        <v>129</v>
      </c>
      <c r="E166" s="74"/>
      <c r="F166" s="230" t="s">
        <v>220</v>
      </c>
      <c r="G166" s="74"/>
      <c r="H166" s="74"/>
      <c r="I166" s="187"/>
      <c r="J166" s="74"/>
      <c r="K166" s="74"/>
      <c r="L166" s="72"/>
      <c r="M166" s="231"/>
      <c r="N166" s="47"/>
      <c r="O166" s="47"/>
      <c r="P166" s="47"/>
      <c r="Q166" s="47"/>
      <c r="R166" s="47"/>
      <c r="S166" s="47"/>
      <c r="T166" s="95"/>
      <c r="AT166" s="24" t="s">
        <v>129</v>
      </c>
      <c r="AU166" s="24" t="s">
        <v>80</v>
      </c>
    </row>
    <row r="167" s="11" customFormat="1">
      <c r="B167" s="232"/>
      <c r="C167" s="233"/>
      <c r="D167" s="229" t="s">
        <v>131</v>
      </c>
      <c r="E167" s="234" t="s">
        <v>21</v>
      </c>
      <c r="F167" s="235" t="s">
        <v>221</v>
      </c>
      <c r="G167" s="233"/>
      <c r="H167" s="236">
        <v>34.685000000000002</v>
      </c>
      <c r="I167" s="237"/>
      <c r="J167" s="233"/>
      <c r="K167" s="233"/>
      <c r="L167" s="238"/>
      <c r="M167" s="239"/>
      <c r="N167" s="240"/>
      <c r="O167" s="240"/>
      <c r="P167" s="240"/>
      <c r="Q167" s="240"/>
      <c r="R167" s="240"/>
      <c r="S167" s="240"/>
      <c r="T167" s="241"/>
      <c r="AT167" s="242" t="s">
        <v>131</v>
      </c>
      <c r="AU167" s="242" t="s">
        <v>80</v>
      </c>
      <c r="AV167" s="11" t="s">
        <v>80</v>
      </c>
      <c r="AW167" s="11" t="s">
        <v>34</v>
      </c>
      <c r="AX167" s="11" t="s">
        <v>71</v>
      </c>
      <c r="AY167" s="242" t="s">
        <v>120</v>
      </c>
    </row>
    <row r="168" s="11" customFormat="1">
      <c r="B168" s="232"/>
      <c r="C168" s="233"/>
      <c r="D168" s="229" t="s">
        <v>131</v>
      </c>
      <c r="E168" s="234" t="s">
        <v>21</v>
      </c>
      <c r="F168" s="235" t="s">
        <v>222</v>
      </c>
      <c r="G168" s="233"/>
      <c r="H168" s="236">
        <v>41.875</v>
      </c>
      <c r="I168" s="237"/>
      <c r="J168" s="233"/>
      <c r="K168" s="233"/>
      <c r="L168" s="238"/>
      <c r="M168" s="239"/>
      <c r="N168" s="240"/>
      <c r="O168" s="240"/>
      <c r="P168" s="240"/>
      <c r="Q168" s="240"/>
      <c r="R168" s="240"/>
      <c r="S168" s="240"/>
      <c r="T168" s="241"/>
      <c r="AT168" s="242" t="s">
        <v>131</v>
      </c>
      <c r="AU168" s="242" t="s">
        <v>80</v>
      </c>
      <c r="AV168" s="11" t="s">
        <v>80</v>
      </c>
      <c r="AW168" s="11" t="s">
        <v>34</v>
      </c>
      <c r="AX168" s="11" t="s">
        <v>71</v>
      </c>
      <c r="AY168" s="242" t="s">
        <v>120</v>
      </c>
    </row>
    <row r="169" s="13" customFormat="1">
      <c r="B169" s="253"/>
      <c r="C169" s="254"/>
      <c r="D169" s="229" t="s">
        <v>131</v>
      </c>
      <c r="E169" s="255" t="s">
        <v>21</v>
      </c>
      <c r="F169" s="256" t="s">
        <v>140</v>
      </c>
      <c r="G169" s="254"/>
      <c r="H169" s="257">
        <v>76.560000000000002</v>
      </c>
      <c r="I169" s="258"/>
      <c r="J169" s="254"/>
      <c r="K169" s="254"/>
      <c r="L169" s="259"/>
      <c r="M169" s="260"/>
      <c r="N169" s="261"/>
      <c r="O169" s="261"/>
      <c r="P169" s="261"/>
      <c r="Q169" s="261"/>
      <c r="R169" s="261"/>
      <c r="S169" s="261"/>
      <c r="T169" s="262"/>
      <c r="AT169" s="263" t="s">
        <v>131</v>
      </c>
      <c r="AU169" s="263" t="s">
        <v>80</v>
      </c>
      <c r="AV169" s="13" t="s">
        <v>127</v>
      </c>
      <c r="AW169" s="13" t="s">
        <v>34</v>
      </c>
      <c r="AX169" s="13" t="s">
        <v>78</v>
      </c>
      <c r="AY169" s="263" t="s">
        <v>120</v>
      </c>
    </row>
    <row r="170" s="1" customFormat="1" ht="38.25" customHeight="1">
      <c r="B170" s="46"/>
      <c r="C170" s="217" t="s">
        <v>232</v>
      </c>
      <c r="D170" s="217" t="s">
        <v>122</v>
      </c>
      <c r="E170" s="218" t="s">
        <v>233</v>
      </c>
      <c r="F170" s="219" t="s">
        <v>234</v>
      </c>
      <c r="G170" s="220" t="s">
        <v>161</v>
      </c>
      <c r="H170" s="221">
        <v>22.968</v>
      </c>
      <c r="I170" s="222"/>
      <c r="J170" s="223">
        <f>ROUND(I170*H170,2)</f>
        <v>0</v>
      </c>
      <c r="K170" s="219" t="s">
        <v>126</v>
      </c>
      <c r="L170" s="72"/>
      <c r="M170" s="224" t="s">
        <v>21</v>
      </c>
      <c r="N170" s="225" t="s">
        <v>42</v>
      </c>
      <c r="O170" s="47"/>
      <c r="P170" s="226">
        <f>O170*H170</f>
        <v>0</v>
      </c>
      <c r="Q170" s="226">
        <v>0</v>
      </c>
      <c r="R170" s="226">
        <f>Q170*H170</f>
        <v>0</v>
      </c>
      <c r="S170" s="226">
        <v>0</v>
      </c>
      <c r="T170" s="227">
        <f>S170*H170</f>
        <v>0</v>
      </c>
      <c r="AR170" s="24" t="s">
        <v>127</v>
      </c>
      <c r="AT170" s="24" t="s">
        <v>122</v>
      </c>
      <c r="AU170" s="24" t="s">
        <v>80</v>
      </c>
      <c r="AY170" s="24" t="s">
        <v>120</v>
      </c>
      <c r="BE170" s="228">
        <f>IF(N170="základní",J170,0)</f>
        <v>0</v>
      </c>
      <c r="BF170" s="228">
        <f>IF(N170="snížená",J170,0)</f>
        <v>0</v>
      </c>
      <c r="BG170" s="228">
        <f>IF(N170="zákl. přenesená",J170,0)</f>
        <v>0</v>
      </c>
      <c r="BH170" s="228">
        <f>IF(N170="sníž. přenesená",J170,0)</f>
        <v>0</v>
      </c>
      <c r="BI170" s="228">
        <f>IF(N170="nulová",J170,0)</f>
        <v>0</v>
      </c>
      <c r="BJ170" s="24" t="s">
        <v>78</v>
      </c>
      <c r="BK170" s="228">
        <f>ROUND(I170*H170,2)</f>
        <v>0</v>
      </c>
      <c r="BL170" s="24" t="s">
        <v>127</v>
      </c>
      <c r="BM170" s="24" t="s">
        <v>235</v>
      </c>
    </row>
    <row r="171" s="1" customFormat="1">
      <c r="B171" s="46"/>
      <c r="C171" s="74"/>
      <c r="D171" s="229" t="s">
        <v>129</v>
      </c>
      <c r="E171" s="74"/>
      <c r="F171" s="230" t="s">
        <v>220</v>
      </c>
      <c r="G171" s="74"/>
      <c r="H171" s="74"/>
      <c r="I171" s="187"/>
      <c r="J171" s="74"/>
      <c r="K171" s="74"/>
      <c r="L171" s="72"/>
      <c r="M171" s="231"/>
      <c r="N171" s="47"/>
      <c r="O171" s="47"/>
      <c r="P171" s="47"/>
      <c r="Q171" s="47"/>
      <c r="R171" s="47"/>
      <c r="S171" s="47"/>
      <c r="T171" s="95"/>
      <c r="AT171" s="24" t="s">
        <v>129</v>
      </c>
      <c r="AU171" s="24" t="s">
        <v>80</v>
      </c>
    </row>
    <row r="172" s="11" customFormat="1">
      <c r="B172" s="232"/>
      <c r="C172" s="233"/>
      <c r="D172" s="229" t="s">
        <v>131</v>
      </c>
      <c r="E172" s="234" t="s">
        <v>21</v>
      </c>
      <c r="F172" s="235" t="s">
        <v>227</v>
      </c>
      <c r="G172" s="233"/>
      <c r="H172" s="236">
        <v>22.968</v>
      </c>
      <c r="I172" s="237"/>
      <c r="J172" s="233"/>
      <c r="K172" s="233"/>
      <c r="L172" s="238"/>
      <c r="M172" s="239"/>
      <c r="N172" s="240"/>
      <c r="O172" s="240"/>
      <c r="P172" s="240"/>
      <c r="Q172" s="240"/>
      <c r="R172" s="240"/>
      <c r="S172" s="240"/>
      <c r="T172" s="241"/>
      <c r="AT172" s="242" t="s">
        <v>131</v>
      </c>
      <c r="AU172" s="242" t="s">
        <v>80</v>
      </c>
      <c r="AV172" s="11" t="s">
        <v>80</v>
      </c>
      <c r="AW172" s="11" t="s">
        <v>34</v>
      </c>
      <c r="AX172" s="11" t="s">
        <v>78</v>
      </c>
      <c r="AY172" s="242" t="s">
        <v>120</v>
      </c>
    </row>
    <row r="173" s="1" customFormat="1" ht="25.5" customHeight="1">
      <c r="B173" s="46"/>
      <c r="C173" s="217" t="s">
        <v>9</v>
      </c>
      <c r="D173" s="217" t="s">
        <v>122</v>
      </c>
      <c r="E173" s="218" t="s">
        <v>236</v>
      </c>
      <c r="F173" s="219" t="s">
        <v>237</v>
      </c>
      <c r="G173" s="220" t="s">
        <v>238</v>
      </c>
      <c r="H173" s="221">
        <v>794.60000000000002</v>
      </c>
      <c r="I173" s="222"/>
      <c r="J173" s="223">
        <f>ROUND(I173*H173,2)</f>
        <v>0</v>
      </c>
      <c r="K173" s="219" t="s">
        <v>126</v>
      </c>
      <c r="L173" s="72"/>
      <c r="M173" s="224" t="s">
        <v>21</v>
      </c>
      <c r="N173" s="225" t="s">
        <v>42</v>
      </c>
      <c r="O173" s="47"/>
      <c r="P173" s="226">
        <f>O173*H173</f>
        <v>0</v>
      </c>
      <c r="Q173" s="226">
        <v>0</v>
      </c>
      <c r="R173" s="226">
        <f>Q173*H173</f>
        <v>0</v>
      </c>
      <c r="S173" s="226">
        <v>0</v>
      </c>
      <c r="T173" s="227">
        <f>S173*H173</f>
        <v>0</v>
      </c>
      <c r="AR173" s="24" t="s">
        <v>127</v>
      </c>
      <c r="AT173" s="24" t="s">
        <v>122</v>
      </c>
      <c r="AU173" s="24" t="s">
        <v>80</v>
      </c>
      <c r="AY173" s="24" t="s">
        <v>120</v>
      </c>
      <c r="BE173" s="228">
        <f>IF(N173="základní",J173,0)</f>
        <v>0</v>
      </c>
      <c r="BF173" s="228">
        <f>IF(N173="snížená",J173,0)</f>
        <v>0</v>
      </c>
      <c r="BG173" s="228">
        <f>IF(N173="zákl. přenesená",J173,0)</f>
        <v>0</v>
      </c>
      <c r="BH173" s="228">
        <f>IF(N173="sníž. přenesená",J173,0)</f>
        <v>0</v>
      </c>
      <c r="BI173" s="228">
        <f>IF(N173="nulová",J173,0)</f>
        <v>0</v>
      </c>
      <c r="BJ173" s="24" t="s">
        <v>78</v>
      </c>
      <c r="BK173" s="228">
        <f>ROUND(I173*H173,2)</f>
        <v>0</v>
      </c>
      <c r="BL173" s="24" t="s">
        <v>127</v>
      </c>
      <c r="BM173" s="24" t="s">
        <v>239</v>
      </c>
    </row>
    <row r="174" s="1" customFormat="1">
      <c r="B174" s="46"/>
      <c r="C174" s="74"/>
      <c r="D174" s="229" t="s">
        <v>129</v>
      </c>
      <c r="E174" s="74"/>
      <c r="F174" s="230" t="s">
        <v>240</v>
      </c>
      <c r="G174" s="74"/>
      <c r="H174" s="74"/>
      <c r="I174" s="187"/>
      <c r="J174" s="74"/>
      <c r="K174" s="74"/>
      <c r="L174" s="72"/>
      <c r="M174" s="231"/>
      <c r="N174" s="47"/>
      <c r="O174" s="47"/>
      <c r="P174" s="47"/>
      <c r="Q174" s="47"/>
      <c r="R174" s="47"/>
      <c r="S174" s="47"/>
      <c r="T174" s="95"/>
      <c r="AT174" s="24" t="s">
        <v>129</v>
      </c>
      <c r="AU174" s="24" t="s">
        <v>80</v>
      </c>
    </row>
    <row r="175" s="11" customFormat="1">
      <c r="B175" s="232"/>
      <c r="C175" s="233"/>
      <c r="D175" s="229" t="s">
        <v>131</v>
      </c>
      <c r="E175" s="234" t="s">
        <v>21</v>
      </c>
      <c r="F175" s="235" t="s">
        <v>241</v>
      </c>
      <c r="G175" s="233"/>
      <c r="H175" s="236">
        <v>794.60000000000002</v>
      </c>
      <c r="I175" s="237"/>
      <c r="J175" s="233"/>
      <c r="K175" s="233"/>
      <c r="L175" s="238"/>
      <c r="M175" s="239"/>
      <c r="N175" s="240"/>
      <c r="O175" s="240"/>
      <c r="P175" s="240"/>
      <c r="Q175" s="240"/>
      <c r="R175" s="240"/>
      <c r="S175" s="240"/>
      <c r="T175" s="241"/>
      <c r="AT175" s="242" t="s">
        <v>131</v>
      </c>
      <c r="AU175" s="242" t="s">
        <v>80</v>
      </c>
      <c r="AV175" s="11" t="s">
        <v>80</v>
      </c>
      <c r="AW175" s="11" t="s">
        <v>34</v>
      </c>
      <c r="AX175" s="11" t="s">
        <v>78</v>
      </c>
      <c r="AY175" s="242" t="s">
        <v>120</v>
      </c>
    </row>
    <row r="176" s="1" customFormat="1" ht="16.5" customHeight="1">
      <c r="B176" s="46"/>
      <c r="C176" s="264" t="s">
        <v>242</v>
      </c>
      <c r="D176" s="264" t="s">
        <v>243</v>
      </c>
      <c r="E176" s="265" t="s">
        <v>244</v>
      </c>
      <c r="F176" s="266" t="s">
        <v>245</v>
      </c>
      <c r="G176" s="267" t="s">
        <v>238</v>
      </c>
      <c r="H176" s="268">
        <v>900</v>
      </c>
      <c r="I176" s="269"/>
      <c r="J176" s="270">
        <f>ROUND(I176*H176,2)</f>
        <v>0</v>
      </c>
      <c r="K176" s="266" t="s">
        <v>246</v>
      </c>
      <c r="L176" s="271"/>
      <c r="M176" s="272" t="s">
        <v>21</v>
      </c>
      <c r="N176" s="273" t="s">
        <v>42</v>
      </c>
      <c r="O176" s="47"/>
      <c r="P176" s="226">
        <f>O176*H176</f>
        <v>0</v>
      </c>
      <c r="Q176" s="226">
        <v>0.00072000000000000005</v>
      </c>
      <c r="R176" s="226">
        <f>Q176*H176</f>
        <v>0.64800000000000002</v>
      </c>
      <c r="S176" s="226">
        <v>0</v>
      </c>
      <c r="T176" s="227">
        <f>S176*H176</f>
        <v>0</v>
      </c>
      <c r="AR176" s="24" t="s">
        <v>170</v>
      </c>
      <c r="AT176" s="24" t="s">
        <v>243</v>
      </c>
      <c r="AU176" s="24" t="s">
        <v>80</v>
      </c>
      <c r="AY176" s="24" t="s">
        <v>120</v>
      </c>
      <c r="BE176" s="228">
        <f>IF(N176="základní",J176,0)</f>
        <v>0</v>
      </c>
      <c r="BF176" s="228">
        <f>IF(N176="snížená",J176,0)</f>
        <v>0</v>
      </c>
      <c r="BG176" s="228">
        <f>IF(N176="zákl. přenesená",J176,0)</f>
        <v>0</v>
      </c>
      <c r="BH176" s="228">
        <f>IF(N176="sníž. přenesená",J176,0)</f>
        <v>0</v>
      </c>
      <c r="BI176" s="228">
        <f>IF(N176="nulová",J176,0)</f>
        <v>0</v>
      </c>
      <c r="BJ176" s="24" t="s">
        <v>78</v>
      </c>
      <c r="BK176" s="228">
        <f>ROUND(I176*H176,2)</f>
        <v>0</v>
      </c>
      <c r="BL176" s="24" t="s">
        <v>127</v>
      </c>
      <c r="BM176" s="24" t="s">
        <v>247</v>
      </c>
    </row>
    <row r="177" s="12" customFormat="1">
      <c r="B177" s="243"/>
      <c r="C177" s="244"/>
      <c r="D177" s="229" t="s">
        <v>131</v>
      </c>
      <c r="E177" s="245" t="s">
        <v>21</v>
      </c>
      <c r="F177" s="246" t="s">
        <v>248</v>
      </c>
      <c r="G177" s="244"/>
      <c r="H177" s="245" t="s">
        <v>21</v>
      </c>
      <c r="I177" s="247"/>
      <c r="J177" s="244"/>
      <c r="K177" s="244"/>
      <c r="L177" s="248"/>
      <c r="M177" s="249"/>
      <c r="N177" s="250"/>
      <c r="O177" s="250"/>
      <c r="P177" s="250"/>
      <c r="Q177" s="250"/>
      <c r="R177" s="250"/>
      <c r="S177" s="250"/>
      <c r="T177" s="251"/>
      <c r="AT177" s="252" t="s">
        <v>131</v>
      </c>
      <c r="AU177" s="252" t="s">
        <v>80</v>
      </c>
      <c r="AV177" s="12" t="s">
        <v>78</v>
      </c>
      <c r="AW177" s="12" t="s">
        <v>34</v>
      </c>
      <c r="AX177" s="12" t="s">
        <v>71</v>
      </c>
      <c r="AY177" s="252" t="s">
        <v>120</v>
      </c>
    </row>
    <row r="178" s="12" customFormat="1">
      <c r="B178" s="243"/>
      <c r="C178" s="244"/>
      <c r="D178" s="229" t="s">
        <v>131</v>
      </c>
      <c r="E178" s="245" t="s">
        <v>21</v>
      </c>
      <c r="F178" s="246" t="s">
        <v>249</v>
      </c>
      <c r="G178" s="244"/>
      <c r="H178" s="245" t="s">
        <v>21</v>
      </c>
      <c r="I178" s="247"/>
      <c r="J178" s="244"/>
      <c r="K178" s="244"/>
      <c r="L178" s="248"/>
      <c r="M178" s="249"/>
      <c r="N178" s="250"/>
      <c r="O178" s="250"/>
      <c r="P178" s="250"/>
      <c r="Q178" s="250"/>
      <c r="R178" s="250"/>
      <c r="S178" s="250"/>
      <c r="T178" s="251"/>
      <c r="AT178" s="252" t="s">
        <v>131</v>
      </c>
      <c r="AU178" s="252" t="s">
        <v>80</v>
      </c>
      <c r="AV178" s="12" t="s">
        <v>78</v>
      </c>
      <c r="AW178" s="12" t="s">
        <v>34</v>
      </c>
      <c r="AX178" s="12" t="s">
        <v>71</v>
      </c>
      <c r="AY178" s="252" t="s">
        <v>120</v>
      </c>
    </row>
    <row r="179" s="11" customFormat="1">
      <c r="B179" s="232"/>
      <c r="C179" s="233"/>
      <c r="D179" s="229" t="s">
        <v>131</v>
      </c>
      <c r="E179" s="234" t="s">
        <v>21</v>
      </c>
      <c r="F179" s="235" t="s">
        <v>250</v>
      </c>
      <c r="G179" s="233"/>
      <c r="H179" s="236">
        <v>900</v>
      </c>
      <c r="I179" s="237"/>
      <c r="J179" s="233"/>
      <c r="K179" s="233"/>
      <c r="L179" s="238"/>
      <c r="M179" s="239"/>
      <c r="N179" s="240"/>
      <c r="O179" s="240"/>
      <c r="P179" s="240"/>
      <c r="Q179" s="240"/>
      <c r="R179" s="240"/>
      <c r="S179" s="240"/>
      <c r="T179" s="241"/>
      <c r="AT179" s="242" t="s">
        <v>131</v>
      </c>
      <c r="AU179" s="242" t="s">
        <v>80</v>
      </c>
      <c r="AV179" s="11" t="s">
        <v>80</v>
      </c>
      <c r="AW179" s="11" t="s">
        <v>34</v>
      </c>
      <c r="AX179" s="11" t="s">
        <v>78</v>
      </c>
      <c r="AY179" s="242" t="s">
        <v>120</v>
      </c>
    </row>
    <row r="180" s="1" customFormat="1" ht="25.5" customHeight="1">
      <c r="B180" s="46"/>
      <c r="C180" s="217" t="s">
        <v>251</v>
      </c>
      <c r="D180" s="217" t="s">
        <v>122</v>
      </c>
      <c r="E180" s="218" t="s">
        <v>252</v>
      </c>
      <c r="F180" s="219" t="s">
        <v>253</v>
      </c>
      <c r="G180" s="220" t="s">
        <v>238</v>
      </c>
      <c r="H180" s="221">
        <v>718.89999999999998</v>
      </c>
      <c r="I180" s="222"/>
      <c r="J180" s="223">
        <f>ROUND(I180*H180,2)</f>
        <v>0</v>
      </c>
      <c r="K180" s="219" t="s">
        <v>126</v>
      </c>
      <c r="L180" s="72"/>
      <c r="M180" s="224" t="s">
        <v>21</v>
      </c>
      <c r="N180" s="225" t="s">
        <v>42</v>
      </c>
      <c r="O180" s="47"/>
      <c r="P180" s="226">
        <f>O180*H180</f>
        <v>0</v>
      </c>
      <c r="Q180" s="226">
        <v>0</v>
      </c>
      <c r="R180" s="226">
        <f>Q180*H180</f>
        <v>0</v>
      </c>
      <c r="S180" s="226">
        <v>0</v>
      </c>
      <c r="T180" s="227">
        <f>S180*H180</f>
        <v>0</v>
      </c>
      <c r="AR180" s="24" t="s">
        <v>127</v>
      </c>
      <c r="AT180" s="24" t="s">
        <v>122</v>
      </c>
      <c r="AU180" s="24" t="s">
        <v>80</v>
      </c>
      <c r="AY180" s="24" t="s">
        <v>120</v>
      </c>
      <c r="BE180" s="228">
        <f>IF(N180="základní",J180,0)</f>
        <v>0</v>
      </c>
      <c r="BF180" s="228">
        <f>IF(N180="snížená",J180,0)</f>
        <v>0</v>
      </c>
      <c r="BG180" s="228">
        <f>IF(N180="zákl. přenesená",J180,0)</f>
        <v>0</v>
      </c>
      <c r="BH180" s="228">
        <f>IF(N180="sníž. přenesená",J180,0)</f>
        <v>0</v>
      </c>
      <c r="BI180" s="228">
        <f>IF(N180="nulová",J180,0)</f>
        <v>0</v>
      </c>
      <c r="BJ180" s="24" t="s">
        <v>78</v>
      </c>
      <c r="BK180" s="228">
        <f>ROUND(I180*H180,2)</f>
        <v>0</v>
      </c>
      <c r="BL180" s="24" t="s">
        <v>127</v>
      </c>
      <c r="BM180" s="24" t="s">
        <v>254</v>
      </c>
    </row>
    <row r="181" s="1" customFormat="1">
      <c r="B181" s="46"/>
      <c r="C181" s="74"/>
      <c r="D181" s="229" t="s">
        <v>129</v>
      </c>
      <c r="E181" s="74"/>
      <c r="F181" s="230" t="s">
        <v>240</v>
      </c>
      <c r="G181" s="74"/>
      <c r="H181" s="74"/>
      <c r="I181" s="187"/>
      <c r="J181" s="74"/>
      <c r="K181" s="74"/>
      <c r="L181" s="72"/>
      <c r="M181" s="231"/>
      <c r="N181" s="47"/>
      <c r="O181" s="47"/>
      <c r="P181" s="47"/>
      <c r="Q181" s="47"/>
      <c r="R181" s="47"/>
      <c r="S181" s="47"/>
      <c r="T181" s="95"/>
      <c r="AT181" s="24" t="s">
        <v>129</v>
      </c>
      <c r="AU181" s="24" t="s">
        <v>80</v>
      </c>
    </row>
    <row r="182" s="11" customFormat="1">
      <c r="B182" s="232"/>
      <c r="C182" s="233"/>
      <c r="D182" s="229" t="s">
        <v>131</v>
      </c>
      <c r="E182" s="234" t="s">
        <v>21</v>
      </c>
      <c r="F182" s="235" t="s">
        <v>255</v>
      </c>
      <c r="G182" s="233"/>
      <c r="H182" s="236">
        <v>718.89999999999998</v>
      </c>
      <c r="I182" s="237"/>
      <c r="J182" s="233"/>
      <c r="K182" s="233"/>
      <c r="L182" s="238"/>
      <c r="M182" s="239"/>
      <c r="N182" s="240"/>
      <c r="O182" s="240"/>
      <c r="P182" s="240"/>
      <c r="Q182" s="240"/>
      <c r="R182" s="240"/>
      <c r="S182" s="240"/>
      <c r="T182" s="241"/>
      <c r="AT182" s="242" t="s">
        <v>131</v>
      </c>
      <c r="AU182" s="242" t="s">
        <v>80</v>
      </c>
      <c r="AV182" s="11" t="s">
        <v>80</v>
      </c>
      <c r="AW182" s="11" t="s">
        <v>34</v>
      </c>
      <c r="AX182" s="11" t="s">
        <v>78</v>
      </c>
      <c r="AY182" s="242" t="s">
        <v>120</v>
      </c>
    </row>
    <row r="183" s="1" customFormat="1" ht="16.5" customHeight="1">
      <c r="B183" s="46"/>
      <c r="C183" s="264" t="s">
        <v>256</v>
      </c>
      <c r="D183" s="264" t="s">
        <v>243</v>
      </c>
      <c r="E183" s="265" t="s">
        <v>257</v>
      </c>
      <c r="F183" s="266" t="s">
        <v>258</v>
      </c>
      <c r="G183" s="267" t="s">
        <v>238</v>
      </c>
      <c r="H183" s="268">
        <v>800</v>
      </c>
      <c r="I183" s="269"/>
      <c r="J183" s="270">
        <f>ROUND(I183*H183,2)</f>
        <v>0</v>
      </c>
      <c r="K183" s="266" t="s">
        <v>246</v>
      </c>
      <c r="L183" s="271"/>
      <c r="M183" s="272" t="s">
        <v>21</v>
      </c>
      <c r="N183" s="273" t="s">
        <v>42</v>
      </c>
      <c r="O183" s="47"/>
      <c r="P183" s="226">
        <f>O183*H183</f>
        <v>0</v>
      </c>
      <c r="Q183" s="226">
        <v>0.00072000000000000005</v>
      </c>
      <c r="R183" s="226">
        <f>Q183*H183</f>
        <v>0.57600000000000007</v>
      </c>
      <c r="S183" s="226">
        <v>0</v>
      </c>
      <c r="T183" s="227">
        <f>S183*H183</f>
        <v>0</v>
      </c>
      <c r="AR183" s="24" t="s">
        <v>170</v>
      </c>
      <c r="AT183" s="24" t="s">
        <v>243</v>
      </c>
      <c r="AU183" s="24" t="s">
        <v>80</v>
      </c>
      <c r="AY183" s="24" t="s">
        <v>120</v>
      </c>
      <c r="BE183" s="228">
        <f>IF(N183="základní",J183,0)</f>
        <v>0</v>
      </c>
      <c r="BF183" s="228">
        <f>IF(N183="snížená",J183,0)</f>
        <v>0</v>
      </c>
      <c r="BG183" s="228">
        <f>IF(N183="zákl. přenesená",J183,0)</f>
        <v>0</v>
      </c>
      <c r="BH183" s="228">
        <f>IF(N183="sníž. přenesená",J183,0)</f>
        <v>0</v>
      </c>
      <c r="BI183" s="228">
        <f>IF(N183="nulová",J183,0)</f>
        <v>0</v>
      </c>
      <c r="BJ183" s="24" t="s">
        <v>78</v>
      </c>
      <c r="BK183" s="228">
        <f>ROUND(I183*H183,2)</f>
        <v>0</v>
      </c>
      <c r="BL183" s="24" t="s">
        <v>127</v>
      </c>
      <c r="BM183" s="24" t="s">
        <v>259</v>
      </c>
    </row>
    <row r="184" s="12" customFormat="1">
      <c r="B184" s="243"/>
      <c r="C184" s="244"/>
      <c r="D184" s="229" t="s">
        <v>131</v>
      </c>
      <c r="E184" s="245" t="s">
        <v>21</v>
      </c>
      <c r="F184" s="246" t="s">
        <v>260</v>
      </c>
      <c r="G184" s="244"/>
      <c r="H184" s="245" t="s">
        <v>21</v>
      </c>
      <c r="I184" s="247"/>
      <c r="J184" s="244"/>
      <c r="K184" s="244"/>
      <c r="L184" s="248"/>
      <c r="M184" s="249"/>
      <c r="N184" s="250"/>
      <c r="O184" s="250"/>
      <c r="P184" s="250"/>
      <c r="Q184" s="250"/>
      <c r="R184" s="250"/>
      <c r="S184" s="250"/>
      <c r="T184" s="251"/>
      <c r="AT184" s="252" t="s">
        <v>131</v>
      </c>
      <c r="AU184" s="252" t="s">
        <v>80</v>
      </c>
      <c r="AV184" s="12" t="s">
        <v>78</v>
      </c>
      <c r="AW184" s="12" t="s">
        <v>34</v>
      </c>
      <c r="AX184" s="12" t="s">
        <v>71</v>
      </c>
      <c r="AY184" s="252" t="s">
        <v>120</v>
      </c>
    </row>
    <row r="185" s="12" customFormat="1">
      <c r="B185" s="243"/>
      <c r="C185" s="244"/>
      <c r="D185" s="229" t="s">
        <v>131</v>
      </c>
      <c r="E185" s="245" t="s">
        <v>21</v>
      </c>
      <c r="F185" s="246" t="s">
        <v>261</v>
      </c>
      <c r="G185" s="244"/>
      <c r="H185" s="245" t="s">
        <v>21</v>
      </c>
      <c r="I185" s="247"/>
      <c r="J185" s="244"/>
      <c r="K185" s="244"/>
      <c r="L185" s="248"/>
      <c r="M185" s="249"/>
      <c r="N185" s="250"/>
      <c r="O185" s="250"/>
      <c r="P185" s="250"/>
      <c r="Q185" s="250"/>
      <c r="R185" s="250"/>
      <c r="S185" s="250"/>
      <c r="T185" s="251"/>
      <c r="AT185" s="252" t="s">
        <v>131</v>
      </c>
      <c r="AU185" s="252" t="s">
        <v>80</v>
      </c>
      <c r="AV185" s="12" t="s">
        <v>78</v>
      </c>
      <c r="AW185" s="12" t="s">
        <v>34</v>
      </c>
      <c r="AX185" s="12" t="s">
        <v>71</v>
      </c>
      <c r="AY185" s="252" t="s">
        <v>120</v>
      </c>
    </row>
    <row r="186" s="11" customFormat="1">
      <c r="B186" s="232"/>
      <c r="C186" s="233"/>
      <c r="D186" s="229" t="s">
        <v>131</v>
      </c>
      <c r="E186" s="234" t="s">
        <v>21</v>
      </c>
      <c r="F186" s="235" t="s">
        <v>262</v>
      </c>
      <c r="G186" s="233"/>
      <c r="H186" s="236">
        <v>800</v>
      </c>
      <c r="I186" s="237"/>
      <c r="J186" s="233"/>
      <c r="K186" s="233"/>
      <c r="L186" s="238"/>
      <c r="M186" s="239"/>
      <c r="N186" s="240"/>
      <c r="O186" s="240"/>
      <c r="P186" s="240"/>
      <c r="Q186" s="240"/>
      <c r="R186" s="240"/>
      <c r="S186" s="240"/>
      <c r="T186" s="241"/>
      <c r="AT186" s="242" t="s">
        <v>131</v>
      </c>
      <c r="AU186" s="242" t="s">
        <v>80</v>
      </c>
      <c r="AV186" s="11" t="s">
        <v>80</v>
      </c>
      <c r="AW186" s="11" t="s">
        <v>34</v>
      </c>
      <c r="AX186" s="11" t="s">
        <v>71</v>
      </c>
      <c r="AY186" s="242" t="s">
        <v>120</v>
      </c>
    </row>
    <row r="187" s="13" customFormat="1">
      <c r="B187" s="253"/>
      <c r="C187" s="254"/>
      <c r="D187" s="229" t="s">
        <v>131</v>
      </c>
      <c r="E187" s="255" t="s">
        <v>21</v>
      </c>
      <c r="F187" s="256" t="s">
        <v>140</v>
      </c>
      <c r="G187" s="254"/>
      <c r="H187" s="257">
        <v>800</v>
      </c>
      <c r="I187" s="258"/>
      <c r="J187" s="254"/>
      <c r="K187" s="254"/>
      <c r="L187" s="259"/>
      <c r="M187" s="260"/>
      <c r="N187" s="261"/>
      <c r="O187" s="261"/>
      <c r="P187" s="261"/>
      <c r="Q187" s="261"/>
      <c r="R187" s="261"/>
      <c r="S187" s="261"/>
      <c r="T187" s="262"/>
      <c r="AT187" s="263" t="s">
        <v>131</v>
      </c>
      <c r="AU187" s="263" t="s">
        <v>80</v>
      </c>
      <c r="AV187" s="13" t="s">
        <v>127</v>
      </c>
      <c r="AW187" s="13" t="s">
        <v>34</v>
      </c>
      <c r="AX187" s="13" t="s">
        <v>78</v>
      </c>
      <c r="AY187" s="263" t="s">
        <v>120</v>
      </c>
    </row>
    <row r="188" s="1" customFormat="1" ht="25.5" customHeight="1">
      <c r="B188" s="46"/>
      <c r="C188" s="217" t="s">
        <v>263</v>
      </c>
      <c r="D188" s="217" t="s">
        <v>122</v>
      </c>
      <c r="E188" s="218" t="s">
        <v>264</v>
      </c>
      <c r="F188" s="219" t="s">
        <v>265</v>
      </c>
      <c r="G188" s="220" t="s">
        <v>238</v>
      </c>
      <c r="H188" s="221">
        <v>47</v>
      </c>
      <c r="I188" s="222"/>
      <c r="J188" s="223">
        <f>ROUND(I188*H188,2)</f>
        <v>0</v>
      </c>
      <c r="K188" s="219" t="s">
        <v>126</v>
      </c>
      <c r="L188" s="72"/>
      <c r="M188" s="224" t="s">
        <v>21</v>
      </c>
      <c r="N188" s="225" t="s">
        <v>42</v>
      </c>
      <c r="O188" s="47"/>
      <c r="P188" s="226">
        <f>O188*H188</f>
        <v>0</v>
      </c>
      <c r="Q188" s="226">
        <v>0</v>
      </c>
      <c r="R188" s="226">
        <f>Q188*H188</f>
        <v>0</v>
      </c>
      <c r="S188" s="226">
        <v>0</v>
      </c>
      <c r="T188" s="227">
        <f>S188*H188</f>
        <v>0</v>
      </c>
      <c r="AR188" s="24" t="s">
        <v>127</v>
      </c>
      <c r="AT188" s="24" t="s">
        <v>122</v>
      </c>
      <c r="AU188" s="24" t="s">
        <v>80</v>
      </c>
      <c r="AY188" s="24" t="s">
        <v>120</v>
      </c>
      <c r="BE188" s="228">
        <f>IF(N188="základní",J188,0)</f>
        <v>0</v>
      </c>
      <c r="BF188" s="228">
        <f>IF(N188="snížená",J188,0)</f>
        <v>0</v>
      </c>
      <c r="BG188" s="228">
        <f>IF(N188="zákl. přenesená",J188,0)</f>
        <v>0</v>
      </c>
      <c r="BH188" s="228">
        <f>IF(N188="sníž. přenesená",J188,0)</f>
        <v>0</v>
      </c>
      <c r="BI188" s="228">
        <f>IF(N188="nulová",J188,0)</f>
        <v>0</v>
      </c>
      <c r="BJ188" s="24" t="s">
        <v>78</v>
      </c>
      <c r="BK188" s="228">
        <f>ROUND(I188*H188,2)</f>
        <v>0</v>
      </c>
      <c r="BL188" s="24" t="s">
        <v>127</v>
      </c>
      <c r="BM188" s="24" t="s">
        <v>266</v>
      </c>
    </row>
    <row r="189" s="1" customFormat="1">
      <c r="B189" s="46"/>
      <c r="C189" s="74"/>
      <c r="D189" s="229" t="s">
        <v>129</v>
      </c>
      <c r="E189" s="74"/>
      <c r="F189" s="230" t="s">
        <v>240</v>
      </c>
      <c r="G189" s="74"/>
      <c r="H189" s="74"/>
      <c r="I189" s="187"/>
      <c r="J189" s="74"/>
      <c r="K189" s="74"/>
      <c r="L189" s="72"/>
      <c r="M189" s="231"/>
      <c r="N189" s="47"/>
      <c r="O189" s="47"/>
      <c r="P189" s="47"/>
      <c r="Q189" s="47"/>
      <c r="R189" s="47"/>
      <c r="S189" s="47"/>
      <c r="T189" s="95"/>
      <c r="AT189" s="24" t="s">
        <v>129</v>
      </c>
      <c r="AU189" s="24" t="s">
        <v>80</v>
      </c>
    </row>
    <row r="190" s="11" customFormat="1">
      <c r="B190" s="232"/>
      <c r="C190" s="233"/>
      <c r="D190" s="229" t="s">
        <v>131</v>
      </c>
      <c r="E190" s="234" t="s">
        <v>21</v>
      </c>
      <c r="F190" s="235" t="s">
        <v>267</v>
      </c>
      <c r="G190" s="233"/>
      <c r="H190" s="236">
        <v>47</v>
      </c>
      <c r="I190" s="237"/>
      <c r="J190" s="233"/>
      <c r="K190" s="233"/>
      <c r="L190" s="238"/>
      <c r="M190" s="239"/>
      <c r="N190" s="240"/>
      <c r="O190" s="240"/>
      <c r="P190" s="240"/>
      <c r="Q190" s="240"/>
      <c r="R190" s="240"/>
      <c r="S190" s="240"/>
      <c r="T190" s="241"/>
      <c r="AT190" s="242" t="s">
        <v>131</v>
      </c>
      <c r="AU190" s="242" t="s">
        <v>80</v>
      </c>
      <c r="AV190" s="11" t="s">
        <v>80</v>
      </c>
      <c r="AW190" s="11" t="s">
        <v>34</v>
      </c>
      <c r="AX190" s="11" t="s">
        <v>78</v>
      </c>
      <c r="AY190" s="242" t="s">
        <v>120</v>
      </c>
    </row>
    <row r="191" s="1" customFormat="1" ht="16.5" customHeight="1">
      <c r="B191" s="46"/>
      <c r="C191" s="264" t="s">
        <v>268</v>
      </c>
      <c r="D191" s="264" t="s">
        <v>243</v>
      </c>
      <c r="E191" s="265" t="s">
        <v>269</v>
      </c>
      <c r="F191" s="266" t="s">
        <v>270</v>
      </c>
      <c r="G191" s="267" t="s">
        <v>238</v>
      </c>
      <c r="H191" s="268">
        <v>48.409999999999997</v>
      </c>
      <c r="I191" s="269"/>
      <c r="J191" s="270">
        <f>ROUND(I191*H191,2)</f>
        <v>0</v>
      </c>
      <c r="K191" s="266" t="s">
        <v>126</v>
      </c>
      <c r="L191" s="271"/>
      <c r="M191" s="272" t="s">
        <v>21</v>
      </c>
      <c r="N191" s="273" t="s">
        <v>42</v>
      </c>
      <c r="O191" s="47"/>
      <c r="P191" s="226">
        <f>O191*H191</f>
        <v>0</v>
      </c>
      <c r="Q191" s="226">
        <v>0.0031800000000000001</v>
      </c>
      <c r="R191" s="226">
        <f>Q191*H191</f>
        <v>0.15394379999999999</v>
      </c>
      <c r="S191" s="226">
        <v>0</v>
      </c>
      <c r="T191" s="227">
        <f>S191*H191</f>
        <v>0</v>
      </c>
      <c r="AR191" s="24" t="s">
        <v>170</v>
      </c>
      <c r="AT191" s="24" t="s">
        <v>243</v>
      </c>
      <c r="AU191" s="24" t="s">
        <v>80</v>
      </c>
      <c r="AY191" s="24" t="s">
        <v>120</v>
      </c>
      <c r="BE191" s="228">
        <f>IF(N191="základní",J191,0)</f>
        <v>0</v>
      </c>
      <c r="BF191" s="228">
        <f>IF(N191="snížená",J191,0)</f>
        <v>0</v>
      </c>
      <c r="BG191" s="228">
        <f>IF(N191="zákl. přenesená",J191,0)</f>
        <v>0</v>
      </c>
      <c r="BH191" s="228">
        <f>IF(N191="sníž. přenesená",J191,0)</f>
        <v>0</v>
      </c>
      <c r="BI191" s="228">
        <f>IF(N191="nulová",J191,0)</f>
        <v>0</v>
      </c>
      <c r="BJ191" s="24" t="s">
        <v>78</v>
      </c>
      <c r="BK191" s="228">
        <f>ROUND(I191*H191,2)</f>
        <v>0</v>
      </c>
      <c r="BL191" s="24" t="s">
        <v>127</v>
      </c>
      <c r="BM191" s="24" t="s">
        <v>271</v>
      </c>
    </row>
    <row r="192" s="11" customFormat="1">
      <c r="B192" s="232"/>
      <c r="C192" s="233"/>
      <c r="D192" s="229" t="s">
        <v>131</v>
      </c>
      <c r="E192" s="234" t="s">
        <v>21</v>
      </c>
      <c r="F192" s="235" t="s">
        <v>272</v>
      </c>
      <c r="G192" s="233"/>
      <c r="H192" s="236">
        <v>48.409999999999997</v>
      </c>
      <c r="I192" s="237"/>
      <c r="J192" s="233"/>
      <c r="K192" s="233"/>
      <c r="L192" s="238"/>
      <c r="M192" s="239"/>
      <c r="N192" s="240"/>
      <c r="O192" s="240"/>
      <c r="P192" s="240"/>
      <c r="Q192" s="240"/>
      <c r="R192" s="240"/>
      <c r="S192" s="240"/>
      <c r="T192" s="241"/>
      <c r="AT192" s="242" t="s">
        <v>131</v>
      </c>
      <c r="AU192" s="242" t="s">
        <v>80</v>
      </c>
      <c r="AV192" s="11" t="s">
        <v>80</v>
      </c>
      <c r="AW192" s="11" t="s">
        <v>34</v>
      </c>
      <c r="AX192" s="11" t="s">
        <v>78</v>
      </c>
      <c r="AY192" s="242" t="s">
        <v>120</v>
      </c>
    </row>
    <row r="193" s="1" customFormat="1" ht="16.5" customHeight="1">
      <c r="B193" s="46"/>
      <c r="C193" s="217" t="s">
        <v>273</v>
      </c>
      <c r="D193" s="217" t="s">
        <v>122</v>
      </c>
      <c r="E193" s="218" t="s">
        <v>274</v>
      </c>
      <c r="F193" s="219" t="s">
        <v>275</v>
      </c>
      <c r="G193" s="220" t="s">
        <v>238</v>
      </c>
      <c r="H193" s="221">
        <v>47</v>
      </c>
      <c r="I193" s="222"/>
      <c r="J193" s="223">
        <f>ROUND(I193*H193,2)</f>
        <v>0</v>
      </c>
      <c r="K193" s="219" t="s">
        <v>246</v>
      </c>
      <c r="L193" s="72"/>
      <c r="M193" s="224" t="s">
        <v>21</v>
      </c>
      <c r="N193" s="225" t="s">
        <v>42</v>
      </c>
      <c r="O193" s="47"/>
      <c r="P193" s="226">
        <f>O193*H193</f>
        <v>0</v>
      </c>
      <c r="Q193" s="226">
        <v>0</v>
      </c>
      <c r="R193" s="226">
        <f>Q193*H193</f>
        <v>0</v>
      </c>
      <c r="S193" s="226">
        <v>0</v>
      </c>
      <c r="T193" s="227">
        <f>S193*H193</f>
        <v>0</v>
      </c>
      <c r="AR193" s="24" t="s">
        <v>127</v>
      </c>
      <c r="AT193" s="24" t="s">
        <v>122</v>
      </c>
      <c r="AU193" s="24" t="s">
        <v>80</v>
      </c>
      <c r="AY193" s="24" t="s">
        <v>120</v>
      </c>
      <c r="BE193" s="228">
        <f>IF(N193="základní",J193,0)</f>
        <v>0</v>
      </c>
      <c r="BF193" s="228">
        <f>IF(N193="snížená",J193,0)</f>
        <v>0</v>
      </c>
      <c r="BG193" s="228">
        <f>IF(N193="zákl. přenesená",J193,0)</f>
        <v>0</v>
      </c>
      <c r="BH193" s="228">
        <f>IF(N193="sníž. přenesená",J193,0)</f>
        <v>0</v>
      </c>
      <c r="BI193" s="228">
        <f>IF(N193="nulová",J193,0)</f>
        <v>0</v>
      </c>
      <c r="BJ193" s="24" t="s">
        <v>78</v>
      </c>
      <c r="BK193" s="228">
        <f>ROUND(I193*H193,2)</f>
        <v>0</v>
      </c>
      <c r="BL193" s="24" t="s">
        <v>127</v>
      </c>
      <c r="BM193" s="24" t="s">
        <v>276</v>
      </c>
    </row>
    <row r="194" s="1" customFormat="1">
      <c r="B194" s="46"/>
      <c r="C194" s="74"/>
      <c r="D194" s="229" t="s">
        <v>129</v>
      </c>
      <c r="E194" s="74"/>
      <c r="F194" s="230" t="s">
        <v>240</v>
      </c>
      <c r="G194" s="74"/>
      <c r="H194" s="74"/>
      <c r="I194" s="187"/>
      <c r="J194" s="74"/>
      <c r="K194" s="74"/>
      <c r="L194" s="72"/>
      <c r="M194" s="231"/>
      <c r="N194" s="47"/>
      <c r="O194" s="47"/>
      <c r="P194" s="47"/>
      <c r="Q194" s="47"/>
      <c r="R194" s="47"/>
      <c r="S194" s="47"/>
      <c r="T194" s="95"/>
      <c r="AT194" s="24" t="s">
        <v>129</v>
      </c>
      <c r="AU194" s="24" t="s">
        <v>80</v>
      </c>
    </row>
    <row r="195" s="11" customFormat="1">
      <c r="B195" s="232"/>
      <c r="C195" s="233"/>
      <c r="D195" s="229" t="s">
        <v>131</v>
      </c>
      <c r="E195" s="234" t="s">
        <v>21</v>
      </c>
      <c r="F195" s="235" t="s">
        <v>267</v>
      </c>
      <c r="G195" s="233"/>
      <c r="H195" s="236">
        <v>47</v>
      </c>
      <c r="I195" s="237"/>
      <c r="J195" s="233"/>
      <c r="K195" s="233"/>
      <c r="L195" s="238"/>
      <c r="M195" s="239"/>
      <c r="N195" s="240"/>
      <c r="O195" s="240"/>
      <c r="P195" s="240"/>
      <c r="Q195" s="240"/>
      <c r="R195" s="240"/>
      <c r="S195" s="240"/>
      <c r="T195" s="241"/>
      <c r="AT195" s="242" t="s">
        <v>131</v>
      </c>
      <c r="AU195" s="242" t="s">
        <v>80</v>
      </c>
      <c r="AV195" s="11" t="s">
        <v>80</v>
      </c>
      <c r="AW195" s="11" t="s">
        <v>34</v>
      </c>
      <c r="AX195" s="11" t="s">
        <v>78</v>
      </c>
      <c r="AY195" s="242" t="s">
        <v>120</v>
      </c>
    </row>
    <row r="196" s="1" customFormat="1" ht="25.5" customHeight="1">
      <c r="B196" s="46"/>
      <c r="C196" s="217" t="s">
        <v>277</v>
      </c>
      <c r="D196" s="217" t="s">
        <v>122</v>
      </c>
      <c r="E196" s="218" t="s">
        <v>278</v>
      </c>
      <c r="F196" s="219" t="s">
        <v>279</v>
      </c>
      <c r="G196" s="220" t="s">
        <v>125</v>
      </c>
      <c r="H196" s="221">
        <v>516.98000000000002</v>
      </c>
      <c r="I196" s="222"/>
      <c r="J196" s="223">
        <f>ROUND(I196*H196,2)</f>
        <v>0</v>
      </c>
      <c r="K196" s="219" t="s">
        <v>126</v>
      </c>
      <c r="L196" s="72"/>
      <c r="M196" s="224" t="s">
        <v>21</v>
      </c>
      <c r="N196" s="225" t="s">
        <v>42</v>
      </c>
      <c r="O196" s="47"/>
      <c r="P196" s="226">
        <f>O196*H196</f>
        <v>0</v>
      </c>
      <c r="Q196" s="226">
        <v>0.00084000000000000003</v>
      </c>
      <c r="R196" s="226">
        <f>Q196*H196</f>
        <v>0.43426320000000002</v>
      </c>
      <c r="S196" s="226">
        <v>0</v>
      </c>
      <c r="T196" s="227">
        <f>S196*H196</f>
        <v>0</v>
      </c>
      <c r="AR196" s="24" t="s">
        <v>127</v>
      </c>
      <c r="AT196" s="24" t="s">
        <v>122</v>
      </c>
      <c r="AU196" s="24" t="s">
        <v>80</v>
      </c>
      <c r="AY196" s="24" t="s">
        <v>120</v>
      </c>
      <c r="BE196" s="228">
        <f>IF(N196="základní",J196,0)</f>
        <v>0</v>
      </c>
      <c r="BF196" s="228">
        <f>IF(N196="snížená",J196,0)</f>
        <v>0</v>
      </c>
      <c r="BG196" s="228">
        <f>IF(N196="zákl. přenesená",J196,0)</f>
        <v>0</v>
      </c>
      <c r="BH196" s="228">
        <f>IF(N196="sníž. přenesená",J196,0)</f>
        <v>0</v>
      </c>
      <c r="BI196" s="228">
        <f>IF(N196="nulová",J196,0)</f>
        <v>0</v>
      </c>
      <c r="BJ196" s="24" t="s">
        <v>78</v>
      </c>
      <c r="BK196" s="228">
        <f>ROUND(I196*H196,2)</f>
        <v>0</v>
      </c>
      <c r="BL196" s="24" t="s">
        <v>127</v>
      </c>
      <c r="BM196" s="24" t="s">
        <v>280</v>
      </c>
    </row>
    <row r="197" s="1" customFormat="1">
      <c r="B197" s="46"/>
      <c r="C197" s="74"/>
      <c r="D197" s="229" t="s">
        <v>129</v>
      </c>
      <c r="E197" s="74"/>
      <c r="F197" s="230" t="s">
        <v>281</v>
      </c>
      <c r="G197" s="74"/>
      <c r="H197" s="74"/>
      <c r="I197" s="187"/>
      <c r="J197" s="74"/>
      <c r="K197" s="74"/>
      <c r="L197" s="72"/>
      <c r="M197" s="231"/>
      <c r="N197" s="47"/>
      <c r="O197" s="47"/>
      <c r="P197" s="47"/>
      <c r="Q197" s="47"/>
      <c r="R197" s="47"/>
      <c r="S197" s="47"/>
      <c r="T197" s="95"/>
      <c r="AT197" s="24" t="s">
        <v>129</v>
      </c>
      <c r="AU197" s="24" t="s">
        <v>80</v>
      </c>
    </row>
    <row r="198" s="11" customFormat="1">
      <c r="B198" s="232"/>
      <c r="C198" s="233"/>
      <c r="D198" s="229" t="s">
        <v>131</v>
      </c>
      <c r="E198" s="234" t="s">
        <v>21</v>
      </c>
      <c r="F198" s="235" t="s">
        <v>282</v>
      </c>
      <c r="G198" s="233"/>
      <c r="H198" s="236">
        <v>178.78</v>
      </c>
      <c r="I198" s="237"/>
      <c r="J198" s="233"/>
      <c r="K198" s="233"/>
      <c r="L198" s="238"/>
      <c r="M198" s="239"/>
      <c r="N198" s="240"/>
      <c r="O198" s="240"/>
      <c r="P198" s="240"/>
      <c r="Q198" s="240"/>
      <c r="R198" s="240"/>
      <c r="S198" s="240"/>
      <c r="T198" s="241"/>
      <c r="AT198" s="242" t="s">
        <v>131</v>
      </c>
      <c r="AU198" s="242" t="s">
        <v>80</v>
      </c>
      <c r="AV198" s="11" t="s">
        <v>80</v>
      </c>
      <c r="AW198" s="11" t="s">
        <v>34</v>
      </c>
      <c r="AX198" s="11" t="s">
        <v>71</v>
      </c>
      <c r="AY198" s="242" t="s">
        <v>120</v>
      </c>
    </row>
    <row r="199" s="11" customFormat="1">
      <c r="B199" s="232"/>
      <c r="C199" s="233"/>
      <c r="D199" s="229" t="s">
        <v>131</v>
      </c>
      <c r="E199" s="234" t="s">
        <v>21</v>
      </c>
      <c r="F199" s="235" t="s">
        <v>283</v>
      </c>
      <c r="G199" s="233"/>
      <c r="H199" s="236">
        <v>338.19999999999999</v>
      </c>
      <c r="I199" s="237"/>
      <c r="J199" s="233"/>
      <c r="K199" s="233"/>
      <c r="L199" s="238"/>
      <c r="M199" s="239"/>
      <c r="N199" s="240"/>
      <c r="O199" s="240"/>
      <c r="P199" s="240"/>
      <c r="Q199" s="240"/>
      <c r="R199" s="240"/>
      <c r="S199" s="240"/>
      <c r="T199" s="241"/>
      <c r="AT199" s="242" t="s">
        <v>131</v>
      </c>
      <c r="AU199" s="242" t="s">
        <v>80</v>
      </c>
      <c r="AV199" s="11" t="s">
        <v>80</v>
      </c>
      <c r="AW199" s="11" t="s">
        <v>34</v>
      </c>
      <c r="AX199" s="11" t="s">
        <v>71</v>
      </c>
      <c r="AY199" s="242" t="s">
        <v>120</v>
      </c>
    </row>
    <row r="200" s="13" customFormat="1">
      <c r="B200" s="253"/>
      <c r="C200" s="254"/>
      <c r="D200" s="229" t="s">
        <v>131</v>
      </c>
      <c r="E200" s="255" t="s">
        <v>21</v>
      </c>
      <c r="F200" s="256" t="s">
        <v>140</v>
      </c>
      <c r="G200" s="254"/>
      <c r="H200" s="257">
        <v>516.98000000000002</v>
      </c>
      <c r="I200" s="258"/>
      <c r="J200" s="254"/>
      <c r="K200" s="254"/>
      <c r="L200" s="259"/>
      <c r="M200" s="260"/>
      <c r="N200" s="261"/>
      <c r="O200" s="261"/>
      <c r="P200" s="261"/>
      <c r="Q200" s="261"/>
      <c r="R200" s="261"/>
      <c r="S200" s="261"/>
      <c r="T200" s="262"/>
      <c r="AT200" s="263" t="s">
        <v>131</v>
      </c>
      <c r="AU200" s="263" t="s">
        <v>80</v>
      </c>
      <c r="AV200" s="13" t="s">
        <v>127</v>
      </c>
      <c r="AW200" s="13" t="s">
        <v>34</v>
      </c>
      <c r="AX200" s="13" t="s">
        <v>78</v>
      </c>
      <c r="AY200" s="263" t="s">
        <v>120</v>
      </c>
    </row>
    <row r="201" s="1" customFormat="1" ht="25.5" customHeight="1">
      <c r="B201" s="46"/>
      <c r="C201" s="217" t="s">
        <v>284</v>
      </c>
      <c r="D201" s="217" t="s">
        <v>122</v>
      </c>
      <c r="E201" s="218" t="s">
        <v>285</v>
      </c>
      <c r="F201" s="219" t="s">
        <v>286</v>
      </c>
      <c r="G201" s="220" t="s">
        <v>125</v>
      </c>
      <c r="H201" s="221">
        <v>516.98000000000002</v>
      </c>
      <c r="I201" s="222"/>
      <c r="J201" s="223">
        <f>ROUND(I201*H201,2)</f>
        <v>0</v>
      </c>
      <c r="K201" s="219" t="s">
        <v>126</v>
      </c>
      <c r="L201" s="72"/>
      <c r="M201" s="224" t="s">
        <v>21</v>
      </c>
      <c r="N201" s="225" t="s">
        <v>42</v>
      </c>
      <c r="O201" s="47"/>
      <c r="P201" s="226">
        <f>O201*H201</f>
        <v>0</v>
      </c>
      <c r="Q201" s="226">
        <v>0</v>
      </c>
      <c r="R201" s="226">
        <f>Q201*H201</f>
        <v>0</v>
      </c>
      <c r="S201" s="226">
        <v>0</v>
      </c>
      <c r="T201" s="227">
        <f>S201*H201</f>
        <v>0</v>
      </c>
      <c r="AR201" s="24" t="s">
        <v>127</v>
      </c>
      <c r="AT201" s="24" t="s">
        <v>122</v>
      </c>
      <c r="AU201" s="24" t="s">
        <v>80</v>
      </c>
      <c r="AY201" s="24" t="s">
        <v>120</v>
      </c>
      <c r="BE201" s="228">
        <f>IF(N201="základní",J201,0)</f>
        <v>0</v>
      </c>
      <c r="BF201" s="228">
        <f>IF(N201="snížená",J201,0)</f>
        <v>0</v>
      </c>
      <c r="BG201" s="228">
        <f>IF(N201="zákl. přenesená",J201,0)</f>
        <v>0</v>
      </c>
      <c r="BH201" s="228">
        <f>IF(N201="sníž. přenesená",J201,0)</f>
        <v>0</v>
      </c>
      <c r="BI201" s="228">
        <f>IF(N201="nulová",J201,0)</f>
        <v>0</v>
      </c>
      <c r="BJ201" s="24" t="s">
        <v>78</v>
      </c>
      <c r="BK201" s="228">
        <f>ROUND(I201*H201,2)</f>
        <v>0</v>
      </c>
      <c r="BL201" s="24" t="s">
        <v>127</v>
      </c>
      <c r="BM201" s="24" t="s">
        <v>287</v>
      </c>
    </row>
    <row r="202" s="11" customFormat="1">
      <c r="B202" s="232"/>
      <c r="C202" s="233"/>
      <c r="D202" s="229" t="s">
        <v>131</v>
      </c>
      <c r="E202" s="234" t="s">
        <v>21</v>
      </c>
      <c r="F202" s="235" t="s">
        <v>282</v>
      </c>
      <c r="G202" s="233"/>
      <c r="H202" s="236">
        <v>178.78</v>
      </c>
      <c r="I202" s="237"/>
      <c r="J202" s="233"/>
      <c r="K202" s="233"/>
      <c r="L202" s="238"/>
      <c r="M202" s="239"/>
      <c r="N202" s="240"/>
      <c r="O202" s="240"/>
      <c r="P202" s="240"/>
      <c r="Q202" s="240"/>
      <c r="R202" s="240"/>
      <c r="S202" s="240"/>
      <c r="T202" s="241"/>
      <c r="AT202" s="242" t="s">
        <v>131</v>
      </c>
      <c r="AU202" s="242" t="s">
        <v>80</v>
      </c>
      <c r="AV202" s="11" t="s">
        <v>80</v>
      </c>
      <c r="AW202" s="11" t="s">
        <v>34</v>
      </c>
      <c r="AX202" s="11" t="s">
        <v>71</v>
      </c>
      <c r="AY202" s="242" t="s">
        <v>120</v>
      </c>
    </row>
    <row r="203" s="11" customFormat="1">
      <c r="B203" s="232"/>
      <c r="C203" s="233"/>
      <c r="D203" s="229" t="s">
        <v>131</v>
      </c>
      <c r="E203" s="234" t="s">
        <v>21</v>
      </c>
      <c r="F203" s="235" t="s">
        <v>283</v>
      </c>
      <c r="G203" s="233"/>
      <c r="H203" s="236">
        <v>338.19999999999999</v>
      </c>
      <c r="I203" s="237"/>
      <c r="J203" s="233"/>
      <c r="K203" s="233"/>
      <c r="L203" s="238"/>
      <c r="M203" s="239"/>
      <c r="N203" s="240"/>
      <c r="O203" s="240"/>
      <c r="P203" s="240"/>
      <c r="Q203" s="240"/>
      <c r="R203" s="240"/>
      <c r="S203" s="240"/>
      <c r="T203" s="241"/>
      <c r="AT203" s="242" t="s">
        <v>131</v>
      </c>
      <c r="AU203" s="242" t="s">
        <v>80</v>
      </c>
      <c r="AV203" s="11" t="s">
        <v>80</v>
      </c>
      <c r="AW203" s="11" t="s">
        <v>34</v>
      </c>
      <c r="AX203" s="11" t="s">
        <v>71</v>
      </c>
      <c r="AY203" s="242" t="s">
        <v>120</v>
      </c>
    </row>
    <row r="204" s="13" customFormat="1">
      <c r="B204" s="253"/>
      <c r="C204" s="254"/>
      <c r="D204" s="229" t="s">
        <v>131</v>
      </c>
      <c r="E204" s="255" t="s">
        <v>21</v>
      </c>
      <c r="F204" s="256" t="s">
        <v>140</v>
      </c>
      <c r="G204" s="254"/>
      <c r="H204" s="257">
        <v>516.98000000000002</v>
      </c>
      <c r="I204" s="258"/>
      <c r="J204" s="254"/>
      <c r="K204" s="254"/>
      <c r="L204" s="259"/>
      <c r="M204" s="260"/>
      <c r="N204" s="261"/>
      <c r="O204" s="261"/>
      <c r="P204" s="261"/>
      <c r="Q204" s="261"/>
      <c r="R204" s="261"/>
      <c r="S204" s="261"/>
      <c r="T204" s="262"/>
      <c r="AT204" s="263" t="s">
        <v>131</v>
      </c>
      <c r="AU204" s="263" t="s">
        <v>80</v>
      </c>
      <c r="AV204" s="13" t="s">
        <v>127</v>
      </c>
      <c r="AW204" s="13" t="s">
        <v>34</v>
      </c>
      <c r="AX204" s="13" t="s">
        <v>78</v>
      </c>
      <c r="AY204" s="263" t="s">
        <v>120</v>
      </c>
    </row>
    <row r="205" s="1" customFormat="1" ht="25.5" customHeight="1">
      <c r="B205" s="46"/>
      <c r="C205" s="217" t="s">
        <v>288</v>
      </c>
      <c r="D205" s="217" t="s">
        <v>122</v>
      </c>
      <c r="E205" s="218" t="s">
        <v>289</v>
      </c>
      <c r="F205" s="219" t="s">
        <v>290</v>
      </c>
      <c r="G205" s="220" t="s">
        <v>125</v>
      </c>
      <c r="H205" s="221">
        <v>480.13</v>
      </c>
      <c r="I205" s="222"/>
      <c r="J205" s="223">
        <f>ROUND(I205*H205,2)</f>
        <v>0</v>
      </c>
      <c r="K205" s="219" t="s">
        <v>126</v>
      </c>
      <c r="L205" s="72"/>
      <c r="M205" s="224" t="s">
        <v>21</v>
      </c>
      <c r="N205" s="225" t="s">
        <v>42</v>
      </c>
      <c r="O205" s="47"/>
      <c r="P205" s="226">
        <f>O205*H205</f>
        <v>0</v>
      </c>
      <c r="Q205" s="226">
        <v>0.00069999999999999999</v>
      </c>
      <c r="R205" s="226">
        <f>Q205*H205</f>
        <v>0.33609099999999997</v>
      </c>
      <c r="S205" s="226">
        <v>0</v>
      </c>
      <c r="T205" s="227">
        <f>S205*H205</f>
        <v>0</v>
      </c>
      <c r="AR205" s="24" t="s">
        <v>127</v>
      </c>
      <c r="AT205" s="24" t="s">
        <v>122</v>
      </c>
      <c r="AU205" s="24" t="s">
        <v>80</v>
      </c>
      <c r="AY205" s="24" t="s">
        <v>120</v>
      </c>
      <c r="BE205" s="228">
        <f>IF(N205="základní",J205,0)</f>
        <v>0</v>
      </c>
      <c r="BF205" s="228">
        <f>IF(N205="snížená",J205,0)</f>
        <v>0</v>
      </c>
      <c r="BG205" s="228">
        <f>IF(N205="zákl. přenesená",J205,0)</f>
        <v>0</v>
      </c>
      <c r="BH205" s="228">
        <f>IF(N205="sníž. přenesená",J205,0)</f>
        <v>0</v>
      </c>
      <c r="BI205" s="228">
        <f>IF(N205="nulová",J205,0)</f>
        <v>0</v>
      </c>
      <c r="BJ205" s="24" t="s">
        <v>78</v>
      </c>
      <c r="BK205" s="228">
        <f>ROUND(I205*H205,2)</f>
        <v>0</v>
      </c>
      <c r="BL205" s="24" t="s">
        <v>127</v>
      </c>
      <c r="BM205" s="24" t="s">
        <v>291</v>
      </c>
    </row>
    <row r="206" s="1" customFormat="1">
      <c r="B206" s="46"/>
      <c r="C206" s="74"/>
      <c r="D206" s="229" t="s">
        <v>129</v>
      </c>
      <c r="E206" s="74"/>
      <c r="F206" s="230" t="s">
        <v>292</v>
      </c>
      <c r="G206" s="74"/>
      <c r="H206" s="74"/>
      <c r="I206" s="187"/>
      <c r="J206" s="74"/>
      <c r="K206" s="74"/>
      <c r="L206" s="72"/>
      <c r="M206" s="231"/>
      <c r="N206" s="47"/>
      <c r="O206" s="47"/>
      <c r="P206" s="47"/>
      <c r="Q206" s="47"/>
      <c r="R206" s="47"/>
      <c r="S206" s="47"/>
      <c r="T206" s="95"/>
      <c r="AT206" s="24" t="s">
        <v>129</v>
      </c>
      <c r="AU206" s="24" t="s">
        <v>80</v>
      </c>
    </row>
    <row r="207" s="11" customFormat="1">
      <c r="B207" s="232"/>
      <c r="C207" s="233"/>
      <c r="D207" s="229" t="s">
        <v>131</v>
      </c>
      <c r="E207" s="234" t="s">
        <v>21</v>
      </c>
      <c r="F207" s="235" t="s">
        <v>293</v>
      </c>
      <c r="G207" s="233"/>
      <c r="H207" s="236">
        <v>208.72999999999999</v>
      </c>
      <c r="I207" s="237"/>
      <c r="J207" s="233"/>
      <c r="K207" s="233"/>
      <c r="L207" s="238"/>
      <c r="M207" s="239"/>
      <c r="N207" s="240"/>
      <c r="O207" s="240"/>
      <c r="P207" s="240"/>
      <c r="Q207" s="240"/>
      <c r="R207" s="240"/>
      <c r="S207" s="240"/>
      <c r="T207" s="241"/>
      <c r="AT207" s="242" t="s">
        <v>131</v>
      </c>
      <c r="AU207" s="242" t="s">
        <v>80</v>
      </c>
      <c r="AV207" s="11" t="s">
        <v>80</v>
      </c>
      <c r="AW207" s="11" t="s">
        <v>34</v>
      </c>
      <c r="AX207" s="11" t="s">
        <v>71</v>
      </c>
      <c r="AY207" s="242" t="s">
        <v>120</v>
      </c>
    </row>
    <row r="208" s="11" customFormat="1">
      <c r="B208" s="232"/>
      <c r="C208" s="233"/>
      <c r="D208" s="229" t="s">
        <v>131</v>
      </c>
      <c r="E208" s="234" t="s">
        <v>21</v>
      </c>
      <c r="F208" s="235" t="s">
        <v>294</v>
      </c>
      <c r="G208" s="233"/>
      <c r="H208" s="236">
        <v>271.39999999999998</v>
      </c>
      <c r="I208" s="237"/>
      <c r="J208" s="233"/>
      <c r="K208" s="233"/>
      <c r="L208" s="238"/>
      <c r="M208" s="239"/>
      <c r="N208" s="240"/>
      <c r="O208" s="240"/>
      <c r="P208" s="240"/>
      <c r="Q208" s="240"/>
      <c r="R208" s="240"/>
      <c r="S208" s="240"/>
      <c r="T208" s="241"/>
      <c r="AT208" s="242" t="s">
        <v>131</v>
      </c>
      <c r="AU208" s="242" t="s">
        <v>80</v>
      </c>
      <c r="AV208" s="11" t="s">
        <v>80</v>
      </c>
      <c r="AW208" s="11" t="s">
        <v>34</v>
      </c>
      <c r="AX208" s="11" t="s">
        <v>71</v>
      </c>
      <c r="AY208" s="242" t="s">
        <v>120</v>
      </c>
    </row>
    <row r="209" s="13" customFormat="1">
      <c r="B209" s="253"/>
      <c r="C209" s="254"/>
      <c r="D209" s="229" t="s">
        <v>131</v>
      </c>
      <c r="E209" s="255" t="s">
        <v>21</v>
      </c>
      <c r="F209" s="256" t="s">
        <v>140</v>
      </c>
      <c r="G209" s="254"/>
      <c r="H209" s="257">
        <v>480.13</v>
      </c>
      <c r="I209" s="258"/>
      <c r="J209" s="254"/>
      <c r="K209" s="254"/>
      <c r="L209" s="259"/>
      <c r="M209" s="260"/>
      <c r="N209" s="261"/>
      <c r="O209" s="261"/>
      <c r="P209" s="261"/>
      <c r="Q209" s="261"/>
      <c r="R209" s="261"/>
      <c r="S209" s="261"/>
      <c r="T209" s="262"/>
      <c r="AT209" s="263" t="s">
        <v>131</v>
      </c>
      <c r="AU209" s="263" t="s">
        <v>80</v>
      </c>
      <c r="AV209" s="13" t="s">
        <v>127</v>
      </c>
      <c r="AW209" s="13" t="s">
        <v>34</v>
      </c>
      <c r="AX209" s="13" t="s">
        <v>78</v>
      </c>
      <c r="AY209" s="263" t="s">
        <v>120</v>
      </c>
    </row>
    <row r="210" s="1" customFormat="1" ht="25.5" customHeight="1">
      <c r="B210" s="46"/>
      <c r="C210" s="217" t="s">
        <v>295</v>
      </c>
      <c r="D210" s="217" t="s">
        <v>122</v>
      </c>
      <c r="E210" s="218" t="s">
        <v>296</v>
      </c>
      <c r="F210" s="219" t="s">
        <v>297</v>
      </c>
      <c r="G210" s="220" t="s">
        <v>125</v>
      </c>
      <c r="H210" s="221">
        <v>480.13</v>
      </c>
      <c r="I210" s="222"/>
      <c r="J210" s="223">
        <f>ROUND(I210*H210,2)</f>
        <v>0</v>
      </c>
      <c r="K210" s="219" t="s">
        <v>126</v>
      </c>
      <c r="L210" s="72"/>
      <c r="M210" s="224" t="s">
        <v>21</v>
      </c>
      <c r="N210" s="225" t="s">
        <v>42</v>
      </c>
      <c r="O210" s="47"/>
      <c r="P210" s="226">
        <f>O210*H210</f>
        <v>0</v>
      </c>
      <c r="Q210" s="226">
        <v>0</v>
      </c>
      <c r="R210" s="226">
        <f>Q210*H210</f>
        <v>0</v>
      </c>
      <c r="S210" s="226">
        <v>0</v>
      </c>
      <c r="T210" s="227">
        <f>S210*H210</f>
        <v>0</v>
      </c>
      <c r="AR210" s="24" t="s">
        <v>127</v>
      </c>
      <c r="AT210" s="24" t="s">
        <v>122</v>
      </c>
      <c r="AU210" s="24" t="s">
        <v>80</v>
      </c>
      <c r="AY210" s="24" t="s">
        <v>120</v>
      </c>
      <c r="BE210" s="228">
        <f>IF(N210="základní",J210,0)</f>
        <v>0</v>
      </c>
      <c r="BF210" s="228">
        <f>IF(N210="snížená",J210,0)</f>
        <v>0</v>
      </c>
      <c r="BG210" s="228">
        <f>IF(N210="zákl. přenesená",J210,0)</f>
        <v>0</v>
      </c>
      <c r="BH210" s="228">
        <f>IF(N210="sníž. přenesená",J210,0)</f>
        <v>0</v>
      </c>
      <c r="BI210" s="228">
        <f>IF(N210="nulová",J210,0)</f>
        <v>0</v>
      </c>
      <c r="BJ210" s="24" t="s">
        <v>78</v>
      </c>
      <c r="BK210" s="228">
        <f>ROUND(I210*H210,2)</f>
        <v>0</v>
      </c>
      <c r="BL210" s="24" t="s">
        <v>127</v>
      </c>
      <c r="BM210" s="24" t="s">
        <v>298</v>
      </c>
    </row>
    <row r="211" s="11" customFormat="1">
      <c r="B211" s="232"/>
      <c r="C211" s="233"/>
      <c r="D211" s="229" t="s">
        <v>131</v>
      </c>
      <c r="E211" s="234" t="s">
        <v>21</v>
      </c>
      <c r="F211" s="235" t="s">
        <v>293</v>
      </c>
      <c r="G211" s="233"/>
      <c r="H211" s="236">
        <v>208.72999999999999</v>
      </c>
      <c r="I211" s="237"/>
      <c r="J211" s="233"/>
      <c r="K211" s="233"/>
      <c r="L211" s="238"/>
      <c r="M211" s="239"/>
      <c r="N211" s="240"/>
      <c r="O211" s="240"/>
      <c r="P211" s="240"/>
      <c r="Q211" s="240"/>
      <c r="R211" s="240"/>
      <c r="S211" s="240"/>
      <c r="T211" s="241"/>
      <c r="AT211" s="242" t="s">
        <v>131</v>
      </c>
      <c r="AU211" s="242" t="s">
        <v>80</v>
      </c>
      <c r="AV211" s="11" t="s">
        <v>80</v>
      </c>
      <c r="AW211" s="11" t="s">
        <v>34</v>
      </c>
      <c r="AX211" s="11" t="s">
        <v>71</v>
      </c>
      <c r="AY211" s="242" t="s">
        <v>120</v>
      </c>
    </row>
    <row r="212" s="11" customFormat="1">
      <c r="B212" s="232"/>
      <c r="C212" s="233"/>
      <c r="D212" s="229" t="s">
        <v>131</v>
      </c>
      <c r="E212" s="234" t="s">
        <v>21</v>
      </c>
      <c r="F212" s="235" t="s">
        <v>294</v>
      </c>
      <c r="G212" s="233"/>
      <c r="H212" s="236">
        <v>271.39999999999998</v>
      </c>
      <c r="I212" s="237"/>
      <c r="J212" s="233"/>
      <c r="K212" s="233"/>
      <c r="L212" s="238"/>
      <c r="M212" s="239"/>
      <c r="N212" s="240"/>
      <c r="O212" s="240"/>
      <c r="P212" s="240"/>
      <c r="Q212" s="240"/>
      <c r="R212" s="240"/>
      <c r="S212" s="240"/>
      <c r="T212" s="241"/>
      <c r="AT212" s="242" t="s">
        <v>131</v>
      </c>
      <c r="AU212" s="242" t="s">
        <v>80</v>
      </c>
      <c r="AV212" s="11" t="s">
        <v>80</v>
      </c>
      <c r="AW212" s="11" t="s">
        <v>34</v>
      </c>
      <c r="AX212" s="11" t="s">
        <v>71</v>
      </c>
      <c r="AY212" s="242" t="s">
        <v>120</v>
      </c>
    </row>
    <row r="213" s="13" customFormat="1">
      <c r="B213" s="253"/>
      <c r="C213" s="254"/>
      <c r="D213" s="229" t="s">
        <v>131</v>
      </c>
      <c r="E213" s="255" t="s">
        <v>21</v>
      </c>
      <c r="F213" s="256" t="s">
        <v>140</v>
      </c>
      <c r="G213" s="254"/>
      <c r="H213" s="257">
        <v>480.13</v>
      </c>
      <c r="I213" s="258"/>
      <c r="J213" s="254"/>
      <c r="K213" s="254"/>
      <c r="L213" s="259"/>
      <c r="M213" s="260"/>
      <c r="N213" s="261"/>
      <c r="O213" s="261"/>
      <c r="P213" s="261"/>
      <c r="Q213" s="261"/>
      <c r="R213" s="261"/>
      <c r="S213" s="261"/>
      <c r="T213" s="262"/>
      <c r="AT213" s="263" t="s">
        <v>131</v>
      </c>
      <c r="AU213" s="263" t="s">
        <v>80</v>
      </c>
      <c r="AV213" s="13" t="s">
        <v>127</v>
      </c>
      <c r="AW213" s="13" t="s">
        <v>34</v>
      </c>
      <c r="AX213" s="13" t="s">
        <v>78</v>
      </c>
      <c r="AY213" s="263" t="s">
        <v>120</v>
      </c>
    </row>
    <row r="214" s="1" customFormat="1" ht="25.5" customHeight="1">
      <c r="B214" s="46"/>
      <c r="C214" s="217" t="s">
        <v>299</v>
      </c>
      <c r="D214" s="217" t="s">
        <v>122</v>
      </c>
      <c r="E214" s="218" t="s">
        <v>300</v>
      </c>
      <c r="F214" s="219" t="s">
        <v>301</v>
      </c>
      <c r="G214" s="220" t="s">
        <v>161</v>
      </c>
      <c r="H214" s="221">
        <v>153.56</v>
      </c>
      <c r="I214" s="222"/>
      <c r="J214" s="223">
        <f>ROUND(I214*H214,2)</f>
        <v>0</v>
      </c>
      <c r="K214" s="219" t="s">
        <v>126</v>
      </c>
      <c r="L214" s="72"/>
      <c r="M214" s="224" t="s">
        <v>21</v>
      </c>
      <c r="N214" s="225" t="s">
        <v>42</v>
      </c>
      <c r="O214" s="47"/>
      <c r="P214" s="226">
        <f>O214*H214</f>
        <v>0</v>
      </c>
      <c r="Q214" s="226">
        <v>0.00046000000000000001</v>
      </c>
      <c r="R214" s="226">
        <f>Q214*H214</f>
        <v>0.070637600000000009</v>
      </c>
      <c r="S214" s="226">
        <v>0</v>
      </c>
      <c r="T214" s="227">
        <f>S214*H214</f>
        <v>0</v>
      </c>
      <c r="AR214" s="24" t="s">
        <v>127</v>
      </c>
      <c r="AT214" s="24" t="s">
        <v>122</v>
      </c>
      <c r="AU214" s="24" t="s">
        <v>80</v>
      </c>
      <c r="AY214" s="24" t="s">
        <v>120</v>
      </c>
      <c r="BE214" s="228">
        <f>IF(N214="základní",J214,0)</f>
        <v>0</v>
      </c>
      <c r="BF214" s="228">
        <f>IF(N214="snížená",J214,0)</f>
        <v>0</v>
      </c>
      <c r="BG214" s="228">
        <f>IF(N214="zákl. přenesená",J214,0)</f>
        <v>0</v>
      </c>
      <c r="BH214" s="228">
        <f>IF(N214="sníž. přenesená",J214,0)</f>
        <v>0</v>
      </c>
      <c r="BI214" s="228">
        <f>IF(N214="nulová",J214,0)</f>
        <v>0</v>
      </c>
      <c r="BJ214" s="24" t="s">
        <v>78</v>
      </c>
      <c r="BK214" s="228">
        <f>ROUND(I214*H214,2)</f>
        <v>0</v>
      </c>
      <c r="BL214" s="24" t="s">
        <v>127</v>
      </c>
      <c r="BM214" s="24" t="s">
        <v>302</v>
      </c>
    </row>
    <row r="215" s="1" customFormat="1">
      <c r="B215" s="46"/>
      <c r="C215" s="74"/>
      <c r="D215" s="229" t="s">
        <v>129</v>
      </c>
      <c r="E215" s="74"/>
      <c r="F215" s="230" t="s">
        <v>303</v>
      </c>
      <c r="G215" s="74"/>
      <c r="H215" s="74"/>
      <c r="I215" s="187"/>
      <c r="J215" s="74"/>
      <c r="K215" s="74"/>
      <c r="L215" s="72"/>
      <c r="M215" s="231"/>
      <c r="N215" s="47"/>
      <c r="O215" s="47"/>
      <c r="P215" s="47"/>
      <c r="Q215" s="47"/>
      <c r="R215" s="47"/>
      <c r="S215" s="47"/>
      <c r="T215" s="95"/>
      <c r="AT215" s="24" t="s">
        <v>129</v>
      </c>
      <c r="AU215" s="24" t="s">
        <v>80</v>
      </c>
    </row>
    <row r="216" s="11" customFormat="1">
      <c r="B216" s="232"/>
      <c r="C216" s="233"/>
      <c r="D216" s="229" t="s">
        <v>131</v>
      </c>
      <c r="E216" s="234" t="s">
        <v>21</v>
      </c>
      <c r="F216" s="235" t="s">
        <v>304</v>
      </c>
      <c r="G216" s="233"/>
      <c r="H216" s="236">
        <v>69.370000000000005</v>
      </c>
      <c r="I216" s="237"/>
      <c r="J216" s="233"/>
      <c r="K216" s="233"/>
      <c r="L216" s="238"/>
      <c r="M216" s="239"/>
      <c r="N216" s="240"/>
      <c r="O216" s="240"/>
      <c r="P216" s="240"/>
      <c r="Q216" s="240"/>
      <c r="R216" s="240"/>
      <c r="S216" s="240"/>
      <c r="T216" s="241"/>
      <c r="AT216" s="242" t="s">
        <v>131</v>
      </c>
      <c r="AU216" s="242" t="s">
        <v>80</v>
      </c>
      <c r="AV216" s="11" t="s">
        <v>80</v>
      </c>
      <c r="AW216" s="11" t="s">
        <v>34</v>
      </c>
      <c r="AX216" s="11" t="s">
        <v>71</v>
      </c>
      <c r="AY216" s="242" t="s">
        <v>120</v>
      </c>
    </row>
    <row r="217" s="11" customFormat="1">
      <c r="B217" s="232"/>
      <c r="C217" s="233"/>
      <c r="D217" s="229" t="s">
        <v>131</v>
      </c>
      <c r="E217" s="234" t="s">
        <v>21</v>
      </c>
      <c r="F217" s="235" t="s">
        <v>305</v>
      </c>
      <c r="G217" s="233"/>
      <c r="H217" s="236">
        <v>84.189999999999998</v>
      </c>
      <c r="I217" s="237"/>
      <c r="J217" s="233"/>
      <c r="K217" s="233"/>
      <c r="L217" s="238"/>
      <c r="M217" s="239"/>
      <c r="N217" s="240"/>
      <c r="O217" s="240"/>
      <c r="P217" s="240"/>
      <c r="Q217" s="240"/>
      <c r="R217" s="240"/>
      <c r="S217" s="240"/>
      <c r="T217" s="241"/>
      <c r="AT217" s="242" t="s">
        <v>131</v>
      </c>
      <c r="AU217" s="242" t="s">
        <v>80</v>
      </c>
      <c r="AV217" s="11" t="s">
        <v>80</v>
      </c>
      <c r="AW217" s="11" t="s">
        <v>34</v>
      </c>
      <c r="AX217" s="11" t="s">
        <v>71</v>
      </c>
      <c r="AY217" s="242" t="s">
        <v>120</v>
      </c>
    </row>
    <row r="218" s="13" customFormat="1">
      <c r="B218" s="253"/>
      <c r="C218" s="254"/>
      <c r="D218" s="229" t="s">
        <v>131</v>
      </c>
      <c r="E218" s="255" t="s">
        <v>21</v>
      </c>
      <c r="F218" s="256" t="s">
        <v>140</v>
      </c>
      <c r="G218" s="254"/>
      <c r="H218" s="257">
        <v>153.56</v>
      </c>
      <c r="I218" s="258"/>
      <c r="J218" s="254"/>
      <c r="K218" s="254"/>
      <c r="L218" s="259"/>
      <c r="M218" s="260"/>
      <c r="N218" s="261"/>
      <c r="O218" s="261"/>
      <c r="P218" s="261"/>
      <c r="Q218" s="261"/>
      <c r="R218" s="261"/>
      <c r="S218" s="261"/>
      <c r="T218" s="262"/>
      <c r="AT218" s="263" t="s">
        <v>131</v>
      </c>
      <c r="AU218" s="263" t="s">
        <v>80</v>
      </c>
      <c r="AV218" s="13" t="s">
        <v>127</v>
      </c>
      <c r="AW218" s="13" t="s">
        <v>34</v>
      </c>
      <c r="AX218" s="13" t="s">
        <v>78</v>
      </c>
      <c r="AY218" s="263" t="s">
        <v>120</v>
      </c>
    </row>
    <row r="219" s="1" customFormat="1" ht="25.5" customHeight="1">
      <c r="B219" s="46"/>
      <c r="C219" s="217" t="s">
        <v>306</v>
      </c>
      <c r="D219" s="217" t="s">
        <v>122</v>
      </c>
      <c r="E219" s="218" t="s">
        <v>307</v>
      </c>
      <c r="F219" s="219" t="s">
        <v>308</v>
      </c>
      <c r="G219" s="220" t="s">
        <v>161</v>
      </c>
      <c r="H219" s="221">
        <v>153.12000000000001</v>
      </c>
      <c r="I219" s="222"/>
      <c r="J219" s="223">
        <f>ROUND(I219*H219,2)</f>
        <v>0</v>
      </c>
      <c r="K219" s="219" t="s">
        <v>126</v>
      </c>
      <c r="L219" s="72"/>
      <c r="M219" s="224" t="s">
        <v>21</v>
      </c>
      <c r="N219" s="225" t="s">
        <v>42</v>
      </c>
      <c r="O219" s="47"/>
      <c r="P219" s="226">
        <f>O219*H219</f>
        <v>0</v>
      </c>
      <c r="Q219" s="226">
        <v>0</v>
      </c>
      <c r="R219" s="226">
        <f>Q219*H219</f>
        <v>0</v>
      </c>
      <c r="S219" s="226">
        <v>0</v>
      </c>
      <c r="T219" s="227">
        <f>S219*H219</f>
        <v>0</v>
      </c>
      <c r="AR219" s="24" t="s">
        <v>127</v>
      </c>
      <c r="AT219" s="24" t="s">
        <v>122</v>
      </c>
      <c r="AU219" s="24" t="s">
        <v>80</v>
      </c>
      <c r="AY219" s="24" t="s">
        <v>120</v>
      </c>
      <c r="BE219" s="228">
        <f>IF(N219="základní",J219,0)</f>
        <v>0</v>
      </c>
      <c r="BF219" s="228">
        <f>IF(N219="snížená",J219,0)</f>
        <v>0</v>
      </c>
      <c r="BG219" s="228">
        <f>IF(N219="zákl. přenesená",J219,0)</f>
        <v>0</v>
      </c>
      <c r="BH219" s="228">
        <f>IF(N219="sníž. přenesená",J219,0)</f>
        <v>0</v>
      </c>
      <c r="BI219" s="228">
        <f>IF(N219="nulová",J219,0)</f>
        <v>0</v>
      </c>
      <c r="BJ219" s="24" t="s">
        <v>78</v>
      </c>
      <c r="BK219" s="228">
        <f>ROUND(I219*H219,2)</f>
        <v>0</v>
      </c>
      <c r="BL219" s="24" t="s">
        <v>127</v>
      </c>
      <c r="BM219" s="24" t="s">
        <v>309</v>
      </c>
    </row>
    <row r="220" s="11" customFormat="1">
      <c r="B220" s="232"/>
      <c r="C220" s="233"/>
      <c r="D220" s="229" t="s">
        <v>131</v>
      </c>
      <c r="E220" s="234" t="s">
        <v>21</v>
      </c>
      <c r="F220" s="235" t="s">
        <v>304</v>
      </c>
      <c r="G220" s="233"/>
      <c r="H220" s="236">
        <v>69.370000000000005</v>
      </c>
      <c r="I220" s="237"/>
      <c r="J220" s="233"/>
      <c r="K220" s="233"/>
      <c r="L220" s="238"/>
      <c r="M220" s="239"/>
      <c r="N220" s="240"/>
      <c r="O220" s="240"/>
      <c r="P220" s="240"/>
      <c r="Q220" s="240"/>
      <c r="R220" s="240"/>
      <c r="S220" s="240"/>
      <c r="T220" s="241"/>
      <c r="AT220" s="242" t="s">
        <v>131</v>
      </c>
      <c r="AU220" s="242" t="s">
        <v>80</v>
      </c>
      <c r="AV220" s="11" t="s">
        <v>80</v>
      </c>
      <c r="AW220" s="11" t="s">
        <v>34</v>
      </c>
      <c r="AX220" s="11" t="s">
        <v>71</v>
      </c>
      <c r="AY220" s="242" t="s">
        <v>120</v>
      </c>
    </row>
    <row r="221" s="11" customFormat="1">
      <c r="B221" s="232"/>
      <c r="C221" s="233"/>
      <c r="D221" s="229" t="s">
        <v>131</v>
      </c>
      <c r="E221" s="234" t="s">
        <v>21</v>
      </c>
      <c r="F221" s="235" t="s">
        <v>310</v>
      </c>
      <c r="G221" s="233"/>
      <c r="H221" s="236">
        <v>83.75</v>
      </c>
      <c r="I221" s="237"/>
      <c r="J221" s="233"/>
      <c r="K221" s="233"/>
      <c r="L221" s="238"/>
      <c r="M221" s="239"/>
      <c r="N221" s="240"/>
      <c r="O221" s="240"/>
      <c r="P221" s="240"/>
      <c r="Q221" s="240"/>
      <c r="R221" s="240"/>
      <c r="S221" s="240"/>
      <c r="T221" s="241"/>
      <c r="AT221" s="242" t="s">
        <v>131</v>
      </c>
      <c r="AU221" s="242" t="s">
        <v>80</v>
      </c>
      <c r="AV221" s="11" t="s">
        <v>80</v>
      </c>
      <c r="AW221" s="11" t="s">
        <v>34</v>
      </c>
      <c r="AX221" s="11" t="s">
        <v>71</v>
      </c>
      <c r="AY221" s="242" t="s">
        <v>120</v>
      </c>
    </row>
    <row r="222" s="13" customFormat="1">
      <c r="B222" s="253"/>
      <c r="C222" s="254"/>
      <c r="D222" s="229" t="s">
        <v>131</v>
      </c>
      <c r="E222" s="255" t="s">
        <v>21</v>
      </c>
      <c r="F222" s="256" t="s">
        <v>140</v>
      </c>
      <c r="G222" s="254"/>
      <c r="H222" s="257">
        <v>153.12000000000001</v>
      </c>
      <c r="I222" s="258"/>
      <c r="J222" s="254"/>
      <c r="K222" s="254"/>
      <c r="L222" s="259"/>
      <c r="M222" s="260"/>
      <c r="N222" s="261"/>
      <c r="O222" s="261"/>
      <c r="P222" s="261"/>
      <c r="Q222" s="261"/>
      <c r="R222" s="261"/>
      <c r="S222" s="261"/>
      <c r="T222" s="262"/>
      <c r="AT222" s="263" t="s">
        <v>131</v>
      </c>
      <c r="AU222" s="263" t="s">
        <v>80</v>
      </c>
      <c r="AV222" s="13" t="s">
        <v>127</v>
      </c>
      <c r="AW222" s="13" t="s">
        <v>34</v>
      </c>
      <c r="AX222" s="13" t="s">
        <v>78</v>
      </c>
      <c r="AY222" s="263" t="s">
        <v>120</v>
      </c>
    </row>
    <row r="223" s="1" customFormat="1" ht="25.5" customHeight="1">
      <c r="B223" s="46"/>
      <c r="C223" s="217" t="s">
        <v>311</v>
      </c>
      <c r="D223" s="217" t="s">
        <v>122</v>
      </c>
      <c r="E223" s="218" t="s">
        <v>312</v>
      </c>
      <c r="F223" s="219" t="s">
        <v>313</v>
      </c>
      <c r="G223" s="220" t="s">
        <v>161</v>
      </c>
      <c r="H223" s="221">
        <v>153.12000000000001</v>
      </c>
      <c r="I223" s="222"/>
      <c r="J223" s="223">
        <f>ROUND(I223*H223,2)</f>
        <v>0</v>
      </c>
      <c r="K223" s="219" t="s">
        <v>126</v>
      </c>
      <c r="L223" s="72"/>
      <c r="M223" s="224" t="s">
        <v>21</v>
      </c>
      <c r="N223" s="225" t="s">
        <v>42</v>
      </c>
      <c r="O223" s="47"/>
      <c r="P223" s="226">
        <f>O223*H223</f>
        <v>0</v>
      </c>
      <c r="Q223" s="226">
        <v>0</v>
      </c>
      <c r="R223" s="226">
        <f>Q223*H223</f>
        <v>0</v>
      </c>
      <c r="S223" s="226">
        <v>0</v>
      </c>
      <c r="T223" s="227">
        <f>S223*H223</f>
        <v>0</v>
      </c>
      <c r="AR223" s="24" t="s">
        <v>127</v>
      </c>
      <c r="AT223" s="24" t="s">
        <v>122</v>
      </c>
      <c r="AU223" s="24" t="s">
        <v>80</v>
      </c>
      <c r="AY223" s="24" t="s">
        <v>120</v>
      </c>
      <c r="BE223" s="228">
        <f>IF(N223="základní",J223,0)</f>
        <v>0</v>
      </c>
      <c r="BF223" s="228">
        <f>IF(N223="snížená",J223,0)</f>
        <v>0</v>
      </c>
      <c r="BG223" s="228">
        <f>IF(N223="zákl. přenesená",J223,0)</f>
        <v>0</v>
      </c>
      <c r="BH223" s="228">
        <f>IF(N223="sníž. přenesená",J223,0)</f>
        <v>0</v>
      </c>
      <c r="BI223" s="228">
        <f>IF(N223="nulová",J223,0)</f>
        <v>0</v>
      </c>
      <c r="BJ223" s="24" t="s">
        <v>78</v>
      </c>
      <c r="BK223" s="228">
        <f>ROUND(I223*H223,2)</f>
        <v>0</v>
      </c>
      <c r="BL223" s="24" t="s">
        <v>127</v>
      </c>
      <c r="BM223" s="24" t="s">
        <v>314</v>
      </c>
    </row>
    <row r="224" s="1" customFormat="1">
      <c r="B224" s="46"/>
      <c r="C224" s="74"/>
      <c r="D224" s="229" t="s">
        <v>129</v>
      </c>
      <c r="E224" s="74"/>
      <c r="F224" s="230" t="s">
        <v>315</v>
      </c>
      <c r="G224" s="74"/>
      <c r="H224" s="74"/>
      <c r="I224" s="187"/>
      <c r="J224" s="74"/>
      <c r="K224" s="74"/>
      <c r="L224" s="72"/>
      <c r="M224" s="231"/>
      <c r="N224" s="47"/>
      <c r="O224" s="47"/>
      <c r="P224" s="47"/>
      <c r="Q224" s="47"/>
      <c r="R224" s="47"/>
      <c r="S224" s="47"/>
      <c r="T224" s="95"/>
      <c r="AT224" s="24" t="s">
        <v>129</v>
      </c>
      <c r="AU224" s="24" t="s">
        <v>80</v>
      </c>
    </row>
    <row r="225" s="11" customFormat="1">
      <c r="B225" s="232"/>
      <c r="C225" s="233"/>
      <c r="D225" s="229" t="s">
        <v>131</v>
      </c>
      <c r="E225" s="234" t="s">
        <v>21</v>
      </c>
      <c r="F225" s="235" t="s">
        <v>304</v>
      </c>
      <c r="G225" s="233"/>
      <c r="H225" s="236">
        <v>69.370000000000005</v>
      </c>
      <c r="I225" s="237"/>
      <c r="J225" s="233"/>
      <c r="K225" s="233"/>
      <c r="L225" s="238"/>
      <c r="M225" s="239"/>
      <c r="N225" s="240"/>
      <c r="O225" s="240"/>
      <c r="P225" s="240"/>
      <c r="Q225" s="240"/>
      <c r="R225" s="240"/>
      <c r="S225" s="240"/>
      <c r="T225" s="241"/>
      <c r="AT225" s="242" t="s">
        <v>131</v>
      </c>
      <c r="AU225" s="242" t="s">
        <v>80</v>
      </c>
      <c r="AV225" s="11" t="s">
        <v>80</v>
      </c>
      <c r="AW225" s="11" t="s">
        <v>34</v>
      </c>
      <c r="AX225" s="11" t="s">
        <v>71</v>
      </c>
      <c r="AY225" s="242" t="s">
        <v>120</v>
      </c>
    </row>
    <row r="226" s="11" customFormat="1">
      <c r="B226" s="232"/>
      <c r="C226" s="233"/>
      <c r="D226" s="229" t="s">
        <v>131</v>
      </c>
      <c r="E226" s="234" t="s">
        <v>21</v>
      </c>
      <c r="F226" s="235" t="s">
        <v>310</v>
      </c>
      <c r="G226" s="233"/>
      <c r="H226" s="236">
        <v>83.75</v>
      </c>
      <c r="I226" s="237"/>
      <c r="J226" s="233"/>
      <c r="K226" s="233"/>
      <c r="L226" s="238"/>
      <c r="M226" s="239"/>
      <c r="N226" s="240"/>
      <c r="O226" s="240"/>
      <c r="P226" s="240"/>
      <c r="Q226" s="240"/>
      <c r="R226" s="240"/>
      <c r="S226" s="240"/>
      <c r="T226" s="241"/>
      <c r="AT226" s="242" t="s">
        <v>131</v>
      </c>
      <c r="AU226" s="242" t="s">
        <v>80</v>
      </c>
      <c r="AV226" s="11" t="s">
        <v>80</v>
      </c>
      <c r="AW226" s="11" t="s">
        <v>34</v>
      </c>
      <c r="AX226" s="11" t="s">
        <v>71</v>
      </c>
      <c r="AY226" s="242" t="s">
        <v>120</v>
      </c>
    </row>
    <row r="227" s="13" customFormat="1">
      <c r="B227" s="253"/>
      <c r="C227" s="254"/>
      <c r="D227" s="229" t="s">
        <v>131</v>
      </c>
      <c r="E227" s="255" t="s">
        <v>21</v>
      </c>
      <c r="F227" s="256" t="s">
        <v>140</v>
      </c>
      <c r="G227" s="254"/>
      <c r="H227" s="257">
        <v>153.12000000000001</v>
      </c>
      <c r="I227" s="258"/>
      <c r="J227" s="254"/>
      <c r="K227" s="254"/>
      <c r="L227" s="259"/>
      <c r="M227" s="260"/>
      <c r="N227" s="261"/>
      <c r="O227" s="261"/>
      <c r="P227" s="261"/>
      <c r="Q227" s="261"/>
      <c r="R227" s="261"/>
      <c r="S227" s="261"/>
      <c r="T227" s="262"/>
      <c r="AT227" s="263" t="s">
        <v>131</v>
      </c>
      <c r="AU227" s="263" t="s">
        <v>80</v>
      </c>
      <c r="AV227" s="13" t="s">
        <v>127</v>
      </c>
      <c r="AW227" s="13" t="s">
        <v>34</v>
      </c>
      <c r="AX227" s="13" t="s">
        <v>78</v>
      </c>
      <c r="AY227" s="263" t="s">
        <v>120</v>
      </c>
    </row>
    <row r="228" s="1" customFormat="1" ht="38.25" customHeight="1">
      <c r="B228" s="46"/>
      <c r="C228" s="217" t="s">
        <v>316</v>
      </c>
      <c r="D228" s="217" t="s">
        <v>122</v>
      </c>
      <c r="E228" s="218" t="s">
        <v>317</v>
      </c>
      <c r="F228" s="219" t="s">
        <v>318</v>
      </c>
      <c r="G228" s="220" t="s">
        <v>161</v>
      </c>
      <c r="H228" s="221">
        <v>361.94</v>
      </c>
      <c r="I228" s="222"/>
      <c r="J228" s="223">
        <f>ROUND(I228*H228,2)</f>
        <v>0</v>
      </c>
      <c r="K228" s="219" t="s">
        <v>126</v>
      </c>
      <c r="L228" s="72"/>
      <c r="M228" s="224" t="s">
        <v>21</v>
      </c>
      <c r="N228" s="225" t="s">
        <v>42</v>
      </c>
      <c r="O228" s="47"/>
      <c r="P228" s="226">
        <f>O228*H228</f>
        <v>0</v>
      </c>
      <c r="Q228" s="226">
        <v>0</v>
      </c>
      <c r="R228" s="226">
        <f>Q228*H228</f>
        <v>0</v>
      </c>
      <c r="S228" s="226">
        <v>0</v>
      </c>
      <c r="T228" s="227">
        <f>S228*H228</f>
        <v>0</v>
      </c>
      <c r="AR228" s="24" t="s">
        <v>127</v>
      </c>
      <c r="AT228" s="24" t="s">
        <v>122</v>
      </c>
      <c r="AU228" s="24" t="s">
        <v>80</v>
      </c>
      <c r="AY228" s="24" t="s">
        <v>120</v>
      </c>
      <c r="BE228" s="228">
        <f>IF(N228="základní",J228,0)</f>
        <v>0</v>
      </c>
      <c r="BF228" s="228">
        <f>IF(N228="snížená",J228,0)</f>
        <v>0</v>
      </c>
      <c r="BG228" s="228">
        <f>IF(N228="zákl. přenesená",J228,0)</f>
        <v>0</v>
      </c>
      <c r="BH228" s="228">
        <f>IF(N228="sníž. přenesená",J228,0)</f>
        <v>0</v>
      </c>
      <c r="BI228" s="228">
        <f>IF(N228="nulová",J228,0)</f>
        <v>0</v>
      </c>
      <c r="BJ228" s="24" t="s">
        <v>78</v>
      </c>
      <c r="BK228" s="228">
        <f>ROUND(I228*H228,2)</f>
        <v>0</v>
      </c>
      <c r="BL228" s="24" t="s">
        <v>127</v>
      </c>
      <c r="BM228" s="24" t="s">
        <v>319</v>
      </c>
    </row>
    <row r="229" s="1" customFormat="1">
      <c r="B229" s="46"/>
      <c r="C229" s="74"/>
      <c r="D229" s="229" t="s">
        <v>129</v>
      </c>
      <c r="E229" s="74"/>
      <c r="F229" s="230" t="s">
        <v>320</v>
      </c>
      <c r="G229" s="74"/>
      <c r="H229" s="74"/>
      <c r="I229" s="187"/>
      <c r="J229" s="74"/>
      <c r="K229" s="74"/>
      <c r="L229" s="72"/>
      <c r="M229" s="231"/>
      <c r="N229" s="47"/>
      <c r="O229" s="47"/>
      <c r="P229" s="47"/>
      <c r="Q229" s="47"/>
      <c r="R229" s="47"/>
      <c r="S229" s="47"/>
      <c r="T229" s="95"/>
      <c r="AT229" s="24" t="s">
        <v>129</v>
      </c>
      <c r="AU229" s="24" t="s">
        <v>80</v>
      </c>
    </row>
    <row r="230" s="11" customFormat="1">
      <c r="B230" s="232"/>
      <c r="C230" s="233"/>
      <c r="D230" s="229" t="s">
        <v>131</v>
      </c>
      <c r="E230" s="234" t="s">
        <v>21</v>
      </c>
      <c r="F230" s="235" t="s">
        <v>321</v>
      </c>
      <c r="G230" s="233"/>
      <c r="H230" s="236">
        <v>148.33000000000001</v>
      </c>
      <c r="I230" s="237"/>
      <c r="J230" s="233"/>
      <c r="K230" s="233"/>
      <c r="L230" s="238"/>
      <c r="M230" s="239"/>
      <c r="N230" s="240"/>
      <c r="O230" s="240"/>
      <c r="P230" s="240"/>
      <c r="Q230" s="240"/>
      <c r="R230" s="240"/>
      <c r="S230" s="240"/>
      <c r="T230" s="241"/>
      <c r="AT230" s="242" t="s">
        <v>131</v>
      </c>
      <c r="AU230" s="242" t="s">
        <v>80</v>
      </c>
      <c r="AV230" s="11" t="s">
        <v>80</v>
      </c>
      <c r="AW230" s="11" t="s">
        <v>34</v>
      </c>
      <c r="AX230" s="11" t="s">
        <v>71</v>
      </c>
      <c r="AY230" s="242" t="s">
        <v>120</v>
      </c>
    </row>
    <row r="231" s="11" customFormat="1">
      <c r="B231" s="232"/>
      <c r="C231" s="233"/>
      <c r="D231" s="229" t="s">
        <v>131</v>
      </c>
      <c r="E231" s="234" t="s">
        <v>21</v>
      </c>
      <c r="F231" s="235" t="s">
        <v>322</v>
      </c>
      <c r="G231" s="233"/>
      <c r="H231" s="236">
        <v>213.61000000000001</v>
      </c>
      <c r="I231" s="237"/>
      <c r="J231" s="233"/>
      <c r="K231" s="233"/>
      <c r="L231" s="238"/>
      <c r="M231" s="239"/>
      <c r="N231" s="240"/>
      <c r="O231" s="240"/>
      <c r="P231" s="240"/>
      <c r="Q231" s="240"/>
      <c r="R231" s="240"/>
      <c r="S231" s="240"/>
      <c r="T231" s="241"/>
      <c r="AT231" s="242" t="s">
        <v>131</v>
      </c>
      <c r="AU231" s="242" t="s">
        <v>80</v>
      </c>
      <c r="AV231" s="11" t="s">
        <v>80</v>
      </c>
      <c r="AW231" s="11" t="s">
        <v>34</v>
      </c>
      <c r="AX231" s="11" t="s">
        <v>71</v>
      </c>
      <c r="AY231" s="242" t="s">
        <v>120</v>
      </c>
    </row>
    <row r="232" s="13" customFormat="1">
      <c r="B232" s="253"/>
      <c r="C232" s="254"/>
      <c r="D232" s="229" t="s">
        <v>131</v>
      </c>
      <c r="E232" s="255" t="s">
        <v>21</v>
      </c>
      <c r="F232" s="256" t="s">
        <v>140</v>
      </c>
      <c r="G232" s="254"/>
      <c r="H232" s="257">
        <v>361.94</v>
      </c>
      <c r="I232" s="258"/>
      <c r="J232" s="254"/>
      <c r="K232" s="254"/>
      <c r="L232" s="259"/>
      <c r="M232" s="260"/>
      <c r="N232" s="261"/>
      <c r="O232" s="261"/>
      <c r="P232" s="261"/>
      <c r="Q232" s="261"/>
      <c r="R232" s="261"/>
      <c r="S232" s="261"/>
      <c r="T232" s="262"/>
      <c r="AT232" s="263" t="s">
        <v>131</v>
      </c>
      <c r="AU232" s="263" t="s">
        <v>80</v>
      </c>
      <c r="AV232" s="13" t="s">
        <v>127</v>
      </c>
      <c r="AW232" s="13" t="s">
        <v>34</v>
      </c>
      <c r="AX232" s="13" t="s">
        <v>78</v>
      </c>
      <c r="AY232" s="263" t="s">
        <v>120</v>
      </c>
    </row>
    <row r="233" s="1" customFormat="1" ht="25.5" customHeight="1">
      <c r="B233" s="46"/>
      <c r="C233" s="217" t="s">
        <v>323</v>
      </c>
      <c r="D233" s="217" t="s">
        <v>122</v>
      </c>
      <c r="E233" s="218" t="s">
        <v>324</v>
      </c>
      <c r="F233" s="219" t="s">
        <v>325</v>
      </c>
      <c r="G233" s="220" t="s">
        <v>125</v>
      </c>
      <c r="H233" s="221">
        <v>50</v>
      </c>
      <c r="I233" s="222"/>
      <c r="J233" s="223">
        <f>ROUND(I233*H233,2)</f>
        <v>0</v>
      </c>
      <c r="K233" s="219" t="s">
        <v>126</v>
      </c>
      <c r="L233" s="72"/>
      <c r="M233" s="224" t="s">
        <v>21</v>
      </c>
      <c r="N233" s="225" t="s">
        <v>42</v>
      </c>
      <c r="O233" s="47"/>
      <c r="P233" s="226">
        <f>O233*H233</f>
        <v>0</v>
      </c>
      <c r="Q233" s="226">
        <v>0</v>
      </c>
      <c r="R233" s="226">
        <f>Q233*H233</f>
        <v>0</v>
      </c>
      <c r="S233" s="226">
        <v>0</v>
      </c>
      <c r="T233" s="227">
        <f>S233*H233</f>
        <v>0</v>
      </c>
      <c r="AR233" s="24" t="s">
        <v>127</v>
      </c>
      <c r="AT233" s="24" t="s">
        <v>122</v>
      </c>
      <c r="AU233" s="24" t="s">
        <v>80</v>
      </c>
      <c r="AY233" s="24" t="s">
        <v>120</v>
      </c>
      <c r="BE233" s="228">
        <f>IF(N233="základní",J233,0)</f>
        <v>0</v>
      </c>
      <c r="BF233" s="228">
        <f>IF(N233="snížená",J233,0)</f>
        <v>0</v>
      </c>
      <c r="BG233" s="228">
        <f>IF(N233="zákl. přenesená",J233,0)</f>
        <v>0</v>
      </c>
      <c r="BH233" s="228">
        <f>IF(N233="sníž. přenesená",J233,0)</f>
        <v>0</v>
      </c>
      <c r="BI233" s="228">
        <f>IF(N233="nulová",J233,0)</f>
        <v>0</v>
      </c>
      <c r="BJ233" s="24" t="s">
        <v>78</v>
      </c>
      <c r="BK233" s="228">
        <f>ROUND(I233*H233,2)</f>
        <v>0</v>
      </c>
      <c r="BL233" s="24" t="s">
        <v>127</v>
      </c>
      <c r="BM233" s="24" t="s">
        <v>326</v>
      </c>
    </row>
    <row r="234" s="1" customFormat="1">
      <c r="B234" s="46"/>
      <c r="C234" s="74"/>
      <c r="D234" s="229" t="s">
        <v>129</v>
      </c>
      <c r="E234" s="74"/>
      <c r="F234" s="230" t="s">
        <v>327</v>
      </c>
      <c r="G234" s="74"/>
      <c r="H234" s="74"/>
      <c r="I234" s="187"/>
      <c r="J234" s="74"/>
      <c r="K234" s="74"/>
      <c r="L234" s="72"/>
      <c r="M234" s="231"/>
      <c r="N234" s="47"/>
      <c r="O234" s="47"/>
      <c r="P234" s="47"/>
      <c r="Q234" s="47"/>
      <c r="R234" s="47"/>
      <c r="S234" s="47"/>
      <c r="T234" s="95"/>
      <c r="AT234" s="24" t="s">
        <v>129</v>
      </c>
      <c r="AU234" s="24" t="s">
        <v>80</v>
      </c>
    </row>
    <row r="235" s="11" customFormat="1">
      <c r="B235" s="232"/>
      <c r="C235" s="233"/>
      <c r="D235" s="229" t="s">
        <v>131</v>
      </c>
      <c r="E235" s="234" t="s">
        <v>21</v>
      </c>
      <c r="F235" s="235" t="s">
        <v>328</v>
      </c>
      <c r="G235" s="233"/>
      <c r="H235" s="236">
        <v>50</v>
      </c>
      <c r="I235" s="237"/>
      <c r="J235" s="233"/>
      <c r="K235" s="233"/>
      <c r="L235" s="238"/>
      <c r="M235" s="239"/>
      <c r="N235" s="240"/>
      <c r="O235" s="240"/>
      <c r="P235" s="240"/>
      <c r="Q235" s="240"/>
      <c r="R235" s="240"/>
      <c r="S235" s="240"/>
      <c r="T235" s="241"/>
      <c r="AT235" s="242" t="s">
        <v>131</v>
      </c>
      <c r="AU235" s="242" t="s">
        <v>80</v>
      </c>
      <c r="AV235" s="11" t="s">
        <v>80</v>
      </c>
      <c r="AW235" s="11" t="s">
        <v>34</v>
      </c>
      <c r="AX235" s="11" t="s">
        <v>78</v>
      </c>
      <c r="AY235" s="242" t="s">
        <v>120</v>
      </c>
    </row>
    <row r="236" s="1" customFormat="1" ht="38.25" customHeight="1">
      <c r="B236" s="46"/>
      <c r="C236" s="217" t="s">
        <v>329</v>
      </c>
      <c r="D236" s="217" t="s">
        <v>122</v>
      </c>
      <c r="E236" s="218" t="s">
        <v>330</v>
      </c>
      <c r="F236" s="219" t="s">
        <v>331</v>
      </c>
      <c r="G236" s="220" t="s">
        <v>161</v>
      </c>
      <c r="H236" s="221">
        <v>233.03100000000001</v>
      </c>
      <c r="I236" s="222"/>
      <c r="J236" s="223">
        <f>ROUND(I236*H236,2)</f>
        <v>0</v>
      </c>
      <c r="K236" s="219" t="s">
        <v>126</v>
      </c>
      <c r="L236" s="72"/>
      <c r="M236" s="224" t="s">
        <v>21</v>
      </c>
      <c r="N236" s="225" t="s">
        <v>42</v>
      </c>
      <c r="O236" s="47"/>
      <c r="P236" s="226">
        <f>O236*H236</f>
        <v>0</v>
      </c>
      <c r="Q236" s="226">
        <v>0</v>
      </c>
      <c r="R236" s="226">
        <f>Q236*H236</f>
        <v>0</v>
      </c>
      <c r="S236" s="226">
        <v>0</v>
      </c>
      <c r="T236" s="227">
        <f>S236*H236</f>
        <v>0</v>
      </c>
      <c r="AR236" s="24" t="s">
        <v>127</v>
      </c>
      <c r="AT236" s="24" t="s">
        <v>122</v>
      </c>
      <c r="AU236" s="24" t="s">
        <v>80</v>
      </c>
      <c r="AY236" s="24" t="s">
        <v>120</v>
      </c>
      <c r="BE236" s="228">
        <f>IF(N236="základní",J236,0)</f>
        <v>0</v>
      </c>
      <c r="BF236" s="228">
        <f>IF(N236="snížená",J236,0)</f>
        <v>0</v>
      </c>
      <c r="BG236" s="228">
        <f>IF(N236="zákl. přenesená",J236,0)</f>
        <v>0</v>
      </c>
      <c r="BH236" s="228">
        <f>IF(N236="sníž. přenesená",J236,0)</f>
        <v>0</v>
      </c>
      <c r="BI236" s="228">
        <f>IF(N236="nulová",J236,0)</f>
        <v>0</v>
      </c>
      <c r="BJ236" s="24" t="s">
        <v>78</v>
      </c>
      <c r="BK236" s="228">
        <f>ROUND(I236*H236,2)</f>
        <v>0</v>
      </c>
      <c r="BL236" s="24" t="s">
        <v>127</v>
      </c>
      <c r="BM236" s="24" t="s">
        <v>332</v>
      </c>
    </row>
    <row r="237" s="1" customFormat="1">
      <c r="B237" s="46"/>
      <c r="C237" s="74"/>
      <c r="D237" s="229" t="s">
        <v>129</v>
      </c>
      <c r="E237" s="74"/>
      <c r="F237" s="230" t="s">
        <v>333</v>
      </c>
      <c r="G237" s="74"/>
      <c r="H237" s="74"/>
      <c r="I237" s="187"/>
      <c r="J237" s="74"/>
      <c r="K237" s="74"/>
      <c r="L237" s="72"/>
      <c r="M237" s="231"/>
      <c r="N237" s="47"/>
      <c r="O237" s="47"/>
      <c r="P237" s="47"/>
      <c r="Q237" s="47"/>
      <c r="R237" s="47"/>
      <c r="S237" s="47"/>
      <c r="T237" s="95"/>
      <c r="AT237" s="24" t="s">
        <v>129</v>
      </c>
      <c r="AU237" s="24" t="s">
        <v>80</v>
      </c>
    </row>
    <row r="238" s="12" customFormat="1">
      <c r="B238" s="243"/>
      <c r="C238" s="244"/>
      <c r="D238" s="229" t="s">
        <v>131</v>
      </c>
      <c r="E238" s="245" t="s">
        <v>21</v>
      </c>
      <c r="F238" s="246" t="s">
        <v>334</v>
      </c>
      <c r="G238" s="244"/>
      <c r="H238" s="245" t="s">
        <v>21</v>
      </c>
      <c r="I238" s="247"/>
      <c r="J238" s="244"/>
      <c r="K238" s="244"/>
      <c r="L238" s="248"/>
      <c r="M238" s="249"/>
      <c r="N238" s="250"/>
      <c r="O238" s="250"/>
      <c r="P238" s="250"/>
      <c r="Q238" s="250"/>
      <c r="R238" s="250"/>
      <c r="S238" s="250"/>
      <c r="T238" s="251"/>
      <c r="AT238" s="252" t="s">
        <v>131</v>
      </c>
      <c r="AU238" s="252" t="s">
        <v>80</v>
      </c>
      <c r="AV238" s="12" t="s">
        <v>78</v>
      </c>
      <c r="AW238" s="12" t="s">
        <v>34</v>
      </c>
      <c r="AX238" s="12" t="s">
        <v>71</v>
      </c>
      <c r="AY238" s="252" t="s">
        <v>120</v>
      </c>
    </row>
    <row r="239" s="11" customFormat="1">
      <c r="B239" s="232"/>
      <c r="C239" s="233"/>
      <c r="D239" s="229" t="s">
        <v>131</v>
      </c>
      <c r="E239" s="234" t="s">
        <v>21</v>
      </c>
      <c r="F239" s="235" t="s">
        <v>321</v>
      </c>
      <c r="G239" s="233"/>
      <c r="H239" s="236">
        <v>148.33000000000001</v>
      </c>
      <c r="I239" s="237"/>
      <c r="J239" s="233"/>
      <c r="K239" s="233"/>
      <c r="L239" s="238"/>
      <c r="M239" s="239"/>
      <c r="N239" s="240"/>
      <c r="O239" s="240"/>
      <c r="P239" s="240"/>
      <c r="Q239" s="240"/>
      <c r="R239" s="240"/>
      <c r="S239" s="240"/>
      <c r="T239" s="241"/>
      <c r="AT239" s="242" t="s">
        <v>131</v>
      </c>
      <c r="AU239" s="242" t="s">
        <v>80</v>
      </c>
      <c r="AV239" s="11" t="s">
        <v>80</v>
      </c>
      <c r="AW239" s="11" t="s">
        <v>34</v>
      </c>
      <c r="AX239" s="11" t="s">
        <v>71</v>
      </c>
      <c r="AY239" s="242" t="s">
        <v>120</v>
      </c>
    </row>
    <row r="240" s="11" customFormat="1">
      <c r="B240" s="232"/>
      <c r="C240" s="233"/>
      <c r="D240" s="229" t="s">
        <v>131</v>
      </c>
      <c r="E240" s="234" t="s">
        <v>21</v>
      </c>
      <c r="F240" s="235" t="s">
        <v>322</v>
      </c>
      <c r="G240" s="233"/>
      <c r="H240" s="236">
        <v>213.61000000000001</v>
      </c>
      <c r="I240" s="237"/>
      <c r="J240" s="233"/>
      <c r="K240" s="233"/>
      <c r="L240" s="238"/>
      <c r="M240" s="239"/>
      <c r="N240" s="240"/>
      <c r="O240" s="240"/>
      <c r="P240" s="240"/>
      <c r="Q240" s="240"/>
      <c r="R240" s="240"/>
      <c r="S240" s="240"/>
      <c r="T240" s="241"/>
      <c r="AT240" s="242" t="s">
        <v>131</v>
      </c>
      <c r="AU240" s="242" t="s">
        <v>80</v>
      </c>
      <c r="AV240" s="11" t="s">
        <v>80</v>
      </c>
      <c r="AW240" s="11" t="s">
        <v>34</v>
      </c>
      <c r="AX240" s="11" t="s">
        <v>71</v>
      </c>
      <c r="AY240" s="242" t="s">
        <v>120</v>
      </c>
    </row>
    <row r="241" s="14" customFormat="1">
      <c r="B241" s="274"/>
      <c r="C241" s="275"/>
      <c r="D241" s="229" t="s">
        <v>131</v>
      </c>
      <c r="E241" s="276" t="s">
        <v>21</v>
      </c>
      <c r="F241" s="277" t="s">
        <v>335</v>
      </c>
      <c r="G241" s="275"/>
      <c r="H241" s="278">
        <v>361.94</v>
      </c>
      <c r="I241" s="279"/>
      <c r="J241" s="275"/>
      <c r="K241" s="275"/>
      <c r="L241" s="280"/>
      <c r="M241" s="281"/>
      <c r="N241" s="282"/>
      <c r="O241" s="282"/>
      <c r="P241" s="282"/>
      <c r="Q241" s="282"/>
      <c r="R241" s="282"/>
      <c r="S241" s="282"/>
      <c r="T241" s="283"/>
      <c r="AT241" s="284" t="s">
        <v>131</v>
      </c>
      <c r="AU241" s="284" t="s">
        <v>80</v>
      </c>
      <c r="AV241" s="14" t="s">
        <v>141</v>
      </c>
      <c r="AW241" s="14" t="s">
        <v>34</v>
      </c>
      <c r="AX241" s="14" t="s">
        <v>71</v>
      </c>
      <c r="AY241" s="284" t="s">
        <v>120</v>
      </c>
    </row>
    <row r="242" s="11" customFormat="1">
      <c r="B242" s="232"/>
      <c r="C242" s="233"/>
      <c r="D242" s="229" t="s">
        <v>131</v>
      </c>
      <c r="E242" s="234" t="s">
        <v>21</v>
      </c>
      <c r="F242" s="235" t="s">
        <v>336</v>
      </c>
      <c r="G242" s="233"/>
      <c r="H242" s="236">
        <v>-128.90899999999999</v>
      </c>
      <c r="I242" s="237"/>
      <c r="J242" s="233"/>
      <c r="K242" s="233"/>
      <c r="L242" s="238"/>
      <c r="M242" s="239"/>
      <c r="N242" s="240"/>
      <c r="O242" s="240"/>
      <c r="P242" s="240"/>
      <c r="Q242" s="240"/>
      <c r="R242" s="240"/>
      <c r="S242" s="240"/>
      <c r="T242" s="241"/>
      <c r="AT242" s="242" t="s">
        <v>131</v>
      </c>
      <c r="AU242" s="242" t="s">
        <v>80</v>
      </c>
      <c r="AV242" s="11" t="s">
        <v>80</v>
      </c>
      <c r="AW242" s="11" t="s">
        <v>34</v>
      </c>
      <c r="AX242" s="11" t="s">
        <v>71</v>
      </c>
      <c r="AY242" s="242" t="s">
        <v>120</v>
      </c>
    </row>
    <row r="243" s="13" customFormat="1">
      <c r="B243" s="253"/>
      <c r="C243" s="254"/>
      <c r="D243" s="229" t="s">
        <v>131</v>
      </c>
      <c r="E243" s="255" t="s">
        <v>21</v>
      </c>
      <c r="F243" s="256" t="s">
        <v>140</v>
      </c>
      <c r="G243" s="254"/>
      <c r="H243" s="257">
        <v>233.03100000000001</v>
      </c>
      <c r="I243" s="258"/>
      <c r="J243" s="254"/>
      <c r="K243" s="254"/>
      <c r="L243" s="259"/>
      <c r="M243" s="260"/>
      <c r="N243" s="261"/>
      <c r="O243" s="261"/>
      <c r="P243" s="261"/>
      <c r="Q243" s="261"/>
      <c r="R243" s="261"/>
      <c r="S243" s="261"/>
      <c r="T243" s="262"/>
      <c r="AT243" s="263" t="s">
        <v>131</v>
      </c>
      <c r="AU243" s="263" t="s">
        <v>80</v>
      </c>
      <c r="AV243" s="13" t="s">
        <v>127</v>
      </c>
      <c r="AW243" s="13" t="s">
        <v>34</v>
      </c>
      <c r="AX243" s="13" t="s">
        <v>78</v>
      </c>
      <c r="AY243" s="263" t="s">
        <v>120</v>
      </c>
    </row>
    <row r="244" s="1" customFormat="1" ht="51" customHeight="1">
      <c r="B244" s="46"/>
      <c r="C244" s="217" t="s">
        <v>337</v>
      </c>
      <c r="D244" s="217" t="s">
        <v>122</v>
      </c>
      <c r="E244" s="218" t="s">
        <v>338</v>
      </c>
      <c r="F244" s="219" t="s">
        <v>339</v>
      </c>
      <c r="G244" s="220" t="s">
        <v>161</v>
      </c>
      <c r="H244" s="221">
        <v>4660.6199999999999</v>
      </c>
      <c r="I244" s="222"/>
      <c r="J244" s="223">
        <f>ROUND(I244*H244,2)</f>
        <v>0</v>
      </c>
      <c r="K244" s="219" t="s">
        <v>126</v>
      </c>
      <c r="L244" s="72"/>
      <c r="M244" s="224" t="s">
        <v>21</v>
      </c>
      <c r="N244" s="225" t="s">
        <v>42</v>
      </c>
      <c r="O244" s="47"/>
      <c r="P244" s="226">
        <f>O244*H244</f>
        <v>0</v>
      </c>
      <c r="Q244" s="226">
        <v>0</v>
      </c>
      <c r="R244" s="226">
        <f>Q244*H244</f>
        <v>0</v>
      </c>
      <c r="S244" s="226">
        <v>0</v>
      </c>
      <c r="T244" s="227">
        <f>S244*H244</f>
        <v>0</v>
      </c>
      <c r="AR244" s="24" t="s">
        <v>127</v>
      </c>
      <c r="AT244" s="24" t="s">
        <v>122</v>
      </c>
      <c r="AU244" s="24" t="s">
        <v>80</v>
      </c>
      <c r="AY244" s="24" t="s">
        <v>120</v>
      </c>
      <c r="BE244" s="228">
        <f>IF(N244="základní",J244,0)</f>
        <v>0</v>
      </c>
      <c r="BF244" s="228">
        <f>IF(N244="snížená",J244,0)</f>
        <v>0</v>
      </c>
      <c r="BG244" s="228">
        <f>IF(N244="zákl. přenesená",J244,0)</f>
        <v>0</v>
      </c>
      <c r="BH244" s="228">
        <f>IF(N244="sníž. přenesená",J244,0)</f>
        <v>0</v>
      </c>
      <c r="BI244" s="228">
        <f>IF(N244="nulová",J244,0)</f>
        <v>0</v>
      </c>
      <c r="BJ244" s="24" t="s">
        <v>78</v>
      </c>
      <c r="BK244" s="228">
        <f>ROUND(I244*H244,2)</f>
        <v>0</v>
      </c>
      <c r="BL244" s="24" t="s">
        <v>127</v>
      </c>
      <c r="BM244" s="24" t="s">
        <v>340</v>
      </c>
    </row>
    <row r="245" s="1" customFormat="1">
      <c r="B245" s="46"/>
      <c r="C245" s="74"/>
      <c r="D245" s="229" t="s">
        <v>129</v>
      </c>
      <c r="E245" s="74"/>
      <c r="F245" s="230" t="s">
        <v>333</v>
      </c>
      <c r="G245" s="74"/>
      <c r="H245" s="74"/>
      <c r="I245" s="187"/>
      <c r="J245" s="74"/>
      <c r="K245" s="74"/>
      <c r="L245" s="72"/>
      <c r="M245" s="231"/>
      <c r="N245" s="47"/>
      <c r="O245" s="47"/>
      <c r="P245" s="47"/>
      <c r="Q245" s="47"/>
      <c r="R245" s="47"/>
      <c r="S245" s="47"/>
      <c r="T245" s="95"/>
      <c r="AT245" s="24" t="s">
        <v>129</v>
      </c>
      <c r="AU245" s="24" t="s">
        <v>80</v>
      </c>
    </row>
    <row r="246" s="12" customFormat="1">
      <c r="B246" s="243"/>
      <c r="C246" s="244"/>
      <c r="D246" s="229" t="s">
        <v>131</v>
      </c>
      <c r="E246" s="245" t="s">
        <v>21</v>
      </c>
      <c r="F246" s="246" t="s">
        <v>341</v>
      </c>
      <c r="G246" s="244"/>
      <c r="H246" s="245" t="s">
        <v>21</v>
      </c>
      <c r="I246" s="247"/>
      <c r="J246" s="244"/>
      <c r="K246" s="244"/>
      <c r="L246" s="248"/>
      <c r="M246" s="249"/>
      <c r="N246" s="250"/>
      <c r="O246" s="250"/>
      <c r="P246" s="250"/>
      <c r="Q246" s="250"/>
      <c r="R246" s="250"/>
      <c r="S246" s="250"/>
      <c r="T246" s="251"/>
      <c r="AT246" s="252" t="s">
        <v>131</v>
      </c>
      <c r="AU246" s="252" t="s">
        <v>80</v>
      </c>
      <c r="AV246" s="12" t="s">
        <v>78</v>
      </c>
      <c r="AW246" s="12" t="s">
        <v>34</v>
      </c>
      <c r="AX246" s="12" t="s">
        <v>71</v>
      </c>
      <c r="AY246" s="252" t="s">
        <v>120</v>
      </c>
    </row>
    <row r="247" s="11" customFormat="1">
      <c r="B247" s="232"/>
      <c r="C247" s="233"/>
      <c r="D247" s="229" t="s">
        <v>131</v>
      </c>
      <c r="E247" s="234" t="s">
        <v>21</v>
      </c>
      <c r="F247" s="235" t="s">
        <v>342</v>
      </c>
      <c r="G247" s="233"/>
      <c r="H247" s="236">
        <v>4660.6199999999999</v>
      </c>
      <c r="I247" s="237"/>
      <c r="J247" s="233"/>
      <c r="K247" s="233"/>
      <c r="L247" s="238"/>
      <c r="M247" s="239"/>
      <c r="N247" s="240"/>
      <c r="O247" s="240"/>
      <c r="P247" s="240"/>
      <c r="Q247" s="240"/>
      <c r="R247" s="240"/>
      <c r="S247" s="240"/>
      <c r="T247" s="241"/>
      <c r="AT247" s="242" t="s">
        <v>131</v>
      </c>
      <c r="AU247" s="242" t="s">
        <v>80</v>
      </c>
      <c r="AV247" s="11" t="s">
        <v>80</v>
      </c>
      <c r="AW247" s="11" t="s">
        <v>34</v>
      </c>
      <c r="AX247" s="11" t="s">
        <v>78</v>
      </c>
      <c r="AY247" s="242" t="s">
        <v>120</v>
      </c>
    </row>
    <row r="248" s="1" customFormat="1" ht="38.25" customHeight="1">
      <c r="B248" s="46"/>
      <c r="C248" s="217" t="s">
        <v>343</v>
      </c>
      <c r="D248" s="217" t="s">
        <v>122</v>
      </c>
      <c r="E248" s="218" t="s">
        <v>344</v>
      </c>
      <c r="F248" s="219" t="s">
        <v>345</v>
      </c>
      <c r="G248" s="220" t="s">
        <v>161</v>
      </c>
      <c r="H248" s="221">
        <v>1.75</v>
      </c>
      <c r="I248" s="222"/>
      <c r="J248" s="223">
        <f>ROUND(I248*H248,2)</f>
        <v>0</v>
      </c>
      <c r="K248" s="219" t="s">
        <v>126</v>
      </c>
      <c r="L248" s="72"/>
      <c r="M248" s="224" t="s">
        <v>21</v>
      </c>
      <c r="N248" s="225" t="s">
        <v>42</v>
      </c>
      <c r="O248" s="47"/>
      <c r="P248" s="226">
        <f>O248*H248</f>
        <v>0</v>
      </c>
      <c r="Q248" s="226">
        <v>0</v>
      </c>
      <c r="R248" s="226">
        <f>Q248*H248</f>
        <v>0</v>
      </c>
      <c r="S248" s="226">
        <v>0</v>
      </c>
      <c r="T248" s="227">
        <f>S248*H248</f>
        <v>0</v>
      </c>
      <c r="AR248" s="24" t="s">
        <v>127</v>
      </c>
      <c r="AT248" s="24" t="s">
        <v>122</v>
      </c>
      <c r="AU248" s="24" t="s">
        <v>80</v>
      </c>
      <c r="AY248" s="24" t="s">
        <v>120</v>
      </c>
      <c r="BE248" s="228">
        <f>IF(N248="základní",J248,0)</f>
        <v>0</v>
      </c>
      <c r="BF248" s="228">
        <f>IF(N248="snížená",J248,0)</f>
        <v>0</v>
      </c>
      <c r="BG248" s="228">
        <f>IF(N248="zákl. přenesená",J248,0)</f>
        <v>0</v>
      </c>
      <c r="BH248" s="228">
        <f>IF(N248="sníž. přenesená",J248,0)</f>
        <v>0</v>
      </c>
      <c r="BI248" s="228">
        <f>IF(N248="nulová",J248,0)</f>
        <v>0</v>
      </c>
      <c r="BJ248" s="24" t="s">
        <v>78</v>
      </c>
      <c r="BK248" s="228">
        <f>ROUND(I248*H248,2)</f>
        <v>0</v>
      </c>
      <c r="BL248" s="24" t="s">
        <v>127</v>
      </c>
      <c r="BM248" s="24" t="s">
        <v>346</v>
      </c>
    </row>
    <row r="249" s="1" customFormat="1">
      <c r="B249" s="46"/>
      <c r="C249" s="74"/>
      <c r="D249" s="229" t="s">
        <v>129</v>
      </c>
      <c r="E249" s="74"/>
      <c r="F249" s="230" t="s">
        <v>347</v>
      </c>
      <c r="G249" s="74"/>
      <c r="H249" s="74"/>
      <c r="I249" s="187"/>
      <c r="J249" s="74"/>
      <c r="K249" s="74"/>
      <c r="L249" s="72"/>
      <c r="M249" s="231"/>
      <c r="N249" s="47"/>
      <c r="O249" s="47"/>
      <c r="P249" s="47"/>
      <c r="Q249" s="47"/>
      <c r="R249" s="47"/>
      <c r="S249" s="47"/>
      <c r="T249" s="95"/>
      <c r="AT249" s="24" t="s">
        <v>129</v>
      </c>
      <c r="AU249" s="24" t="s">
        <v>80</v>
      </c>
    </row>
    <row r="250" s="11" customFormat="1">
      <c r="B250" s="232"/>
      <c r="C250" s="233"/>
      <c r="D250" s="229" t="s">
        <v>131</v>
      </c>
      <c r="E250" s="234" t="s">
        <v>21</v>
      </c>
      <c r="F250" s="235" t="s">
        <v>348</v>
      </c>
      <c r="G250" s="233"/>
      <c r="H250" s="236">
        <v>1.75</v>
      </c>
      <c r="I250" s="237"/>
      <c r="J250" s="233"/>
      <c r="K250" s="233"/>
      <c r="L250" s="238"/>
      <c r="M250" s="239"/>
      <c r="N250" s="240"/>
      <c r="O250" s="240"/>
      <c r="P250" s="240"/>
      <c r="Q250" s="240"/>
      <c r="R250" s="240"/>
      <c r="S250" s="240"/>
      <c r="T250" s="241"/>
      <c r="AT250" s="242" t="s">
        <v>131</v>
      </c>
      <c r="AU250" s="242" t="s">
        <v>80</v>
      </c>
      <c r="AV250" s="11" t="s">
        <v>80</v>
      </c>
      <c r="AW250" s="11" t="s">
        <v>34</v>
      </c>
      <c r="AX250" s="11" t="s">
        <v>78</v>
      </c>
      <c r="AY250" s="242" t="s">
        <v>120</v>
      </c>
    </row>
    <row r="251" s="1" customFormat="1" ht="16.5" customHeight="1">
      <c r="B251" s="46"/>
      <c r="C251" s="217" t="s">
        <v>349</v>
      </c>
      <c r="D251" s="217" t="s">
        <v>122</v>
      </c>
      <c r="E251" s="218" t="s">
        <v>350</v>
      </c>
      <c r="F251" s="219" t="s">
        <v>351</v>
      </c>
      <c r="G251" s="220" t="s">
        <v>161</v>
      </c>
      <c r="H251" s="221">
        <v>233.03100000000001</v>
      </c>
      <c r="I251" s="222"/>
      <c r="J251" s="223">
        <f>ROUND(I251*H251,2)</f>
        <v>0</v>
      </c>
      <c r="K251" s="219" t="s">
        <v>126</v>
      </c>
      <c r="L251" s="72"/>
      <c r="M251" s="224" t="s">
        <v>21</v>
      </c>
      <c r="N251" s="225" t="s">
        <v>42</v>
      </c>
      <c r="O251" s="47"/>
      <c r="P251" s="226">
        <f>O251*H251</f>
        <v>0</v>
      </c>
      <c r="Q251" s="226">
        <v>0</v>
      </c>
      <c r="R251" s="226">
        <f>Q251*H251</f>
        <v>0</v>
      </c>
      <c r="S251" s="226">
        <v>0</v>
      </c>
      <c r="T251" s="227">
        <f>S251*H251</f>
        <v>0</v>
      </c>
      <c r="AR251" s="24" t="s">
        <v>127</v>
      </c>
      <c r="AT251" s="24" t="s">
        <v>122</v>
      </c>
      <c r="AU251" s="24" t="s">
        <v>80</v>
      </c>
      <c r="AY251" s="24" t="s">
        <v>120</v>
      </c>
      <c r="BE251" s="228">
        <f>IF(N251="základní",J251,0)</f>
        <v>0</v>
      </c>
      <c r="BF251" s="228">
        <f>IF(N251="snížená",J251,0)</f>
        <v>0</v>
      </c>
      <c r="BG251" s="228">
        <f>IF(N251="zákl. přenesená",J251,0)</f>
        <v>0</v>
      </c>
      <c r="BH251" s="228">
        <f>IF(N251="sníž. přenesená",J251,0)</f>
        <v>0</v>
      </c>
      <c r="BI251" s="228">
        <f>IF(N251="nulová",J251,0)</f>
        <v>0</v>
      </c>
      <c r="BJ251" s="24" t="s">
        <v>78</v>
      </c>
      <c r="BK251" s="228">
        <f>ROUND(I251*H251,2)</f>
        <v>0</v>
      </c>
      <c r="BL251" s="24" t="s">
        <v>127</v>
      </c>
      <c r="BM251" s="24" t="s">
        <v>352</v>
      </c>
    </row>
    <row r="252" s="1" customFormat="1">
      <c r="B252" s="46"/>
      <c r="C252" s="74"/>
      <c r="D252" s="229" t="s">
        <v>129</v>
      </c>
      <c r="E252" s="74"/>
      <c r="F252" s="230" t="s">
        <v>353</v>
      </c>
      <c r="G252" s="74"/>
      <c r="H252" s="74"/>
      <c r="I252" s="187"/>
      <c r="J252" s="74"/>
      <c r="K252" s="74"/>
      <c r="L252" s="72"/>
      <c r="M252" s="231"/>
      <c r="N252" s="47"/>
      <c r="O252" s="47"/>
      <c r="P252" s="47"/>
      <c r="Q252" s="47"/>
      <c r="R252" s="47"/>
      <c r="S252" s="47"/>
      <c r="T252" s="95"/>
      <c r="AT252" s="24" t="s">
        <v>129</v>
      </c>
      <c r="AU252" s="24" t="s">
        <v>80</v>
      </c>
    </row>
    <row r="253" s="11" customFormat="1">
      <c r="B253" s="232"/>
      <c r="C253" s="233"/>
      <c r="D253" s="229" t="s">
        <v>131</v>
      </c>
      <c r="E253" s="234" t="s">
        <v>21</v>
      </c>
      <c r="F253" s="235" t="s">
        <v>354</v>
      </c>
      <c r="G253" s="233"/>
      <c r="H253" s="236">
        <v>233.03100000000001</v>
      </c>
      <c r="I253" s="237"/>
      <c r="J253" s="233"/>
      <c r="K253" s="233"/>
      <c r="L253" s="238"/>
      <c r="M253" s="239"/>
      <c r="N253" s="240"/>
      <c r="O253" s="240"/>
      <c r="P253" s="240"/>
      <c r="Q253" s="240"/>
      <c r="R253" s="240"/>
      <c r="S253" s="240"/>
      <c r="T253" s="241"/>
      <c r="AT253" s="242" t="s">
        <v>131</v>
      </c>
      <c r="AU253" s="242" t="s">
        <v>80</v>
      </c>
      <c r="AV253" s="11" t="s">
        <v>80</v>
      </c>
      <c r="AW253" s="11" t="s">
        <v>34</v>
      </c>
      <c r="AX253" s="11" t="s">
        <v>78</v>
      </c>
      <c r="AY253" s="242" t="s">
        <v>120</v>
      </c>
    </row>
    <row r="254" s="1" customFormat="1" ht="25.5" customHeight="1">
      <c r="B254" s="46"/>
      <c r="C254" s="217" t="s">
        <v>355</v>
      </c>
      <c r="D254" s="217" t="s">
        <v>122</v>
      </c>
      <c r="E254" s="218" t="s">
        <v>356</v>
      </c>
      <c r="F254" s="219" t="s">
        <v>357</v>
      </c>
      <c r="G254" s="220" t="s">
        <v>358</v>
      </c>
      <c r="H254" s="221">
        <v>419.45600000000002</v>
      </c>
      <c r="I254" s="222"/>
      <c r="J254" s="223">
        <f>ROUND(I254*H254,2)</f>
        <v>0</v>
      </c>
      <c r="K254" s="219" t="s">
        <v>126</v>
      </c>
      <c r="L254" s="72"/>
      <c r="M254" s="224" t="s">
        <v>21</v>
      </c>
      <c r="N254" s="225" t="s">
        <v>42</v>
      </c>
      <c r="O254" s="47"/>
      <c r="P254" s="226">
        <f>O254*H254</f>
        <v>0</v>
      </c>
      <c r="Q254" s="226">
        <v>0</v>
      </c>
      <c r="R254" s="226">
        <f>Q254*H254</f>
        <v>0</v>
      </c>
      <c r="S254" s="226">
        <v>0</v>
      </c>
      <c r="T254" s="227">
        <f>S254*H254</f>
        <v>0</v>
      </c>
      <c r="AR254" s="24" t="s">
        <v>127</v>
      </c>
      <c r="AT254" s="24" t="s">
        <v>122</v>
      </c>
      <c r="AU254" s="24" t="s">
        <v>80</v>
      </c>
      <c r="AY254" s="24" t="s">
        <v>120</v>
      </c>
      <c r="BE254" s="228">
        <f>IF(N254="základní",J254,0)</f>
        <v>0</v>
      </c>
      <c r="BF254" s="228">
        <f>IF(N254="snížená",J254,0)</f>
        <v>0</v>
      </c>
      <c r="BG254" s="228">
        <f>IF(N254="zákl. přenesená",J254,0)</f>
        <v>0</v>
      </c>
      <c r="BH254" s="228">
        <f>IF(N254="sníž. přenesená",J254,0)</f>
        <v>0</v>
      </c>
      <c r="BI254" s="228">
        <f>IF(N254="nulová",J254,0)</f>
        <v>0</v>
      </c>
      <c r="BJ254" s="24" t="s">
        <v>78</v>
      </c>
      <c r="BK254" s="228">
        <f>ROUND(I254*H254,2)</f>
        <v>0</v>
      </c>
      <c r="BL254" s="24" t="s">
        <v>127</v>
      </c>
      <c r="BM254" s="24" t="s">
        <v>359</v>
      </c>
    </row>
    <row r="255" s="1" customFormat="1">
      <c r="B255" s="46"/>
      <c r="C255" s="74"/>
      <c r="D255" s="229" t="s">
        <v>129</v>
      </c>
      <c r="E255" s="74"/>
      <c r="F255" s="230" t="s">
        <v>360</v>
      </c>
      <c r="G255" s="74"/>
      <c r="H255" s="74"/>
      <c r="I255" s="187"/>
      <c r="J255" s="74"/>
      <c r="K255" s="74"/>
      <c r="L255" s="72"/>
      <c r="M255" s="231"/>
      <c r="N255" s="47"/>
      <c r="O255" s="47"/>
      <c r="P255" s="47"/>
      <c r="Q255" s="47"/>
      <c r="R255" s="47"/>
      <c r="S255" s="47"/>
      <c r="T255" s="95"/>
      <c r="AT255" s="24" t="s">
        <v>129</v>
      </c>
      <c r="AU255" s="24" t="s">
        <v>80</v>
      </c>
    </row>
    <row r="256" s="11" customFormat="1">
      <c r="B256" s="232"/>
      <c r="C256" s="233"/>
      <c r="D256" s="229" t="s">
        <v>131</v>
      </c>
      <c r="E256" s="234" t="s">
        <v>21</v>
      </c>
      <c r="F256" s="235" t="s">
        <v>361</v>
      </c>
      <c r="G256" s="233"/>
      <c r="H256" s="236">
        <v>419.45600000000002</v>
      </c>
      <c r="I256" s="237"/>
      <c r="J256" s="233"/>
      <c r="K256" s="233"/>
      <c r="L256" s="238"/>
      <c r="M256" s="239"/>
      <c r="N256" s="240"/>
      <c r="O256" s="240"/>
      <c r="P256" s="240"/>
      <c r="Q256" s="240"/>
      <c r="R256" s="240"/>
      <c r="S256" s="240"/>
      <c r="T256" s="241"/>
      <c r="AT256" s="242" t="s">
        <v>131</v>
      </c>
      <c r="AU256" s="242" t="s">
        <v>80</v>
      </c>
      <c r="AV256" s="11" t="s">
        <v>80</v>
      </c>
      <c r="AW256" s="11" t="s">
        <v>34</v>
      </c>
      <c r="AX256" s="11" t="s">
        <v>78</v>
      </c>
      <c r="AY256" s="242" t="s">
        <v>120</v>
      </c>
    </row>
    <row r="257" s="1" customFormat="1" ht="25.5" customHeight="1">
      <c r="B257" s="46"/>
      <c r="C257" s="217" t="s">
        <v>362</v>
      </c>
      <c r="D257" s="217" t="s">
        <v>122</v>
      </c>
      <c r="E257" s="218" t="s">
        <v>363</v>
      </c>
      <c r="F257" s="219" t="s">
        <v>364</v>
      </c>
      <c r="G257" s="220" t="s">
        <v>161</v>
      </c>
      <c r="H257" s="221">
        <v>257.81799999999998</v>
      </c>
      <c r="I257" s="222"/>
      <c r="J257" s="223">
        <f>ROUND(I257*H257,2)</f>
        <v>0</v>
      </c>
      <c r="K257" s="219" t="s">
        <v>126</v>
      </c>
      <c r="L257" s="72"/>
      <c r="M257" s="224" t="s">
        <v>21</v>
      </c>
      <c r="N257" s="225" t="s">
        <v>42</v>
      </c>
      <c r="O257" s="47"/>
      <c r="P257" s="226">
        <f>O257*H257</f>
        <v>0</v>
      </c>
      <c r="Q257" s="226">
        <v>0</v>
      </c>
      <c r="R257" s="226">
        <f>Q257*H257</f>
        <v>0</v>
      </c>
      <c r="S257" s="226">
        <v>0</v>
      </c>
      <c r="T257" s="227">
        <f>S257*H257</f>
        <v>0</v>
      </c>
      <c r="AR257" s="24" t="s">
        <v>127</v>
      </c>
      <c r="AT257" s="24" t="s">
        <v>122</v>
      </c>
      <c r="AU257" s="24" t="s">
        <v>80</v>
      </c>
      <c r="AY257" s="24" t="s">
        <v>120</v>
      </c>
      <c r="BE257" s="228">
        <f>IF(N257="základní",J257,0)</f>
        <v>0</v>
      </c>
      <c r="BF257" s="228">
        <f>IF(N257="snížená",J257,0)</f>
        <v>0</v>
      </c>
      <c r="BG257" s="228">
        <f>IF(N257="zákl. přenesená",J257,0)</f>
        <v>0</v>
      </c>
      <c r="BH257" s="228">
        <f>IF(N257="sníž. přenesená",J257,0)</f>
        <v>0</v>
      </c>
      <c r="BI257" s="228">
        <f>IF(N257="nulová",J257,0)</f>
        <v>0</v>
      </c>
      <c r="BJ257" s="24" t="s">
        <v>78</v>
      </c>
      <c r="BK257" s="228">
        <f>ROUND(I257*H257,2)</f>
        <v>0</v>
      </c>
      <c r="BL257" s="24" t="s">
        <v>127</v>
      </c>
      <c r="BM257" s="24" t="s">
        <v>365</v>
      </c>
    </row>
    <row r="258" s="1" customFormat="1">
      <c r="B258" s="46"/>
      <c r="C258" s="74"/>
      <c r="D258" s="229" t="s">
        <v>129</v>
      </c>
      <c r="E258" s="74"/>
      <c r="F258" s="230" t="s">
        <v>366</v>
      </c>
      <c r="G258" s="74"/>
      <c r="H258" s="74"/>
      <c r="I258" s="187"/>
      <c r="J258" s="74"/>
      <c r="K258" s="74"/>
      <c r="L258" s="72"/>
      <c r="M258" s="231"/>
      <c r="N258" s="47"/>
      <c r="O258" s="47"/>
      <c r="P258" s="47"/>
      <c r="Q258" s="47"/>
      <c r="R258" s="47"/>
      <c r="S258" s="47"/>
      <c r="T258" s="95"/>
      <c r="AT258" s="24" t="s">
        <v>129</v>
      </c>
      <c r="AU258" s="24" t="s">
        <v>80</v>
      </c>
    </row>
    <row r="259" s="11" customFormat="1">
      <c r="B259" s="232"/>
      <c r="C259" s="233"/>
      <c r="D259" s="229" t="s">
        <v>131</v>
      </c>
      <c r="E259" s="234" t="s">
        <v>21</v>
      </c>
      <c r="F259" s="235" t="s">
        <v>367</v>
      </c>
      <c r="G259" s="233"/>
      <c r="H259" s="236">
        <v>106.66</v>
      </c>
      <c r="I259" s="237"/>
      <c r="J259" s="233"/>
      <c r="K259" s="233"/>
      <c r="L259" s="238"/>
      <c r="M259" s="239"/>
      <c r="N259" s="240"/>
      <c r="O259" s="240"/>
      <c r="P259" s="240"/>
      <c r="Q259" s="240"/>
      <c r="R259" s="240"/>
      <c r="S259" s="240"/>
      <c r="T259" s="241"/>
      <c r="AT259" s="242" t="s">
        <v>131</v>
      </c>
      <c r="AU259" s="242" t="s">
        <v>80</v>
      </c>
      <c r="AV259" s="11" t="s">
        <v>80</v>
      </c>
      <c r="AW259" s="11" t="s">
        <v>34</v>
      </c>
      <c r="AX259" s="11" t="s">
        <v>71</v>
      </c>
      <c r="AY259" s="242" t="s">
        <v>120</v>
      </c>
    </row>
    <row r="260" s="11" customFormat="1">
      <c r="B260" s="232"/>
      <c r="C260" s="233"/>
      <c r="D260" s="229" t="s">
        <v>131</v>
      </c>
      <c r="E260" s="234" t="s">
        <v>21</v>
      </c>
      <c r="F260" s="235" t="s">
        <v>368</v>
      </c>
      <c r="G260" s="233"/>
      <c r="H260" s="236">
        <v>151.43000000000001</v>
      </c>
      <c r="I260" s="237"/>
      <c r="J260" s="233"/>
      <c r="K260" s="233"/>
      <c r="L260" s="238"/>
      <c r="M260" s="239"/>
      <c r="N260" s="240"/>
      <c r="O260" s="240"/>
      <c r="P260" s="240"/>
      <c r="Q260" s="240"/>
      <c r="R260" s="240"/>
      <c r="S260" s="240"/>
      <c r="T260" s="241"/>
      <c r="AT260" s="242" t="s">
        <v>131</v>
      </c>
      <c r="AU260" s="242" t="s">
        <v>80</v>
      </c>
      <c r="AV260" s="11" t="s">
        <v>80</v>
      </c>
      <c r="AW260" s="11" t="s">
        <v>34</v>
      </c>
      <c r="AX260" s="11" t="s">
        <v>71</v>
      </c>
      <c r="AY260" s="242" t="s">
        <v>120</v>
      </c>
    </row>
    <row r="261" s="11" customFormat="1">
      <c r="B261" s="232"/>
      <c r="C261" s="233"/>
      <c r="D261" s="229" t="s">
        <v>131</v>
      </c>
      <c r="E261" s="234" t="s">
        <v>21</v>
      </c>
      <c r="F261" s="235" t="s">
        <v>369</v>
      </c>
      <c r="G261" s="233"/>
      <c r="H261" s="236">
        <v>-0.27200000000000002</v>
      </c>
      <c r="I261" s="237"/>
      <c r="J261" s="233"/>
      <c r="K261" s="233"/>
      <c r="L261" s="238"/>
      <c r="M261" s="239"/>
      <c r="N261" s="240"/>
      <c r="O261" s="240"/>
      <c r="P261" s="240"/>
      <c r="Q261" s="240"/>
      <c r="R261" s="240"/>
      <c r="S261" s="240"/>
      <c r="T261" s="241"/>
      <c r="AT261" s="242" t="s">
        <v>131</v>
      </c>
      <c r="AU261" s="242" t="s">
        <v>80</v>
      </c>
      <c r="AV261" s="11" t="s">
        <v>80</v>
      </c>
      <c r="AW261" s="11" t="s">
        <v>34</v>
      </c>
      <c r="AX261" s="11" t="s">
        <v>71</v>
      </c>
      <c r="AY261" s="242" t="s">
        <v>120</v>
      </c>
    </row>
    <row r="262" s="13" customFormat="1">
      <c r="B262" s="253"/>
      <c r="C262" s="254"/>
      <c r="D262" s="229" t="s">
        <v>131</v>
      </c>
      <c r="E262" s="255" t="s">
        <v>21</v>
      </c>
      <c r="F262" s="256" t="s">
        <v>140</v>
      </c>
      <c r="G262" s="254"/>
      <c r="H262" s="257">
        <v>257.81799999999998</v>
      </c>
      <c r="I262" s="258"/>
      <c r="J262" s="254"/>
      <c r="K262" s="254"/>
      <c r="L262" s="259"/>
      <c r="M262" s="260"/>
      <c r="N262" s="261"/>
      <c r="O262" s="261"/>
      <c r="P262" s="261"/>
      <c r="Q262" s="261"/>
      <c r="R262" s="261"/>
      <c r="S262" s="261"/>
      <c r="T262" s="262"/>
      <c r="AT262" s="263" t="s">
        <v>131</v>
      </c>
      <c r="AU262" s="263" t="s">
        <v>80</v>
      </c>
      <c r="AV262" s="13" t="s">
        <v>127</v>
      </c>
      <c r="AW262" s="13" t="s">
        <v>34</v>
      </c>
      <c r="AX262" s="13" t="s">
        <v>78</v>
      </c>
      <c r="AY262" s="263" t="s">
        <v>120</v>
      </c>
    </row>
    <row r="263" s="1" customFormat="1" ht="16.5" customHeight="1">
      <c r="B263" s="46"/>
      <c r="C263" s="264" t="s">
        <v>370</v>
      </c>
      <c r="D263" s="264" t="s">
        <v>243</v>
      </c>
      <c r="E263" s="265" t="s">
        <v>371</v>
      </c>
      <c r="F263" s="266" t="s">
        <v>372</v>
      </c>
      <c r="G263" s="267" t="s">
        <v>358</v>
      </c>
      <c r="H263" s="268">
        <v>281.22800000000001</v>
      </c>
      <c r="I263" s="269"/>
      <c r="J263" s="270">
        <f>ROUND(I263*H263,2)</f>
        <v>0</v>
      </c>
      <c r="K263" s="266" t="s">
        <v>126</v>
      </c>
      <c r="L263" s="271"/>
      <c r="M263" s="272" t="s">
        <v>21</v>
      </c>
      <c r="N263" s="273" t="s">
        <v>42</v>
      </c>
      <c r="O263" s="47"/>
      <c r="P263" s="226">
        <f>O263*H263</f>
        <v>0</v>
      </c>
      <c r="Q263" s="226">
        <v>1</v>
      </c>
      <c r="R263" s="226">
        <f>Q263*H263</f>
        <v>281.22800000000001</v>
      </c>
      <c r="S263" s="226">
        <v>0</v>
      </c>
      <c r="T263" s="227">
        <f>S263*H263</f>
        <v>0</v>
      </c>
      <c r="AR263" s="24" t="s">
        <v>170</v>
      </c>
      <c r="AT263" s="24" t="s">
        <v>243</v>
      </c>
      <c r="AU263" s="24" t="s">
        <v>80</v>
      </c>
      <c r="AY263" s="24" t="s">
        <v>120</v>
      </c>
      <c r="BE263" s="228">
        <f>IF(N263="základní",J263,0)</f>
        <v>0</v>
      </c>
      <c r="BF263" s="228">
        <f>IF(N263="snížená",J263,0)</f>
        <v>0</v>
      </c>
      <c r="BG263" s="228">
        <f>IF(N263="zákl. přenesená",J263,0)</f>
        <v>0</v>
      </c>
      <c r="BH263" s="228">
        <f>IF(N263="sníž. přenesená",J263,0)</f>
        <v>0</v>
      </c>
      <c r="BI263" s="228">
        <f>IF(N263="nulová",J263,0)</f>
        <v>0</v>
      </c>
      <c r="BJ263" s="24" t="s">
        <v>78</v>
      </c>
      <c r="BK263" s="228">
        <f>ROUND(I263*H263,2)</f>
        <v>0</v>
      </c>
      <c r="BL263" s="24" t="s">
        <v>127</v>
      </c>
      <c r="BM263" s="24" t="s">
        <v>373</v>
      </c>
    </row>
    <row r="264" s="12" customFormat="1">
      <c r="B264" s="243"/>
      <c r="C264" s="244"/>
      <c r="D264" s="229" t="s">
        <v>131</v>
      </c>
      <c r="E264" s="245" t="s">
        <v>21</v>
      </c>
      <c r="F264" s="246" t="s">
        <v>374</v>
      </c>
      <c r="G264" s="244"/>
      <c r="H264" s="245" t="s">
        <v>21</v>
      </c>
      <c r="I264" s="247"/>
      <c r="J264" s="244"/>
      <c r="K264" s="244"/>
      <c r="L264" s="248"/>
      <c r="M264" s="249"/>
      <c r="N264" s="250"/>
      <c r="O264" s="250"/>
      <c r="P264" s="250"/>
      <c r="Q264" s="250"/>
      <c r="R264" s="250"/>
      <c r="S264" s="250"/>
      <c r="T264" s="251"/>
      <c r="AT264" s="252" t="s">
        <v>131</v>
      </c>
      <c r="AU264" s="252" t="s">
        <v>80</v>
      </c>
      <c r="AV264" s="12" t="s">
        <v>78</v>
      </c>
      <c r="AW264" s="12" t="s">
        <v>34</v>
      </c>
      <c r="AX264" s="12" t="s">
        <v>71</v>
      </c>
      <c r="AY264" s="252" t="s">
        <v>120</v>
      </c>
    </row>
    <row r="265" s="11" customFormat="1">
      <c r="B265" s="232"/>
      <c r="C265" s="233"/>
      <c r="D265" s="229" t="s">
        <v>131</v>
      </c>
      <c r="E265" s="234" t="s">
        <v>21</v>
      </c>
      <c r="F265" s="235" t="s">
        <v>375</v>
      </c>
      <c r="G265" s="233"/>
      <c r="H265" s="236">
        <v>281.22800000000001</v>
      </c>
      <c r="I265" s="237"/>
      <c r="J265" s="233"/>
      <c r="K265" s="233"/>
      <c r="L265" s="238"/>
      <c r="M265" s="239"/>
      <c r="N265" s="240"/>
      <c r="O265" s="240"/>
      <c r="P265" s="240"/>
      <c r="Q265" s="240"/>
      <c r="R265" s="240"/>
      <c r="S265" s="240"/>
      <c r="T265" s="241"/>
      <c r="AT265" s="242" t="s">
        <v>131</v>
      </c>
      <c r="AU265" s="242" t="s">
        <v>80</v>
      </c>
      <c r="AV265" s="11" t="s">
        <v>80</v>
      </c>
      <c r="AW265" s="11" t="s">
        <v>34</v>
      </c>
      <c r="AX265" s="11" t="s">
        <v>78</v>
      </c>
      <c r="AY265" s="242" t="s">
        <v>120</v>
      </c>
    </row>
    <row r="266" s="1" customFormat="1" ht="38.25" customHeight="1">
      <c r="B266" s="46"/>
      <c r="C266" s="217" t="s">
        <v>376</v>
      </c>
      <c r="D266" s="217" t="s">
        <v>122</v>
      </c>
      <c r="E266" s="218" t="s">
        <v>377</v>
      </c>
      <c r="F266" s="219" t="s">
        <v>378</v>
      </c>
      <c r="G266" s="220" t="s">
        <v>161</v>
      </c>
      <c r="H266" s="221">
        <v>82.650000000000006</v>
      </c>
      <c r="I266" s="222"/>
      <c r="J266" s="223">
        <f>ROUND(I266*H266,2)</f>
        <v>0</v>
      </c>
      <c r="K266" s="219" t="s">
        <v>126</v>
      </c>
      <c r="L266" s="72"/>
      <c r="M266" s="224" t="s">
        <v>21</v>
      </c>
      <c r="N266" s="225" t="s">
        <v>42</v>
      </c>
      <c r="O266" s="47"/>
      <c r="P266" s="226">
        <f>O266*H266</f>
        <v>0</v>
      </c>
      <c r="Q266" s="226">
        <v>0</v>
      </c>
      <c r="R266" s="226">
        <f>Q266*H266</f>
        <v>0</v>
      </c>
      <c r="S266" s="226">
        <v>0</v>
      </c>
      <c r="T266" s="227">
        <f>S266*H266</f>
        <v>0</v>
      </c>
      <c r="AR266" s="24" t="s">
        <v>127</v>
      </c>
      <c r="AT266" s="24" t="s">
        <v>122</v>
      </c>
      <c r="AU266" s="24" t="s">
        <v>80</v>
      </c>
      <c r="AY266" s="24" t="s">
        <v>120</v>
      </c>
      <c r="BE266" s="228">
        <f>IF(N266="základní",J266,0)</f>
        <v>0</v>
      </c>
      <c r="BF266" s="228">
        <f>IF(N266="snížená",J266,0)</f>
        <v>0</v>
      </c>
      <c r="BG266" s="228">
        <f>IF(N266="zákl. přenesená",J266,0)</f>
        <v>0</v>
      </c>
      <c r="BH266" s="228">
        <f>IF(N266="sníž. přenesená",J266,0)</f>
        <v>0</v>
      </c>
      <c r="BI266" s="228">
        <f>IF(N266="nulová",J266,0)</f>
        <v>0</v>
      </c>
      <c r="BJ266" s="24" t="s">
        <v>78</v>
      </c>
      <c r="BK266" s="228">
        <f>ROUND(I266*H266,2)</f>
        <v>0</v>
      </c>
      <c r="BL266" s="24" t="s">
        <v>127</v>
      </c>
      <c r="BM266" s="24" t="s">
        <v>379</v>
      </c>
    </row>
    <row r="267" s="1" customFormat="1">
      <c r="B267" s="46"/>
      <c r="C267" s="74"/>
      <c r="D267" s="229" t="s">
        <v>129</v>
      </c>
      <c r="E267" s="74"/>
      <c r="F267" s="230" t="s">
        <v>380</v>
      </c>
      <c r="G267" s="74"/>
      <c r="H267" s="74"/>
      <c r="I267" s="187"/>
      <c r="J267" s="74"/>
      <c r="K267" s="74"/>
      <c r="L267" s="72"/>
      <c r="M267" s="231"/>
      <c r="N267" s="47"/>
      <c r="O267" s="47"/>
      <c r="P267" s="47"/>
      <c r="Q267" s="47"/>
      <c r="R267" s="47"/>
      <c r="S267" s="47"/>
      <c r="T267" s="95"/>
      <c r="AT267" s="24" t="s">
        <v>129</v>
      </c>
      <c r="AU267" s="24" t="s">
        <v>80</v>
      </c>
    </row>
    <row r="268" s="11" customFormat="1">
      <c r="B268" s="232"/>
      <c r="C268" s="233"/>
      <c r="D268" s="229" t="s">
        <v>131</v>
      </c>
      <c r="E268" s="234" t="s">
        <v>21</v>
      </c>
      <c r="F268" s="235" t="s">
        <v>381</v>
      </c>
      <c r="G268" s="233"/>
      <c r="H268" s="236">
        <v>33.170000000000002</v>
      </c>
      <c r="I268" s="237"/>
      <c r="J268" s="233"/>
      <c r="K268" s="233"/>
      <c r="L268" s="238"/>
      <c r="M268" s="239"/>
      <c r="N268" s="240"/>
      <c r="O268" s="240"/>
      <c r="P268" s="240"/>
      <c r="Q268" s="240"/>
      <c r="R268" s="240"/>
      <c r="S268" s="240"/>
      <c r="T268" s="241"/>
      <c r="AT268" s="242" t="s">
        <v>131</v>
      </c>
      <c r="AU268" s="242" t="s">
        <v>80</v>
      </c>
      <c r="AV268" s="11" t="s">
        <v>80</v>
      </c>
      <c r="AW268" s="11" t="s">
        <v>34</v>
      </c>
      <c r="AX268" s="11" t="s">
        <v>71</v>
      </c>
      <c r="AY268" s="242" t="s">
        <v>120</v>
      </c>
    </row>
    <row r="269" s="11" customFormat="1">
      <c r="B269" s="232"/>
      <c r="C269" s="233"/>
      <c r="D269" s="229" t="s">
        <v>131</v>
      </c>
      <c r="E269" s="234" t="s">
        <v>21</v>
      </c>
      <c r="F269" s="235" t="s">
        <v>382</v>
      </c>
      <c r="G269" s="233"/>
      <c r="H269" s="236">
        <v>49.479999999999997</v>
      </c>
      <c r="I269" s="237"/>
      <c r="J269" s="233"/>
      <c r="K269" s="233"/>
      <c r="L269" s="238"/>
      <c r="M269" s="239"/>
      <c r="N269" s="240"/>
      <c r="O269" s="240"/>
      <c r="P269" s="240"/>
      <c r="Q269" s="240"/>
      <c r="R269" s="240"/>
      <c r="S269" s="240"/>
      <c r="T269" s="241"/>
      <c r="AT269" s="242" t="s">
        <v>131</v>
      </c>
      <c r="AU269" s="242" t="s">
        <v>80</v>
      </c>
      <c r="AV269" s="11" t="s">
        <v>80</v>
      </c>
      <c r="AW269" s="11" t="s">
        <v>34</v>
      </c>
      <c r="AX269" s="11" t="s">
        <v>71</v>
      </c>
      <c r="AY269" s="242" t="s">
        <v>120</v>
      </c>
    </row>
    <row r="270" s="13" customFormat="1">
      <c r="B270" s="253"/>
      <c r="C270" s="254"/>
      <c r="D270" s="229" t="s">
        <v>131</v>
      </c>
      <c r="E270" s="255" t="s">
        <v>21</v>
      </c>
      <c r="F270" s="256" t="s">
        <v>140</v>
      </c>
      <c r="G270" s="254"/>
      <c r="H270" s="257">
        <v>82.650000000000006</v>
      </c>
      <c r="I270" s="258"/>
      <c r="J270" s="254"/>
      <c r="K270" s="254"/>
      <c r="L270" s="259"/>
      <c r="M270" s="260"/>
      <c r="N270" s="261"/>
      <c r="O270" s="261"/>
      <c r="P270" s="261"/>
      <c r="Q270" s="261"/>
      <c r="R270" s="261"/>
      <c r="S270" s="261"/>
      <c r="T270" s="262"/>
      <c r="AT270" s="263" t="s">
        <v>131</v>
      </c>
      <c r="AU270" s="263" t="s">
        <v>80</v>
      </c>
      <c r="AV270" s="13" t="s">
        <v>127</v>
      </c>
      <c r="AW270" s="13" t="s">
        <v>34</v>
      </c>
      <c r="AX270" s="13" t="s">
        <v>78</v>
      </c>
      <c r="AY270" s="263" t="s">
        <v>120</v>
      </c>
    </row>
    <row r="271" s="1" customFormat="1" ht="16.5" customHeight="1">
      <c r="B271" s="46"/>
      <c r="C271" s="264" t="s">
        <v>383</v>
      </c>
      <c r="D271" s="264" t="s">
        <v>243</v>
      </c>
      <c r="E271" s="265" t="s">
        <v>384</v>
      </c>
      <c r="F271" s="266" t="s">
        <v>385</v>
      </c>
      <c r="G271" s="267" t="s">
        <v>358</v>
      </c>
      <c r="H271" s="268">
        <v>180.309</v>
      </c>
      <c r="I271" s="269"/>
      <c r="J271" s="270">
        <f>ROUND(I271*H271,2)</f>
        <v>0</v>
      </c>
      <c r="K271" s="266" t="s">
        <v>126</v>
      </c>
      <c r="L271" s="271"/>
      <c r="M271" s="272" t="s">
        <v>21</v>
      </c>
      <c r="N271" s="273" t="s">
        <v>42</v>
      </c>
      <c r="O271" s="47"/>
      <c r="P271" s="226">
        <f>O271*H271</f>
        <v>0</v>
      </c>
      <c r="Q271" s="226">
        <v>1</v>
      </c>
      <c r="R271" s="226">
        <f>Q271*H271</f>
        <v>180.309</v>
      </c>
      <c r="S271" s="226">
        <v>0</v>
      </c>
      <c r="T271" s="227">
        <f>S271*H271</f>
        <v>0</v>
      </c>
      <c r="AR271" s="24" t="s">
        <v>170</v>
      </c>
      <c r="AT271" s="24" t="s">
        <v>243</v>
      </c>
      <c r="AU271" s="24" t="s">
        <v>80</v>
      </c>
      <c r="AY271" s="24" t="s">
        <v>120</v>
      </c>
      <c r="BE271" s="228">
        <f>IF(N271="základní",J271,0)</f>
        <v>0</v>
      </c>
      <c r="BF271" s="228">
        <f>IF(N271="snížená",J271,0)</f>
        <v>0</v>
      </c>
      <c r="BG271" s="228">
        <f>IF(N271="zákl. přenesená",J271,0)</f>
        <v>0</v>
      </c>
      <c r="BH271" s="228">
        <f>IF(N271="sníž. přenesená",J271,0)</f>
        <v>0</v>
      </c>
      <c r="BI271" s="228">
        <f>IF(N271="nulová",J271,0)</f>
        <v>0</v>
      </c>
      <c r="BJ271" s="24" t="s">
        <v>78</v>
      </c>
      <c r="BK271" s="228">
        <f>ROUND(I271*H271,2)</f>
        <v>0</v>
      </c>
      <c r="BL271" s="24" t="s">
        <v>127</v>
      </c>
      <c r="BM271" s="24" t="s">
        <v>386</v>
      </c>
    </row>
    <row r="272" s="11" customFormat="1">
      <c r="B272" s="232"/>
      <c r="C272" s="233"/>
      <c r="D272" s="229" t="s">
        <v>131</v>
      </c>
      <c r="E272" s="234" t="s">
        <v>21</v>
      </c>
      <c r="F272" s="235" t="s">
        <v>387</v>
      </c>
      <c r="G272" s="233"/>
      <c r="H272" s="236">
        <v>180.309</v>
      </c>
      <c r="I272" s="237"/>
      <c r="J272" s="233"/>
      <c r="K272" s="233"/>
      <c r="L272" s="238"/>
      <c r="M272" s="239"/>
      <c r="N272" s="240"/>
      <c r="O272" s="240"/>
      <c r="P272" s="240"/>
      <c r="Q272" s="240"/>
      <c r="R272" s="240"/>
      <c r="S272" s="240"/>
      <c r="T272" s="241"/>
      <c r="AT272" s="242" t="s">
        <v>131</v>
      </c>
      <c r="AU272" s="242" t="s">
        <v>80</v>
      </c>
      <c r="AV272" s="11" t="s">
        <v>80</v>
      </c>
      <c r="AW272" s="11" t="s">
        <v>34</v>
      </c>
      <c r="AX272" s="11" t="s">
        <v>78</v>
      </c>
      <c r="AY272" s="242" t="s">
        <v>120</v>
      </c>
    </row>
    <row r="273" s="10" customFormat="1" ht="29.88" customHeight="1">
      <c r="B273" s="201"/>
      <c r="C273" s="202"/>
      <c r="D273" s="203" t="s">
        <v>70</v>
      </c>
      <c r="E273" s="215" t="s">
        <v>80</v>
      </c>
      <c r="F273" s="215" t="s">
        <v>388</v>
      </c>
      <c r="G273" s="202"/>
      <c r="H273" s="202"/>
      <c r="I273" s="205"/>
      <c r="J273" s="216">
        <f>BK273</f>
        <v>0</v>
      </c>
      <c r="K273" s="202"/>
      <c r="L273" s="207"/>
      <c r="M273" s="208"/>
      <c r="N273" s="209"/>
      <c r="O273" s="209"/>
      <c r="P273" s="210">
        <f>SUM(P274:P275)</f>
        <v>0</v>
      </c>
      <c r="Q273" s="209"/>
      <c r="R273" s="210">
        <f>SUM(R274:R275)</f>
        <v>0.00069999999999999988</v>
      </c>
      <c r="S273" s="209"/>
      <c r="T273" s="211">
        <f>SUM(T274:T275)</f>
        <v>0</v>
      </c>
      <c r="AR273" s="212" t="s">
        <v>78</v>
      </c>
      <c r="AT273" s="213" t="s">
        <v>70</v>
      </c>
      <c r="AU273" s="213" t="s">
        <v>78</v>
      </c>
      <c r="AY273" s="212" t="s">
        <v>120</v>
      </c>
      <c r="BK273" s="214">
        <f>SUM(BK274:BK275)</f>
        <v>0</v>
      </c>
    </row>
    <row r="274" s="1" customFormat="1" ht="25.5" customHeight="1">
      <c r="B274" s="46"/>
      <c r="C274" s="217" t="s">
        <v>389</v>
      </c>
      <c r="D274" s="217" t="s">
        <v>122</v>
      </c>
      <c r="E274" s="218" t="s">
        <v>390</v>
      </c>
      <c r="F274" s="219" t="s">
        <v>391</v>
      </c>
      <c r="G274" s="220" t="s">
        <v>238</v>
      </c>
      <c r="H274" s="221">
        <v>2.5</v>
      </c>
      <c r="I274" s="222"/>
      <c r="J274" s="223">
        <f>ROUND(I274*H274,2)</f>
        <v>0</v>
      </c>
      <c r="K274" s="219" t="s">
        <v>126</v>
      </c>
      <c r="L274" s="72"/>
      <c r="M274" s="224" t="s">
        <v>21</v>
      </c>
      <c r="N274" s="225" t="s">
        <v>42</v>
      </c>
      <c r="O274" s="47"/>
      <c r="P274" s="226">
        <f>O274*H274</f>
        <v>0</v>
      </c>
      <c r="Q274" s="226">
        <v>0.00027999999999999998</v>
      </c>
      <c r="R274" s="226">
        <f>Q274*H274</f>
        <v>0.00069999999999999988</v>
      </c>
      <c r="S274" s="226">
        <v>0</v>
      </c>
      <c r="T274" s="227">
        <f>S274*H274</f>
        <v>0</v>
      </c>
      <c r="AR274" s="24" t="s">
        <v>127</v>
      </c>
      <c r="AT274" s="24" t="s">
        <v>122</v>
      </c>
      <c r="AU274" s="24" t="s">
        <v>80</v>
      </c>
      <c r="AY274" s="24" t="s">
        <v>120</v>
      </c>
      <c r="BE274" s="228">
        <f>IF(N274="základní",J274,0)</f>
        <v>0</v>
      </c>
      <c r="BF274" s="228">
        <f>IF(N274="snížená",J274,0)</f>
        <v>0</v>
      </c>
      <c r="BG274" s="228">
        <f>IF(N274="zákl. přenesená",J274,0)</f>
        <v>0</v>
      </c>
      <c r="BH274" s="228">
        <f>IF(N274="sníž. přenesená",J274,0)</f>
        <v>0</v>
      </c>
      <c r="BI274" s="228">
        <f>IF(N274="nulová",J274,0)</f>
        <v>0</v>
      </c>
      <c r="BJ274" s="24" t="s">
        <v>78</v>
      </c>
      <c r="BK274" s="228">
        <f>ROUND(I274*H274,2)</f>
        <v>0</v>
      </c>
      <c r="BL274" s="24" t="s">
        <v>127</v>
      </c>
      <c r="BM274" s="24" t="s">
        <v>392</v>
      </c>
    </row>
    <row r="275" s="11" customFormat="1">
      <c r="B275" s="232"/>
      <c r="C275" s="233"/>
      <c r="D275" s="229" t="s">
        <v>131</v>
      </c>
      <c r="E275" s="234" t="s">
        <v>21</v>
      </c>
      <c r="F275" s="235" t="s">
        <v>393</v>
      </c>
      <c r="G275" s="233"/>
      <c r="H275" s="236">
        <v>2.5</v>
      </c>
      <c r="I275" s="237"/>
      <c r="J275" s="233"/>
      <c r="K275" s="233"/>
      <c r="L275" s="238"/>
      <c r="M275" s="239"/>
      <c r="N275" s="240"/>
      <c r="O275" s="240"/>
      <c r="P275" s="240"/>
      <c r="Q275" s="240"/>
      <c r="R275" s="240"/>
      <c r="S275" s="240"/>
      <c r="T275" s="241"/>
      <c r="AT275" s="242" t="s">
        <v>131</v>
      </c>
      <c r="AU275" s="242" t="s">
        <v>80</v>
      </c>
      <c r="AV275" s="11" t="s">
        <v>80</v>
      </c>
      <c r="AW275" s="11" t="s">
        <v>34</v>
      </c>
      <c r="AX275" s="11" t="s">
        <v>78</v>
      </c>
      <c r="AY275" s="242" t="s">
        <v>120</v>
      </c>
    </row>
    <row r="276" s="10" customFormat="1" ht="29.88" customHeight="1">
      <c r="B276" s="201"/>
      <c r="C276" s="202"/>
      <c r="D276" s="203" t="s">
        <v>70</v>
      </c>
      <c r="E276" s="215" t="s">
        <v>127</v>
      </c>
      <c r="F276" s="215" t="s">
        <v>394</v>
      </c>
      <c r="G276" s="202"/>
      <c r="H276" s="202"/>
      <c r="I276" s="205"/>
      <c r="J276" s="216">
        <f>BK276</f>
        <v>0</v>
      </c>
      <c r="K276" s="202"/>
      <c r="L276" s="207"/>
      <c r="M276" s="208"/>
      <c r="N276" s="209"/>
      <c r="O276" s="209"/>
      <c r="P276" s="210">
        <f>SUM(P277:P283)</f>
        <v>0</v>
      </c>
      <c r="Q276" s="209"/>
      <c r="R276" s="210">
        <f>SUM(R277:R283)</f>
        <v>0.034761600000000004</v>
      </c>
      <c r="S276" s="209"/>
      <c r="T276" s="211">
        <f>SUM(T277:T283)</f>
        <v>0</v>
      </c>
      <c r="AR276" s="212" t="s">
        <v>78</v>
      </c>
      <c r="AT276" s="213" t="s">
        <v>70</v>
      </c>
      <c r="AU276" s="213" t="s">
        <v>78</v>
      </c>
      <c r="AY276" s="212" t="s">
        <v>120</v>
      </c>
      <c r="BK276" s="214">
        <f>SUM(BK277:BK283)</f>
        <v>0</v>
      </c>
    </row>
    <row r="277" s="1" customFormat="1" ht="25.5" customHeight="1">
      <c r="B277" s="46"/>
      <c r="C277" s="217" t="s">
        <v>395</v>
      </c>
      <c r="D277" s="217" t="s">
        <v>122</v>
      </c>
      <c r="E277" s="218" t="s">
        <v>396</v>
      </c>
      <c r="F277" s="219" t="s">
        <v>397</v>
      </c>
      <c r="G277" s="220" t="s">
        <v>161</v>
      </c>
      <c r="H277" s="221">
        <v>21.190000000000001</v>
      </c>
      <c r="I277" s="222"/>
      <c r="J277" s="223">
        <f>ROUND(I277*H277,2)</f>
        <v>0</v>
      </c>
      <c r="K277" s="219" t="s">
        <v>126</v>
      </c>
      <c r="L277" s="72"/>
      <c r="M277" s="224" t="s">
        <v>21</v>
      </c>
      <c r="N277" s="225" t="s">
        <v>42</v>
      </c>
      <c r="O277" s="47"/>
      <c r="P277" s="226">
        <f>O277*H277</f>
        <v>0</v>
      </c>
      <c r="Q277" s="226">
        <v>0</v>
      </c>
      <c r="R277" s="226">
        <f>Q277*H277</f>
        <v>0</v>
      </c>
      <c r="S277" s="226">
        <v>0</v>
      </c>
      <c r="T277" s="227">
        <f>S277*H277</f>
        <v>0</v>
      </c>
      <c r="AR277" s="24" t="s">
        <v>127</v>
      </c>
      <c r="AT277" s="24" t="s">
        <v>122</v>
      </c>
      <c r="AU277" s="24" t="s">
        <v>80</v>
      </c>
      <c r="AY277" s="24" t="s">
        <v>120</v>
      </c>
      <c r="BE277" s="228">
        <f>IF(N277="základní",J277,0)</f>
        <v>0</v>
      </c>
      <c r="BF277" s="228">
        <f>IF(N277="snížená",J277,0)</f>
        <v>0</v>
      </c>
      <c r="BG277" s="228">
        <f>IF(N277="zákl. přenesená",J277,0)</f>
        <v>0</v>
      </c>
      <c r="BH277" s="228">
        <f>IF(N277="sníž. přenesená",J277,0)</f>
        <v>0</v>
      </c>
      <c r="BI277" s="228">
        <f>IF(N277="nulová",J277,0)</f>
        <v>0</v>
      </c>
      <c r="BJ277" s="24" t="s">
        <v>78</v>
      </c>
      <c r="BK277" s="228">
        <f>ROUND(I277*H277,2)</f>
        <v>0</v>
      </c>
      <c r="BL277" s="24" t="s">
        <v>127</v>
      </c>
      <c r="BM277" s="24" t="s">
        <v>398</v>
      </c>
    </row>
    <row r="278" s="1" customFormat="1">
      <c r="B278" s="46"/>
      <c r="C278" s="74"/>
      <c r="D278" s="229" t="s">
        <v>129</v>
      </c>
      <c r="E278" s="74"/>
      <c r="F278" s="230" t="s">
        <v>399</v>
      </c>
      <c r="G278" s="74"/>
      <c r="H278" s="74"/>
      <c r="I278" s="187"/>
      <c r="J278" s="74"/>
      <c r="K278" s="74"/>
      <c r="L278" s="72"/>
      <c r="M278" s="231"/>
      <c r="N278" s="47"/>
      <c r="O278" s="47"/>
      <c r="P278" s="47"/>
      <c r="Q278" s="47"/>
      <c r="R278" s="47"/>
      <c r="S278" s="47"/>
      <c r="T278" s="95"/>
      <c r="AT278" s="24" t="s">
        <v>129</v>
      </c>
      <c r="AU278" s="24" t="s">
        <v>80</v>
      </c>
    </row>
    <row r="279" s="11" customFormat="1">
      <c r="B279" s="232"/>
      <c r="C279" s="233"/>
      <c r="D279" s="229" t="s">
        <v>131</v>
      </c>
      <c r="E279" s="234" t="s">
        <v>21</v>
      </c>
      <c r="F279" s="235" t="s">
        <v>400</v>
      </c>
      <c r="G279" s="233"/>
      <c r="H279" s="236">
        <v>8.5</v>
      </c>
      <c r="I279" s="237"/>
      <c r="J279" s="233"/>
      <c r="K279" s="233"/>
      <c r="L279" s="238"/>
      <c r="M279" s="239"/>
      <c r="N279" s="240"/>
      <c r="O279" s="240"/>
      <c r="P279" s="240"/>
      <c r="Q279" s="240"/>
      <c r="R279" s="240"/>
      <c r="S279" s="240"/>
      <c r="T279" s="241"/>
      <c r="AT279" s="242" t="s">
        <v>131</v>
      </c>
      <c r="AU279" s="242" t="s">
        <v>80</v>
      </c>
      <c r="AV279" s="11" t="s">
        <v>80</v>
      </c>
      <c r="AW279" s="11" t="s">
        <v>34</v>
      </c>
      <c r="AX279" s="11" t="s">
        <v>71</v>
      </c>
      <c r="AY279" s="242" t="s">
        <v>120</v>
      </c>
    </row>
    <row r="280" s="11" customFormat="1">
      <c r="B280" s="232"/>
      <c r="C280" s="233"/>
      <c r="D280" s="229" t="s">
        <v>131</v>
      </c>
      <c r="E280" s="234" t="s">
        <v>21</v>
      </c>
      <c r="F280" s="235" t="s">
        <v>401</v>
      </c>
      <c r="G280" s="233"/>
      <c r="H280" s="236">
        <v>12.69</v>
      </c>
      <c r="I280" s="237"/>
      <c r="J280" s="233"/>
      <c r="K280" s="233"/>
      <c r="L280" s="238"/>
      <c r="M280" s="239"/>
      <c r="N280" s="240"/>
      <c r="O280" s="240"/>
      <c r="P280" s="240"/>
      <c r="Q280" s="240"/>
      <c r="R280" s="240"/>
      <c r="S280" s="240"/>
      <c r="T280" s="241"/>
      <c r="AT280" s="242" t="s">
        <v>131</v>
      </c>
      <c r="AU280" s="242" t="s">
        <v>80</v>
      </c>
      <c r="AV280" s="11" t="s">
        <v>80</v>
      </c>
      <c r="AW280" s="11" t="s">
        <v>34</v>
      </c>
      <c r="AX280" s="11" t="s">
        <v>71</v>
      </c>
      <c r="AY280" s="242" t="s">
        <v>120</v>
      </c>
    </row>
    <row r="281" s="13" customFormat="1">
      <c r="B281" s="253"/>
      <c r="C281" s="254"/>
      <c r="D281" s="229" t="s">
        <v>131</v>
      </c>
      <c r="E281" s="255" t="s">
        <v>21</v>
      </c>
      <c r="F281" s="256" t="s">
        <v>140</v>
      </c>
      <c r="G281" s="254"/>
      <c r="H281" s="257">
        <v>21.190000000000001</v>
      </c>
      <c r="I281" s="258"/>
      <c r="J281" s="254"/>
      <c r="K281" s="254"/>
      <c r="L281" s="259"/>
      <c r="M281" s="260"/>
      <c r="N281" s="261"/>
      <c r="O281" s="261"/>
      <c r="P281" s="261"/>
      <c r="Q281" s="261"/>
      <c r="R281" s="261"/>
      <c r="S281" s="261"/>
      <c r="T281" s="262"/>
      <c r="AT281" s="263" t="s">
        <v>131</v>
      </c>
      <c r="AU281" s="263" t="s">
        <v>80</v>
      </c>
      <c r="AV281" s="13" t="s">
        <v>127</v>
      </c>
      <c r="AW281" s="13" t="s">
        <v>34</v>
      </c>
      <c r="AX281" s="13" t="s">
        <v>78</v>
      </c>
      <c r="AY281" s="263" t="s">
        <v>120</v>
      </c>
    </row>
    <row r="282" s="1" customFormat="1" ht="25.5" customHeight="1">
      <c r="B282" s="46"/>
      <c r="C282" s="217" t="s">
        <v>402</v>
      </c>
      <c r="D282" s="217" t="s">
        <v>122</v>
      </c>
      <c r="E282" s="218" t="s">
        <v>403</v>
      </c>
      <c r="F282" s="219" t="s">
        <v>404</v>
      </c>
      <c r="G282" s="220" t="s">
        <v>125</v>
      </c>
      <c r="H282" s="221">
        <v>5.4400000000000004</v>
      </c>
      <c r="I282" s="222"/>
      <c r="J282" s="223">
        <f>ROUND(I282*H282,2)</f>
        <v>0</v>
      </c>
      <c r="K282" s="219" t="s">
        <v>126</v>
      </c>
      <c r="L282" s="72"/>
      <c r="M282" s="224" t="s">
        <v>21</v>
      </c>
      <c r="N282" s="225" t="s">
        <v>42</v>
      </c>
      <c r="O282" s="47"/>
      <c r="P282" s="226">
        <f>O282*H282</f>
        <v>0</v>
      </c>
      <c r="Q282" s="226">
        <v>0.0063899999999999998</v>
      </c>
      <c r="R282" s="226">
        <f>Q282*H282</f>
        <v>0.034761600000000004</v>
      </c>
      <c r="S282" s="226">
        <v>0</v>
      </c>
      <c r="T282" s="227">
        <f>S282*H282</f>
        <v>0</v>
      </c>
      <c r="AR282" s="24" t="s">
        <v>127</v>
      </c>
      <c r="AT282" s="24" t="s">
        <v>122</v>
      </c>
      <c r="AU282" s="24" t="s">
        <v>80</v>
      </c>
      <c r="AY282" s="24" t="s">
        <v>120</v>
      </c>
      <c r="BE282" s="228">
        <f>IF(N282="základní",J282,0)</f>
        <v>0</v>
      </c>
      <c r="BF282" s="228">
        <f>IF(N282="snížená",J282,0)</f>
        <v>0</v>
      </c>
      <c r="BG282" s="228">
        <f>IF(N282="zákl. přenesená",J282,0)</f>
        <v>0</v>
      </c>
      <c r="BH282" s="228">
        <f>IF(N282="sníž. přenesená",J282,0)</f>
        <v>0</v>
      </c>
      <c r="BI282" s="228">
        <f>IF(N282="nulová",J282,0)</f>
        <v>0</v>
      </c>
      <c r="BJ282" s="24" t="s">
        <v>78</v>
      </c>
      <c r="BK282" s="228">
        <f>ROUND(I282*H282,2)</f>
        <v>0</v>
      </c>
      <c r="BL282" s="24" t="s">
        <v>127</v>
      </c>
      <c r="BM282" s="24" t="s">
        <v>405</v>
      </c>
    </row>
    <row r="283" s="11" customFormat="1">
      <c r="B283" s="232"/>
      <c r="C283" s="233"/>
      <c r="D283" s="229" t="s">
        <v>131</v>
      </c>
      <c r="E283" s="234" t="s">
        <v>21</v>
      </c>
      <c r="F283" s="235" t="s">
        <v>406</v>
      </c>
      <c r="G283" s="233"/>
      <c r="H283" s="236">
        <v>5.4400000000000004</v>
      </c>
      <c r="I283" s="237"/>
      <c r="J283" s="233"/>
      <c r="K283" s="233"/>
      <c r="L283" s="238"/>
      <c r="M283" s="239"/>
      <c r="N283" s="240"/>
      <c r="O283" s="240"/>
      <c r="P283" s="240"/>
      <c r="Q283" s="240"/>
      <c r="R283" s="240"/>
      <c r="S283" s="240"/>
      <c r="T283" s="241"/>
      <c r="AT283" s="242" t="s">
        <v>131</v>
      </c>
      <c r="AU283" s="242" t="s">
        <v>80</v>
      </c>
      <c r="AV283" s="11" t="s">
        <v>80</v>
      </c>
      <c r="AW283" s="11" t="s">
        <v>34</v>
      </c>
      <c r="AX283" s="11" t="s">
        <v>78</v>
      </c>
      <c r="AY283" s="242" t="s">
        <v>120</v>
      </c>
    </row>
    <row r="284" s="10" customFormat="1" ht="29.88" customHeight="1">
      <c r="B284" s="201"/>
      <c r="C284" s="202"/>
      <c r="D284" s="203" t="s">
        <v>70</v>
      </c>
      <c r="E284" s="215" t="s">
        <v>152</v>
      </c>
      <c r="F284" s="215" t="s">
        <v>407</v>
      </c>
      <c r="G284" s="202"/>
      <c r="H284" s="202"/>
      <c r="I284" s="205"/>
      <c r="J284" s="216">
        <f>BK284</f>
        <v>0</v>
      </c>
      <c r="K284" s="202"/>
      <c r="L284" s="207"/>
      <c r="M284" s="208"/>
      <c r="N284" s="209"/>
      <c r="O284" s="209"/>
      <c r="P284" s="210">
        <f>SUM(P285:P347)</f>
        <v>0</v>
      </c>
      <c r="Q284" s="209"/>
      <c r="R284" s="210">
        <f>SUM(R285:R347)</f>
        <v>214.6347323</v>
      </c>
      <c r="S284" s="209"/>
      <c r="T284" s="211">
        <f>SUM(T285:T347)</f>
        <v>0</v>
      </c>
      <c r="AR284" s="212" t="s">
        <v>78</v>
      </c>
      <c r="AT284" s="213" t="s">
        <v>70</v>
      </c>
      <c r="AU284" s="213" t="s">
        <v>78</v>
      </c>
      <c r="AY284" s="212" t="s">
        <v>120</v>
      </c>
      <c r="BK284" s="214">
        <f>SUM(BK285:BK347)</f>
        <v>0</v>
      </c>
    </row>
    <row r="285" s="1" customFormat="1" ht="25.5" customHeight="1">
      <c r="B285" s="46"/>
      <c r="C285" s="217" t="s">
        <v>408</v>
      </c>
      <c r="D285" s="217" t="s">
        <v>122</v>
      </c>
      <c r="E285" s="218" t="s">
        <v>409</v>
      </c>
      <c r="F285" s="219" t="s">
        <v>410</v>
      </c>
      <c r="G285" s="220" t="s">
        <v>125</v>
      </c>
      <c r="H285" s="221">
        <v>24.617999999999999</v>
      </c>
      <c r="I285" s="222"/>
      <c r="J285" s="223">
        <f>ROUND(I285*H285,2)</f>
        <v>0</v>
      </c>
      <c r="K285" s="219" t="s">
        <v>126</v>
      </c>
      <c r="L285" s="72"/>
      <c r="M285" s="224" t="s">
        <v>21</v>
      </c>
      <c r="N285" s="225" t="s">
        <v>42</v>
      </c>
      <c r="O285" s="47"/>
      <c r="P285" s="226">
        <f>O285*H285</f>
        <v>0</v>
      </c>
      <c r="Q285" s="226">
        <v>0</v>
      </c>
      <c r="R285" s="226">
        <f>Q285*H285</f>
        <v>0</v>
      </c>
      <c r="S285" s="226">
        <v>0</v>
      </c>
      <c r="T285" s="227">
        <f>S285*H285</f>
        <v>0</v>
      </c>
      <c r="AR285" s="24" t="s">
        <v>127</v>
      </c>
      <c r="AT285" s="24" t="s">
        <v>122</v>
      </c>
      <c r="AU285" s="24" t="s">
        <v>80</v>
      </c>
      <c r="AY285" s="24" t="s">
        <v>120</v>
      </c>
      <c r="BE285" s="228">
        <f>IF(N285="základní",J285,0)</f>
        <v>0</v>
      </c>
      <c r="BF285" s="228">
        <f>IF(N285="snížená",J285,0)</f>
        <v>0</v>
      </c>
      <c r="BG285" s="228">
        <f>IF(N285="zákl. přenesená",J285,0)</f>
        <v>0</v>
      </c>
      <c r="BH285" s="228">
        <f>IF(N285="sníž. přenesená",J285,0)</f>
        <v>0</v>
      </c>
      <c r="BI285" s="228">
        <f>IF(N285="nulová",J285,0)</f>
        <v>0</v>
      </c>
      <c r="BJ285" s="24" t="s">
        <v>78</v>
      </c>
      <c r="BK285" s="228">
        <f>ROUND(I285*H285,2)</f>
        <v>0</v>
      </c>
      <c r="BL285" s="24" t="s">
        <v>127</v>
      </c>
      <c r="BM285" s="24" t="s">
        <v>411</v>
      </c>
    </row>
    <row r="286" s="12" customFormat="1">
      <c r="B286" s="243"/>
      <c r="C286" s="244"/>
      <c r="D286" s="229" t="s">
        <v>131</v>
      </c>
      <c r="E286" s="245" t="s">
        <v>21</v>
      </c>
      <c r="F286" s="246" t="s">
        <v>412</v>
      </c>
      <c r="G286" s="244"/>
      <c r="H286" s="245" t="s">
        <v>21</v>
      </c>
      <c r="I286" s="247"/>
      <c r="J286" s="244"/>
      <c r="K286" s="244"/>
      <c r="L286" s="248"/>
      <c r="M286" s="249"/>
      <c r="N286" s="250"/>
      <c r="O286" s="250"/>
      <c r="P286" s="250"/>
      <c r="Q286" s="250"/>
      <c r="R286" s="250"/>
      <c r="S286" s="250"/>
      <c r="T286" s="251"/>
      <c r="AT286" s="252" t="s">
        <v>131</v>
      </c>
      <c r="AU286" s="252" t="s">
        <v>80</v>
      </c>
      <c r="AV286" s="12" t="s">
        <v>78</v>
      </c>
      <c r="AW286" s="12" t="s">
        <v>34</v>
      </c>
      <c r="AX286" s="12" t="s">
        <v>71</v>
      </c>
      <c r="AY286" s="252" t="s">
        <v>120</v>
      </c>
    </row>
    <row r="287" s="11" customFormat="1">
      <c r="B287" s="232"/>
      <c r="C287" s="233"/>
      <c r="D287" s="229" t="s">
        <v>131</v>
      </c>
      <c r="E287" s="234" t="s">
        <v>21</v>
      </c>
      <c r="F287" s="235" t="s">
        <v>413</v>
      </c>
      <c r="G287" s="233"/>
      <c r="H287" s="236">
        <v>24.617999999999999</v>
      </c>
      <c r="I287" s="237"/>
      <c r="J287" s="233"/>
      <c r="K287" s="233"/>
      <c r="L287" s="238"/>
      <c r="M287" s="239"/>
      <c r="N287" s="240"/>
      <c r="O287" s="240"/>
      <c r="P287" s="240"/>
      <c r="Q287" s="240"/>
      <c r="R287" s="240"/>
      <c r="S287" s="240"/>
      <c r="T287" s="241"/>
      <c r="AT287" s="242" t="s">
        <v>131</v>
      </c>
      <c r="AU287" s="242" t="s">
        <v>80</v>
      </c>
      <c r="AV287" s="11" t="s">
        <v>80</v>
      </c>
      <c r="AW287" s="11" t="s">
        <v>34</v>
      </c>
      <c r="AX287" s="11" t="s">
        <v>78</v>
      </c>
      <c r="AY287" s="242" t="s">
        <v>120</v>
      </c>
    </row>
    <row r="288" s="1" customFormat="1" ht="25.5" customHeight="1">
      <c r="B288" s="46"/>
      <c r="C288" s="217" t="s">
        <v>328</v>
      </c>
      <c r="D288" s="217" t="s">
        <v>122</v>
      </c>
      <c r="E288" s="218" t="s">
        <v>414</v>
      </c>
      <c r="F288" s="219" t="s">
        <v>415</v>
      </c>
      <c r="G288" s="220" t="s">
        <v>125</v>
      </c>
      <c r="H288" s="221">
        <v>183.72999999999999</v>
      </c>
      <c r="I288" s="222"/>
      <c r="J288" s="223">
        <f>ROUND(I288*H288,2)</f>
        <v>0</v>
      </c>
      <c r="K288" s="219" t="s">
        <v>246</v>
      </c>
      <c r="L288" s="72"/>
      <c r="M288" s="224" t="s">
        <v>21</v>
      </c>
      <c r="N288" s="225" t="s">
        <v>42</v>
      </c>
      <c r="O288" s="47"/>
      <c r="P288" s="226">
        <f>O288*H288</f>
        <v>0</v>
      </c>
      <c r="Q288" s="226">
        <v>0.40699999999999997</v>
      </c>
      <c r="R288" s="226">
        <f>Q288*H288</f>
        <v>74.778109999999984</v>
      </c>
      <c r="S288" s="226">
        <v>0</v>
      </c>
      <c r="T288" s="227">
        <f>S288*H288</f>
        <v>0</v>
      </c>
      <c r="AR288" s="24" t="s">
        <v>127</v>
      </c>
      <c r="AT288" s="24" t="s">
        <v>122</v>
      </c>
      <c r="AU288" s="24" t="s">
        <v>80</v>
      </c>
      <c r="AY288" s="24" t="s">
        <v>120</v>
      </c>
      <c r="BE288" s="228">
        <f>IF(N288="základní",J288,0)</f>
        <v>0</v>
      </c>
      <c r="BF288" s="228">
        <f>IF(N288="snížená",J288,0)</f>
        <v>0</v>
      </c>
      <c r="BG288" s="228">
        <f>IF(N288="zákl. přenesená",J288,0)</f>
        <v>0</v>
      </c>
      <c r="BH288" s="228">
        <f>IF(N288="sníž. přenesená",J288,0)</f>
        <v>0</v>
      </c>
      <c r="BI288" s="228">
        <f>IF(N288="nulová",J288,0)</f>
        <v>0</v>
      </c>
      <c r="BJ288" s="24" t="s">
        <v>78</v>
      </c>
      <c r="BK288" s="228">
        <f>ROUND(I288*H288,2)</f>
        <v>0</v>
      </c>
      <c r="BL288" s="24" t="s">
        <v>127</v>
      </c>
      <c r="BM288" s="24" t="s">
        <v>416</v>
      </c>
    </row>
    <row r="289" s="1" customFormat="1">
      <c r="B289" s="46"/>
      <c r="C289" s="74"/>
      <c r="D289" s="229" t="s">
        <v>129</v>
      </c>
      <c r="E289" s="74"/>
      <c r="F289" s="230" t="s">
        <v>417</v>
      </c>
      <c r="G289" s="74"/>
      <c r="H289" s="74"/>
      <c r="I289" s="187"/>
      <c r="J289" s="74"/>
      <c r="K289" s="74"/>
      <c r="L289" s="72"/>
      <c r="M289" s="231"/>
      <c r="N289" s="47"/>
      <c r="O289" s="47"/>
      <c r="P289" s="47"/>
      <c r="Q289" s="47"/>
      <c r="R289" s="47"/>
      <c r="S289" s="47"/>
      <c r="T289" s="95"/>
      <c r="AT289" s="24" t="s">
        <v>129</v>
      </c>
      <c r="AU289" s="24" t="s">
        <v>80</v>
      </c>
    </row>
    <row r="290" s="12" customFormat="1">
      <c r="B290" s="243"/>
      <c r="C290" s="244"/>
      <c r="D290" s="229" t="s">
        <v>131</v>
      </c>
      <c r="E290" s="245" t="s">
        <v>21</v>
      </c>
      <c r="F290" s="246" t="s">
        <v>418</v>
      </c>
      <c r="G290" s="244"/>
      <c r="H290" s="245" t="s">
        <v>21</v>
      </c>
      <c r="I290" s="247"/>
      <c r="J290" s="244"/>
      <c r="K290" s="244"/>
      <c r="L290" s="248"/>
      <c r="M290" s="249"/>
      <c r="N290" s="250"/>
      <c r="O290" s="250"/>
      <c r="P290" s="250"/>
      <c r="Q290" s="250"/>
      <c r="R290" s="250"/>
      <c r="S290" s="250"/>
      <c r="T290" s="251"/>
      <c r="AT290" s="252" t="s">
        <v>131</v>
      </c>
      <c r="AU290" s="252" t="s">
        <v>80</v>
      </c>
      <c r="AV290" s="12" t="s">
        <v>78</v>
      </c>
      <c r="AW290" s="12" t="s">
        <v>34</v>
      </c>
      <c r="AX290" s="12" t="s">
        <v>71</v>
      </c>
      <c r="AY290" s="252" t="s">
        <v>120</v>
      </c>
    </row>
    <row r="291" s="12" customFormat="1">
      <c r="B291" s="243"/>
      <c r="C291" s="244"/>
      <c r="D291" s="229" t="s">
        <v>131</v>
      </c>
      <c r="E291" s="245" t="s">
        <v>21</v>
      </c>
      <c r="F291" s="246" t="s">
        <v>149</v>
      </c>
      <c r="G291" s="244"/>
      <c r="H291" s="245" t="s">
        <v>21</v>
      </c>
      <c r="I291" s="247"/>
      <c r="J291" s="244"/>
      <c r="K291" s="244"/>
      <c r="L291" s="248"/>
      <c r="M291" s="249"/>
      <c r="N291" s="250"/>
      <c r="O291" s="250"/>
      <c r="P291" s="250"/>
      <c r="Q291" s="250"/>
      <c r="R291" s="250"/>
      <c r="S291" s="250"/>
      <c r="T291" s="251"/>
      <c r="AT291" s="252" t="s">
        <v>131</v>
      </c>
      <c r="AU291" s="252" t="s">
        <v>80</v>
      </c>
      <c r="AV291" s="12" t="s">
        <v>78</v>
      </c>
      <c r="AW291" s="12" t="s">
        <v>34</v>
      </c>
      <c r="AX291" s="12" t="s">
        <v>71</v>
      </c>
      <c r="AY291" s="252" t="s">
        <v>120</v>
      </c>
    </row>
    <row r="292" s="11" customFormat="1">
      <c r="B292" s="232"/>
      <c r="C292" s="233"/>
      <c r="D292" s="229" t="s">
        <v>131</v>
      </c>
      <c r="E292" s="234" t="s">
        <v>21</v>
      </c>
      <c r="F292" s="235" t="s">
        <v>150</v>
      </c>
      <c r="G292" s="233"/>
      <c r="H292" s="236">
        <v>33.409999999999997</v>
      </c>
      <c r="I292" s="237"/>
      <c r="J292" s="233"/>
      <c r="K292" s="233"/>
      <c r="L292" s="238"/>
      <c r="M292" s="239"/>
      <c r="N292" s="240"/>
      <c r="O292" s="240"/>
      <c r="P292" s="240"/>
      <c r="Q292" s="240"/>
      <c r="R292" s="240"/>
      <c r="S292" s="240"/>
      <c r="T292" s="241"/>
      <c r="AT292" s="242" t="s">
        <v>131</v>
      </c>
      <c r="AU292" s="242" t="s">
        <v>80</v>
      </c>
      <c r="AV292" s="11" t="s">
        <v>80</v>
      </c>
      <c r="AW292" s="11" t="s">
        <v>34</v>
      </c>
      <c r="AX292" s="11" t="s">
        <v>71</v>
      </c>
      <c r="AY292" s="242" t="s">
        <v>120</v>
      </c>
    </row>
    <row r="293" s="11" customFormat="1">
      <c r="B293" s="232"/>
      <c r="C293" s="233"/>
      <c r="D293" s="229" t="s">
        <v>131</v>
      </c>
      <c r="E293" s="234" t="s">
        <v>21</v>
      </c>
      <c r="F293" s="235" t="s">
        <v>151</v>
      </c>
      <c r="G293" s="233"/>
      <c r="H293" s="236">
        <v>54.420000000000002</v>
      </c>
      <c r="I293" s="237"/>
      <c r="J293" s="233"/>
      <c r="K293" s="233"/>
      <c r="L293" s="238"/>
      <c r="M293" s="239"/>
      <c r="N293" s="240"/>
      <c r="O293" s="240"/>
      <c r="P293" s="240"/>
      <c r="Q293" s="240"/>
      <c r="R293" s="240"/>
      <c r="S293" s="240"/>
      <c r="T293" s="241"/>
      <c r="AT293" s="242" t="s">
        <v>131</v>
      </c>
      <c r="AU293" s="242" t="s">
        <v>80</v>
      </c>
      <c r="AV293" s="11" t="s">
        <v>80</v>
      </c>
      <c r="AW293" s="11" t="s">
        <v>34</v>
      </c>
      <c r="AX293" s="11" t="s">
        <v>71</v>
      </c>
      <c r="AY293" s="242" t="s">
        <v>120</v>
      </c>
    </row>
    <row r="294" s="12" customFormat="1">
      <c r="B294" s="243"/>
      <c r="C294" s="244"/>
      <c r="D294" s="229" t="s">
        <v>131</v>
      </c>
      <c r="E294" s="245" t="s">
        <v>21</v>
      </c>
      <c r="F294" s="246" t="s">
        <v>156</v>
      </c>
      <c r="G294" s="244"/>
      <c r="H294" s="245" t="s">
        <v>21</v>
      </c>
      <c r="I294" s="247"/>
      <c r="J294" s="244"/>
      <c r="K294" s="244"/>
      <c r="L294" s="248"/>
      <c r="M294" s="249"/>
      <c r="N294" s="250"/>
      <c r="O294" s="250"/>
      <c r="P294" s="250"/>
      <c r="Q294" s="250"/>
      <c r="R294" s="250"/>
      <c r="S294" s="250"/>
      <c r="T294" s="251"/>
      <c r="AT294" s="252" t="s">
        <v>131</v>
      </c>
      <c r="AU294" s="252" t="s">
        <v>80</v>
      </c>
      <c r="AV294" s="12" t="s">
        <v>78</v>
      </c>
      <c r="AW294" s="12" t="s">
        <v>34</v>
      </c>
      <c r="AX294" s="12" t="s">
        <v>71</v>
      </c>
      <c r="AY294" s="252" t="s">
        <v>120</v>
      </c>
    </row>
    <row r="295" s="11" customFormat="1">
      <c r="B295" s="232"/>
      <c r="C295" s="233"/>
      <c r="D295" s="229" t="s">
        <v>131</v>
      </c>
      <c r="E295" s="234" t="s">
        <v>21</v>
      </c>
      <c r="F295" s="235" t="s">
        <v>157</v>
      </c>
      <c r="G295" s="233"/>
      <c r="H295" s="236">
        <v>42.700000000000003</v>
      </c>
      <c r="I295" s="237"/>
      <c r="J295" s="233"/>
      <c r="K295" s="233"/>
      <c r="L295" s="238"/>
      <c r="M295" s="239"/>
      <c r="N295" s="240"/>
      <c r="O295" s="240"/>
      <c r="P295" s="240"/>
      <c r="Q295" s="240"/>
      <c r="R295" s="240"/>
      <c r="S295" s="240"/>
      <c r="T295" s="241"/>
      <c r="AT295" s="242" t="s">
        <v>131</v>
      </c>
      <c r="AU295" s="242" t="s">
        <v>80</v>
      </c>
      <c r="AV295" s="11" t="s">
        <v>80</v>
      </c>
      <c r="AW295" s="11" t="s">
        <v>34</v>
      </c>
      <c r="AX295" s="11" t="s">
        <v>71</v>
      </c>
      <c r="AY295" s="242" t="s">
        <v>120</v>
      </c>
    </row>
    <row r="296" s="11" customFormat="1">
      <c r="B296" s="232"/>
      <c r="C296" s="233"/>
      <c r="D296" s="229" t="s">
        <v>131</v>
      </c>
      <c r="E296" s="234" t="s">
        <v>21</v>
      </c>
      <c r="F296" s="235" t="s">
        <v>419</v>
      </c>
      <c r="G296" s="233"/>
      <c r="H296" s="236">
        <v>53.200000000000003</v>
      </c>
      <c r="I296" s="237"/>
      <c r="J296" s="233"/>
      <c r="K296" s="233"/>
      <c r="L296" s="238"/>
      <c r="M296" s="239"/>
      <c r="N296" s="240"/>
      <c r="O296" s="240"/>
      <c r="P296" s="240"/>
      <c r="Q296" s="240"/>
      <c r="R296" s="240"/>
      <c r="S296" s="240"/>
      <c r="T296" s="241"/>
      <c r="AT296" s="242" t="s">
        <v>131</v>
      </c>
      <c r="AU296" s="242" t="s">
        <v>80</v>
      </c>
      <c r="AV296" s="11" t="s">
        <v>80</v>
      </c>
      <c r="AW296" s="11" t="s">
        <v>34</v>
      </c>
      <c r="AX296" s="11" t="s">
        <v>71</v>
      </c>
      <c r="AY296" s="242" t="s">
        <v>120</v>
      </c>
    </row>
    <row r="297" s="13" customFormat="1">
      <c r="B297" s="253"/>
      <c r="C297" s="254"/>
      <c r="D297" s="229" t="s">
        <v>131</v>
      </c>
      <c r="E297" s="255" t="s">
        <v>21</v>
      </c>
      <c r="F297" s="256" t="s">
        <v>140</v>
      </c>
      <c r="G297" s="254"/>
      <c r="H297" s="257">
        <v>183.72999999999999</v>
      </c>
      <c r="I297" s="258"/>
      <c r="J297" s="254"/>
      <c r="K297" s="254"/>
      <c r="L297" s="259"/>
      <c r="M297" s="260"/>
      <c r="N297" s="261"/>
      <c r="O297" s="261"/>
      <c r="P297" s="261"/>
      <c r="Q297" s="261"/>
      <c r="R297" s="261"/>
      <c r="S297" s="261"/>
      <c r="T297" s="262"/>
      <c r="AT297" s="263" t="s">
        <v>131</v>
      </c>
      <c r="AU297" s="263" t="s">
        <v>80</v>
      </c>
      <c r="AV297" s="13" t="s">
        <v>127</v>
      </c>
      <c r="AW297" s="13" t="s">
        <v>34</v>
      </c>
      <c r="AX297" s="13" t="s">
        <v>78</v>
      </c>
      <c r="AY297" s="263" t="s">
        <v>120</v>
      </c>
    </row>
    <row r="298" s="1" customFormat="1" ht="25.5" customHeight="1">
      <c r="B298" s="46"/>
      <c r="C298" s="217" t="s">
        <v>420</v>
      </c>
      <c r="D298" s="217" t="s">
        <v>122</v>
      </c>
      <c r="E298" s="218" t="s">
        <v>421</v>
      </c>
      <c r="F298" s="219" t="s">
        <v>422</v>
      </c>
      <c r="G298" s="220" t="s">
        <v>125</v>
      </c>
      <c r="H298" s="221">
        <v>95.900000000000006</v>
      </c>
      <c r="I298" s="222"/>
      <c r="J298" s="223">
        <f>ROUND(I298*H298,2)</f>
        <v>0</v>
      </c>
      <c r="K298" s="219" t="s">
        <v>246</v>
      </c>
      <c r="L298" s="72"/>
      <c r="M298" s="224" t="s">
        <v>21</v>
      </c>
      <c r="N298" s="225" t="s">
        <v>42</v>
      </c>
      <c r="O298" s="47"/>
      <c r="P298" s="226">
        <f>O298*H298</f>
        <v>0</v>
      </c>
      <c r="Q298" s="226">
        <v>0.13</v>
      </c>
      <c r="R298" s="226">
        <f>Q298*H298</f>
        <v>12.467000000000001</v>
      </c>
      <c r="S298" s="226">
        <v>0</v>
      </c>
      <c r="T298" s="227">
        <f>S298*H298</f>
        <v>0</v>
      </c>
      <c r="AR298" s="24" t="s">
        <v>127</v>
      </c>
      <c r="AT298" s="24" t="s">
        <v>122</v>
      </c>
      <c r="AU298" s="24" t="s">
        <v>80</v>
      </c>
      <c r="AY298" s="24" t="s">
        <v>120</v>
      </c>
      <c r="BE298" s="228">
        <f>IF(N298="základní",J298,0)</f>
        <v>0</v>
      </c>
      <c r="BF298" s="228">
        <f>IF(N298="snížená",J298,0)</f>
        <v>0</v>
      </c>
      <c r="BG298" s="228">
        <f>IF(N298="zákl. přenesená",J298,0)</f>
        <v>0</v>
      </c>
      <c r="BH298" s="228">
        <f>IF(N298="sníž. přenesená",J298,0)</f>
        <v>0</v>
      </c>
      <c r="BI298" s="228">
        <f>IF(N298="nulová",J298,0)</f>
        <v>0</v>
      </c>
      <c r="BJ298" s="24" t="s">
        <v>78</v>
      </c>
      <c r="BK298" s="228">
        <f>ROUND(I298*H298,2)</f>
        <v>0</v>
      </c>
      <c r="BL298" s="24" t="s">
        <v>127</v>
      </c>
      <c r="BM298" s="24" t="s">
        <v>423</v>
      </c>
    </row>
    <row r="299" s="1" customFormat="1">
      <c r="B299" s="46"/>
      <c r="C299" s="74"/>
      <c r="D299" s="229" t="s">
        <v>129</v>
      </c>
      <c r="E299" s="74"/>
      <c r="F299" s="230" t="s">
        <v>417</v>
      </c>
      <c r="G299" s="74"/>
      <c r="H299" s="74"/>
      <c r="I299" s="187"/>
      <c r="J299" s="74"/>
      <c r="K299" s="74"/>
      <c r="L299" s="72"/>
      <c r="M299" s="231"/>
      <c r="N299" s="47"/>
      <c r="O299" s="47"/>
      <c r="P299" s="47"/>
      <c r="Q299" s="47"/>
      <c r="R299" s="47"/>
      <c r="S299" s="47"/>
      <c r="T299" s="95"/>
      <c r="AT299" s="24" t="s">
        <v>129</v>
      </c>
      <c r="AU299" s="24" t="s">
        <v>80</v>
      </c>
    </row>
    <row r="300" s="12" customFormat="1">
      <c r="B300" s="243"/>
      <c r="C300" s="244"/>
      <c r="D300" s="229" t="s">
        <v>131</v>
      </c>
      <c r="E300" s="245" t="s">
        <v>21</v>
      </c>
      <c r="F300" s="246" t="s">
        <v>424</v>
      </c>
      <c r="G300" s="244"/>
      <c r="H300" s="245" t="s">
        <v>21</v>
      </c>
      <c r="I300" s="247"/>
      <c r="J300" s="244"/>
      <c r="K300" s="244"/>
      <c r="L300" s="248"/>
      <c r="M300" s="249"/>
      <c r="N300" s="250"/>
      <c r="O300" s="250"/>
      <c r="P300" s="250"/>
      <c r="Q300" s="250"/>
      <c r="R300" s="250"/>
      <c r="S300" s="250"/>
      <c r="T300" s="251"/>
      <c r="AT300" s="252" t="s">
        <v>131</v>
      </c>
      <c r="AU300" s="252" t="s">
        <v>80</v>
      </c>
      <c r="AV300" s="12" t="s">
        <v>78</v>
      </c>
      <c r="AW300" s="12" t="s">
        <v>34</v>
      </c>
      <c r="AX300" s="12" t="s">
        <v>71</v>
      </c>
      <c r="AY300" s="252" t="s">
        <v>120</v>
      </c>
    </row>
    <row r="301" s="12" customFormat="1">
      <c r="B301" s="243"/>
      <c r="C301" s="244"/>
      <c r="D301" s="229" t="s">
        <v>131</v>
      </c>
      <c r="E301" s="245" t="s">
        <v>21</v>
      </c>
      <c r="F301" s="246" t="s">
        <v>156</v>
      </c>
      <c r="G301" s="244"/>
      <c r="H301" s="245" t="s">
        <v>21</v>
      </c>
      <c r="I301" s="247"/>
      <c r="J301" s="244"/>
      <c r="K301" s="244"/>
      <c r="L301" s="248"/>
      <c r="M301" s="249"/>
      <c r="N301" s="250"/>
      <c r="O301" s="250"/>
      <c r="P301" s="250"/>
      <c r="Q301" s="250"/>
      <c r="R301" s="250"/>
      <c r="S301" s="250"/>
      <c r="T301" s="251"/>
      <c r="AT301" s="252" t="s">
        <v>131</v>
      </c>
      <c r="AU301" s="252" t="s">
        <v>80</v>
      </c>
      <c r="AV301" s="12" t="s">
        <v>78</v>
      </c>
      <c r="AW301" s="12" t="s">
        <v>34</v>
      </c>
      <c r="AX301" s="12" t="s">
        <v>71</v>
      </c>
      <c r="AY301" s="252" t="s">
        <v>120</v>
      </c>
    </row>
    <row r="302" s="11" customFormat="1">
      <c r="B302" s="232"/>
      <c r="C302" s="233"/>
      <c r="D302" s="229" t="s">
        <v>131</v>
      </c>
      <c r="E302" s="234" t="s">
        <v>21</v>
      </c>
      <c r="F302" s="235" t="s">
        <v>157</v>
      </c>
      <c r="G302" s="233"/>
      <c r="H302" s="236">
        <v>42.700000000000003</v>
      </c>
      <c r="I302" s="237"/>
      <c r="J302" s="233"/>
      <c r="K302" s="233"/>
      <c r="L302" s="238"/>
      <c r="M302" s="239"/>
      <c r="N302" s="240"/>
      <c r="O302" s="240"/>
      <c r="P302" s="240"/>
      <c r="Q302" s="240"/>
      <c r="R302" s="240"/>
      <c r="S302" s="240"/>
      <c r="T302" s="241"/>
      <c r="AT302" s="242" t="s">
        <v>131</v>
      </c>
      <c r="AU302" s="242" t="s">
        <v>80</v>
      </c>
      <c r="AV302" s="11" t="s">
        <v>80</v>
      </c>
      <c r="AW302" s="11" t="s">
        <v>34</v>
      </c>
      <c r="AX302" s="11" t="s">
        <v>71</v>
      </c>
      <c r="AY302" s="242" t="s">
        <v>120</v>
      </c>
    </row>
    <row r="303" s="11" customFormat="1">
      <c r="B303" s="232"/>
      <c r="C303" s="233"/>
      <c r="D303" s="229" t="s">
        <v>131</v>
      </c>
      <c r="E303" s="234" t="s">
        <v>21</v>
      </c>
      <c r="F303" s="235" t="s">
        <v>419</v>
      </c>
      <c r="G303" s="233"/>
      <c r="H303" s="236">
        <v>53.200000000000003</v>
      </c>
      <c r="I303" s="237"/>
      <c r="J303" s="233"/>
      <c r="K303" s="233"/>
      <c r="L303" s="238"/>
      <c r="M303" s="239"/>
      <c r="N303" s="240"/>
      <c r="O303" s="240"/>
      <c r="P303" s="240"/>
      <c r="Q303" s="240"/>
      <c r="R303" s="240"/>
      <c r="S303" s="240"/>
      <c r="T303" s="241"/>
      <c r="AT303" s="242" t="s">
        <v>131</v>
      </c>
      <c r="AU303" s="242" t="s">
        <v>80</v>
      </c>
      <c r="AV303" s="11" t="s">
        <v>80</v>
      </c>
      <c r="AW303" s="11" t="s">
        <v>34</v>
      </c>
      <c r="AX303" s="11" t="s">
        <v>71</v>
      </c>
      <c r="AY303" s="242" t="s">
        <v>120</v>
      </c>
    </row>
    <row r="304" s="13" customFormat="1">
      <c r="B304" s="253"/>
      <c r="C304" s="254"/>
      <c r="D304" s="229" t="s">
        <v>131</v>
      </c>
      <c r="E304" s="255" t="s">
        <v>21</v>
      </c>
      <c r="F304" s="256" t="s">
        <v>140</v>
      </c>
      <c r="G304" s="254"/>
      <c r="H304" s="257">
        <v>95.900000000000006</v>
      </c>
      <c r="I304" s="258"/>
      <c r="J304" s="254"/>
      <c r="K304" s="254"/>
      <c r="L304" s="259"/>
      <c r="M304" s="260"/>
      <c r="N304" s="261"/>
      <c r="O304" s="261"/>
      <c r="P304" s="261"/>
      <c r="Q304" s="261"/>
      <c r="R304" s="261"/>
      <c r="S304" s="261"/>
      <c r="T304" s="262"/>
      <c r="AT304" s="263" t="s">
        <v>131</v>
      </c>
      <c r="AU304" s="263" t="s">
        <v>80</v>
      </c>
      <c r="AV304" s="13" t="s">
        <v>127</v>
      </c>
      <c r="AW304" s="13" t="s">
        <v>34</v>
      </c>
      <c r="AX304" s="13" t="s">
        <v>78</v>
      </c>
      <c r="AY304" s="263" t="s">
        <v>120</v>
      </c>
    </row>
    <row r="305" s="1" customFormat="1" ht="38.25" customHeight="1">
      <c r="B305" s="46"/>
      <c r="C305" s="217" t="s">
        <v>425</v>
      </c>
      <c r="D305" s="217" t="s">
        <v>122</v>
      </c>
      <c r="E305" s="218" t="s">
        <v>426</v>
      </c>
      <c r="F305" s="219" t="s">
        <v>427</v>
      </c>
      <c r="G305" s="220" t="s">
        <v>125</v>
      </c>
      <c r="H305" s="221">
        <v>183.72999999999999</v>
      </c>
      <c r="I305" s="222"/>
      <c r="J305" s="223">
        <f>ROUND(I305*H305,2)</f>
        <v>0</v>
      </c>
      <c r="K305" s="219" t="s">
        <v>246</v>
      </c>
      <c r="L305" s="72"/>
      <c r="M305" s="224" t="s">
        <v>21</v>
      </c>
      <c r="N305" s="225" t="s">
        <v>42</v>
      </c>
      <c r="O305" s="47"/>
      <c r="P305" s="226">
        <f>O305*H305</f>
        <v>0</v>
      </c>
      <c r="Q305" s="226">
        <v>0.32500000000000001</v>
      </c>
      <c r="R305" s="226">
        <f>Q305*H305</f>
        <v>59.712249999999997</v>
      </c>
      <c r="S305" s="226">
        <v>0</v>
      </c>
      <c r="T305" s="227">
        <f>S305*H305</f>
        <v>0</v>
      </c>
      <c r="AR305" s="24" t="s">
        <v>127</v>
      </c>
      <c r="AT305" s="24" t="s">
        <v>122</v>
      </c>
      <c r="AU305" s="24" t="s">
        <v>80</v>
      </c>
      <c r="AY305" s="24" t="s">
        <v>120</v>
      </c>
      <c r="BE305" s="228">
        <f>IF(N305="základní",J305,0)</f>
        <v>0</v>
      </c>
      <c r="BF305" s="228">
        <f>IF(N305="snížená",J305,0)</f>
        <v>0</v>
      </c>
      <c r="BG305" s="228">
        <f>IF(N305="zákl. přenesená",J305,0)</f>
        <v>0</v>
      </c>
      <c r="BH305" s="228">
        <f>IF(N305="sníž. přenesená",J305,0)</f>
        <v>0</v>
      </c>
      <c r="BI305" s="228">
        <f>IF(N305="nulová",J305,0)</f>
        <v>0</v>
      </c>
      <c r="BJ305" s="24" t="s">
        <v>78</v>
      </c>
      <c r="BK305" s="228">
        <f>ROUND(I305*H305,2)</f>
        <v>0</v>
      </c>
      <c r="BL305" s="24" t="s">
        <v>127</v>
      </c>
      <c r="BM305" s="24" t="s">
        <v>428</v>
      </c>
    </row>
    <row r="306" s="1" customFormat="1">
      <c r="B306" s="46"/>
      <c r="C306" s="74"/>
      <c r="D306" s="229" t="s">
        <v>129</v>
      </c>
      <c r="E306" s="74"/>
      <c r="F306" s="230" t="s">
        <v>417</v>
      </c>
      <c r="G306" s="74"/>
      <c r="H306" s="74"/>
      <c r="I306" s="187"/>
      <c r="J306" s="74"/>
      <c r="K306" s="74"/>
      <c r="L306" s="72"/>
      <c r="M306" s="231"/>
      <c r="N306" s="47"/>
      <c r="O306" s="47"/>
      <c r="P306" s="47"/>
      <c r="Q306" s="47"/>
      <c r="R306" s="47"/>
      <c r="S306" s="47"/>
      <c r="T306" s="95"/>
      <c r="AT306" s="24" t="s">
        <v>129</v>
      </c>
      <c r="AU306" s="24" t="s">
        <v>80</v>
      </c>
    </row>
    <row r="307" s="12" customFormat="1">
      <c r="B307" s="243"/>
      <c r="C307" s="244"/>
      <c r="D307" s="229" t="s">
        <v>131</v>
      </c>
      <c r="E307" s="245" t="s">
        <v>21</v>
      </c>
      <c r="F307" s="246" t="s">
        <v>429</v>
      </c>
      <c r="G307" s="244"/>
      <c r="H307" s="245" t="s">
        <v>21</v>
      </c>
      <c r="I307" s="247"/>
      <c r="J307" s="244"/>
      <c r="K307" s="244"/>
      <c r="L307" s="248"/>
      <c r="M307" s="249"/>
      <c r="N307" s="250"/>
      <c r="O307" s="250"/>
      <c r="P307" s="250"/>
      <c r="Q307" s="250"/>
      <c r="R307" s="250"/>
      <c r="S307" s="250"/>
      <c r="T307" s="251"/>
      <c r="AT307" s="252" t="s">
        <v>131</v>
      </c>
      <c r="AU307" s="252" t="s">
        <v>80</v>
      </c>
      <c r="AV307" s="12" t="s">
        <v>78</v>
      </c>
      <c r="AW307" s="12" t="s">
        <v>34</v>
      </c>
      <c r="AX307" s="12" t="s">
        <v>71</v>
      </c>
      <c r="AY307" s="252" t="s">
        <v>120</v>
      </c>
    </row>
    <row r="308" s="12" customFormat="1">
      <c r="B308" s="243"/>
      <c r="C308" s="244"/>
      <c r="D308" s="229" t="s">
        <v>131</v>
      </c>
      <c r="E308" s="245" t="s">
        <v>21</v>
      </c>
      <c r="F308" s="246" t="s">
        <v>149</v>
      </c>
      <c r="G308" s="244"/>
      <c r="H308" s="245" t="s">
        <v>21</v>
      </c>
      <c r="I308" s="247"/>
      <c r="J308" s="244"/>
      <c r="K308" s="244"/>
      <c r="L308" s="248"/>
      <c r="M308" s="249"/>
      <c r="N308" s="250"/>
      <c r="O308" s="250"/>
      <c r="P308" s="250"/>
      <c r="Q308" s="250"/>
      <c r="R308" s="250"/>
      <c r="S308" s="250"/>
      <c r="T308" s="251"/>
      <c r="AT308" s="252" t="s">
        <v>131</v>
      </c>
      <c r="AU308" s="252" t="s">
        <v>80</v>
      </c>
      <c r="AV308" s="12" t="s">
        <v>78</v>
      </c>
      <c r="AW308" s="12" t="s">
        <v>34</v>
      </c>
      <c r="AX308" s="12" t="s">
        <v>71</v>
      </c>
      <c r="AY308" s="252" t="s">
        <v>120</v>
      </c>
    </row>
    <row r="309" s="11" customFormat="1">
      <c r="B309" s="232"/>
      <c r="C309" s="233"/>
      <c r="D309" s="229" t="s">
        <v>131</v>
      </c>
      <c r="E309" s="234" t="s">
        <v>21</v>
      </c>
      <c r="F309" s="235" t="s">
        <v>150</v>
      </c>
      <c r="G309" s="233"/>
      <c r="H309" s="236">
        <v>33.409999999999997</v>
      </c>
      <c r="I309" s="237"/>
      <c r="J309" s="233"/>
      <c r="K309" s="233"/>
      <c r="L309" s="238"/>
      <c r="M309" s="239"/>
      <c r="N309" s="240"/>
      <c r="O309" s="240"/>
      <c r="P309" s="240"/>
      <c r="Q309" s="240"/>
      <c r="R309" s="240"/>
      <c r="S309" s="240"/>
      <c r="T309" s="241"/>
      <c r="AT309" s="242" t="s">
        <v>131</v>
      </c>
      <c r="AU309" s="242" t="s">
        <v>80</v>
      </c>
      <c r="AV309" s="11" t="s">
        <v>80</v>
      </c>
      <c r="AW309" s="11" t="s">
        <v>34</v>
      </c>
      <c r="AX309" s="11" t="s">
        <v>71</v>
      </c>
      <c r="AY309" s="242" t="s">
        <v>120</v>
      </c>
    </row>
    <row r="310" s="11" customFormat="1">
      <c r="B310" s="232"/>
      <c r="C310" s="233"/>
      <c r="D310" s="229" t="s">
        <v>131</v>
      </c>
      <c r="E310" s="234" t="s">
        <v>21</v>
      </c>
      <c r="F310" s="235" t="s">
        <v>151</v>
      </c>
      <c r="G310" s="233"/>
      <c r="H310" s="236">
        <v>54.420000000000002</v>
      </c>
      <c r="I310" s="237"/>
      <c r="J310" s="233"/>
      <c r="K310" s="233"/>
      <c r="L310" s="238"/>
      <c r="M310" s="239"/>
      <c r="N310" s="240"/>
      <c r="O310" s="240"/>
      <c r="P310" s="240"/>
      <c r="Q310" s="240"/>
      <c r="R310" s="240"/>
      <c r="S310" s="240"/>
      <c r="T310" s="241"/>
      <c r="AT310" s="242" t="s">
        <v>131</v>
      </c>
      <c r="AU310" s="242" t="s">
        <v>80</v>
      </c>
      <c r="AV310" s="11" t="s">
        <v>80</v>
      </c>
      <c r="AW310" s="11" t="s">
        <v>34</v>
      </c>
      <c r="AX310" s="11" t="s">
        <v>71</v>
      </c>
      <c r="AY310" s="242" t="s">
        <v>120</v>
      </c>
    </row>
    <row r="311" s="12" customFormat="1">
      <c r="B311" s="243"/>
      <c r="C311" s="244"/>
      <c r="D311" s="229" t="s">
        <v>131</v>
      </c>
      <c r="E311" s="245" t="s">
        <v>21</v>
      </c>
      <c r="F311" s="246" t="s">
        <v>156</v>
      </c>
      <c r="G311" s="244"/>
      <c r="H311" s="245" t="s">
        <v>21</v>
      </c>
      <c r="I311" s="247"/>
      <c r="J311" s="244"/>
      <c r="K311" s="244"/>
      <c r="L311" s="248"/>
      <c r="M311" s="249"/>
      <c r="N311" s="250"/>
      <c r="O311" s="250"/>
      <c r="P311" s="250"/>
      <c r="Q311" s="250"/>
      <c r="R311" s="250"/>
      <c r="S311" s="250"/>
      <c r="T311" s="251"/>
      <c r="AT311" s="252" t="s">
        <v>131</v>
      </c>
      <c r="AU311" s="252" t="s">
        <v>80</v>
      </c>
      <c r="AV311" s="12" t="s">
        <v>78</v>
      </c>
      <c r="AW311" s="12" t="s">
        <v>34</v>
      </c>
      <c r="AX311" s="12" t="s">
        <v>71</v>
      </c>
      <c r="AY311" s="252" t="s">
        <v>120</v>
      </c>
    </row>
    <row r="312" s="11" customFormat="1">
      <c r="B312" s="232"/>
      <c r="C312" s="233"/>
      <c r="D312" s="229" t="s">
        <v>131</v>
      </c>
      <c r="E312" s="234" t="s">
        <v>21</v>
      </c>
      <c r="F312" s="235" t="s">
        <v>157</v>
      </c>
      <c r="G312" s="233"/>
      <c r="H312" s="236">
        <v>42.700000000000003</v>
      </c>
      <c r="I312" s="237"/>
      <c r="J312" s="233"/>
      <c r="K312" s="233"/>
      <c r="L312" s="238"/>
      <c r="M312" s="239"/>
      <c r="N312" s="240"/>
      <c r="O312" s="240"/>
      <c r="P312" s="240"/>
      <c r="Q312" s="240"/>
      <c r="R312" s="240"/>
      <c r="S312" s="240"/>
      <c r="T312" s="241"/>
      <c r="AT312" s="242" t="s">
        <v>131</v>
      </c>
      <c r="AU312" s="242" t="s">
        <v>80</v>
      </c>
      <c r="AV312" s="11" t="s">
        <v>80</v>
      </c>
      <c r="AW312" s="11" t="s">
        <v>34</v>
      </c>
      <c r="AX312" s="11" t="s">
        <v>71</v>
      </c>
      <c r="AY312" s="242" t="s">
        <v>120</v>
      </c>
    </row>
    <row r="313" s="11" customFormat="1">
      <c r="B313" s="232"/>
      <c r="C313" s="233"/>
      <c r="D313" s="229" t="s">
        <v>131</v>
      </c>
      <c r="E313" s="234" t="s">
        <v>21</v>
      </c>
      <c r="F313" s="235" t="s">
        <v>419</v>
      </c>
      <c r="G313" s="233"/>
      <c r="H313" s="236">
        <v>53.200000000000003</v>
      </c>
      <c r="I313" s="237"/>
      <c r="J313" s="233"/>
      <c r="K313" s="233"/>
      <c r="L313" s="238"/>
      <c r="M313" s="239"/>
      <c r="N313" s="240"/>
      <c r="O313" s="240"/>
      <c r="P313" s="240"/>
      <c r="Q313" s="240"/>
      <c r="R313" s="240"/>
      <c r="S313" s="240"/>
      <c r="T313" s="241"/>
      <c r="AT313" s="242" t="s">
        <v>131</v>
      </c>
      <c r="AU313" s="242" t="s">
        <v>80</v>
      </c>
      <c r="AV313" s="11" t="s">
        <v>80</v>
      </c>
      <c r="AW313" s="11" t="s">
        <v>34</v>
      </c>
      <c r="AX313" s="11" t="s">
        <v>71</v>
      </c>
      <c r="AY313" s="242" t="s">
        <v>120</v>
      </c>
    </row>
    <row r="314" s="13" customFormat="1">
      <c r="B314" s="253"/>
      <c r="C314" s="254"/>
      <c r="D314" s="229" t="s">
        <v>131</v>
      </c>
      <c r="E314" s="255" t="s">
        <v>21</v>
      </c>
      <c r="F314" s="256" t="s">
        <v>140</v>
      </c>
      <c r="G314" s="254"/>
      <c r="H314" s="257">
        <v>183.72999999999999</v>
      </c>
      <c r="I314" s="258"/>
      <c r="J314" s="254"/>
      <c r="K314" s="254"/>
      <c r="L314" s="259"/>
      <c r="M314" s="260"/>
      <c r="N314" s="261"/>
      <c r="O314" s="261"/>
      <c r="P314" s="261"/>
      <c r="Q314" s="261"/>
      <c r="R314" s="261"/>
      <c r="S314" s="261"/>
      <c r="T314" s="262"/>
      <c r="AT314" s="263" t="s">
        <v>131</v>
      </c>
      <c r="AU314" s="263" t="s">
        <v>80</v>
      </c>
      <c r="AV314" s="13" t="s">
        <v>127</v>
      </c>
      <c r="AW314" s="13" t="s">
        <v>34</v>
      </c>
      <c r="AX314" s="13" t="s">
        <v>78</v>
      </c>
      <c r="AY314" s="263" t="s">
        <v>120</v>
      </c>
    </row>
    <row r="315" s="1" customFormat="1" ht="25.5" customHeight="1">
      <c r="B315" s="46"/>
      <c r="C315" s="217" t="s">
        <v>430</v>
      </c>
      <c r="D315" s="217" t="s">
        <v>122</v>
      </c>
      <c r="E315" s="218" t="s">
        <v>431</v>
      </c>
      <c r="F315" s="219" t="s">
        <v>432</v>
      </c>
      <c r="G315" s="220" t="s">
        <v>125</v>
      </c>
      <c r="H315" s="221">
        <v>183.72999999999999</v>
      </c>
      <c r="I315" s="222"/>
      <c r="J315" s="223">
        <f>ROUND(I315*H315,2)</f>
        <v>0</v>
      </c>
      <c r="K315" s="219" t="s">
        <v>126</v>
      </c>
      <c r="L315" s="72"/>
      <c r="M315" s="224" t="s">
        <v>21</v>
      </c>
      <c r="N315" s="225" t="s">
        <v>42</v>
      </c>
      <c r="O315" s="47"/>
      <c r="P315" s="226">
        <f>O315*H315</f>
        <v>0</v>
      </c>
      <c r="Q315" s="226">
        <v>0.12966</v>
      </c>
      <c r="R315" s="226">
        <f>Q315*H315</f>
        <v>23.822431799999997</v>
      </c>
      <c r="S315" s="226">
        <v>0</v>
      </c>
      <c r="T315" s="227">
        <f>S315*H315</f>
        <v>0</v>
      </c>
      <c r="AR315" s="24" t="s">
        <v>127</v>
      </c>
      <c r="AT315" s="24" t="s">
        <v>122</v>
      </c>
      <c r="AU315" s="24" t="s">
        <v>80</v>
      </c>
      <c r="AY315" s="24" t="s">
        <v>120</v>
      </c>
      <c r="BE315" s="228">
        <f>IF(N315="základní",J315,0)</f>
        <v>0</v>
      </c>
      <c r="BF315" s="228">
        <f>IF(N315="snížená",J315,0)</f>
        <v>0</v>
      </c>
      <c r="BG315" s="228">
        <f>IF(N315="zákl. přenesená",J315,0)</f>
        <v>0</v>
      </c>
      <c r="BH315" s="228">
        <f>IF(N315="sníž. přenesená",J315,0)</f>
        <v>0</v>
      </c>
      <c r="BI315" s="228">
        <f>IF(N315="nulová",J315,0)</f>
        <v>0</v>
      </c>
      <c r="BJ315" s="24" t="s">
        <v>78</v>
      </c>
      <c r="BK315" s="228">
        <f>ROUND(I315*H315,2)</f>
        <v>0</v>
      </c>
      <c r="BL315" s="24" t="s">
        <v>127</v>
      </c>
      <c r="BM315" s="24" t="s">
        <v>433</v>
      </c>
    </row>
    <row r="316" s="1" customFormat="1">
      <c r="B316" s="46"/>
      <c r="C316" s="74"/>
      <c r="D316" s="229" t="s">
        <v>129</v>
      </c>
      <c r="E316" s="74"/>
      <c r="F316" s="230" t="s">
        <v>434</v>
      </c>
      <c r="G316" s="74"/>
      <c r="H316" s="74"/>
      <c r="I316" s="187"/>
      <c r="J316" s="74"/>
      <c r="K316" s="74"/>
      <c r="L316" s="72"/>
      <c r="M316" s="231"/>
      <c r="N316" s="47"/>
      <c r="O316" s="47"/>
      <c r="P316" s="47"/>
      <c r="Q316" s="47"/>
      <c r="R316" s="47"/>
      <c r="S316" s="47"/>
      <c r="T316" s="95"/>
      <c r="AT316" s="24" t="s">
        <v>129</v>
      </c>
      <c r="AU316" s="24" t="s">
        <v>80</v>
      </c>
    </row>
    <row r="317" s="12" customFormat="1">
      <c r="B317" s="243"/>
      <c r="C317" s="244"/>
      <c r="D317" s="229" t="s">
        <v>131</v>
      </c>
      <c r="E317" s="245" t="s">
        <v>21</v>
      </c>
      <c r="F317" s="246" t="s">
        <v>435</v>
      </c>
      <c r="G317" s="244"/>
      <c r="H317" s="245" t="s">
        <v>21</v>
      </c>
      <c r="I317" s="247"/>
      <c r="J317" s="244"/>
      <c r="K317" s="244"/>
      <c r="L317" s="248"/>
      <c r="M317" s="249"/>
      <c r="N317" s="250"/>
      <c r="O317" s="250"/>
      <c r="P317" s="250"/>
      <c r="Q317" s="250"/>
      <c r="R317" s="250"/>
      <c r="S317" s="250"/>
      <c r="T317" s="251"/>
      <c r="AT317" s="252" t="s">
        <v>131</v>
      </c>
      <c r="AU317" s="252" t="s">
        <v>80</v>
      </c>
      <c r="AV317" s="12" t="s">
        <v>78</v>
      </c>
      <c r="AW317" s="12" t="s">
        <v>34</v>
      </c>
      <c r="AX317" s="12" t="s">
        <v>71</v>
      </c>
      <c r="AY317" s="252" t="s">
        <v>120</v>
      </c>
    </row>
    <row r="318" s="12" customFormat="1">
      <c r="B318" s="243"/>
      <c r="C318" s="244"/>
      <c r="D318" s="229" t="s">
        <v>131</v>
      </c>
      <c r="E318" s="245" t="s">
        <v>21</v>
      </c>
      <c r="F318" s="246" t="s">
        <v>149</v>
      </c>
      <c r="G318" s="244"/>
      <c r="H318" s="245" t="s">
        <v>21</v>
      </c>
      <c r="I318" s="247"/>
      <c r="J318" s="244"/>
      <c r="K318" s="244"/>
      <c r="L318" s="248"/>
      <c r="M318" s="249"/>
      <c r="N318" s="250"/>
      <c r="O318" s="250"/>
      <c r="P318" s="250"/>
      <c r="Q318" s="250"/>
      <c r="R318" s="250"/>
      <c r="S318" s="250"/>
      <c r="T318" s="251"/>
      <c r="AT318" s="252" t="s">
        <v>131</v>
      </c>
      <c r="AU318" s="252" t="s">
        <v>80</v>
      </c>
      <c r="AV318" s="12" t="s">
        <v>78</v>
      </c>
      <c r="AW318" s="12" t="s">
        <v>34</v>
      </c>
      <c r="AX318" s="12" t="s">
        <v>71</v>
      </c>
      <c r="AY318" s="252" t="s">
        <v>120</v>
      </c>
    </row>
    <row r="319" s="11" customFormat="1">
      <c r="B319" s="232"/>
      <c r="C319" s="233"/>
      <c r="D319" s="229" t="s">
        <v>131</v>
      </c>
      <c r="E319" s="234" t="s">
        <v>21</v>
      </c>
      <c r="F319" s="235" t="s">
        <v>150</v>
      </c>
      <c r="G319" s="233"/>
      <c r="H319" s="236">
        <v>33.409999999999997</v>
      </c>
      <c r="I319" s="237"/>
      <c r="J319" s="233"/>
      <c r="K319" s="233"/>
      <c r="L319" s="238"/>
      <c r="M319" s="239"/>
      <c r="N319" s="240"/>
      <c r="O319" s="240"/>
      <c r="P319" s="240"/>
      <c r="Q319" s="240"/>
      <c r="R319" s="240"/>
      <c r="S319" s="240"/>
      <c r="T319" s="241"/>
      <c r="AT319" s="242" t="s">
        <v>131</v>
      </c>
      <c r="AU319" s="242" t="s">
        <v>80</v>
      </c>
      <c r="AV319" s="11" t="s">
        <v>80</v>
      </c>
      <c r="AW319" s="11" t="s">
        <v>34</v>
      </c>
      <c r="AX319" s="11" t="s">
        <v>71</v>
      </c>
      <c r="AY319" s="242" t="s">
        <v>120</v>
      </c>
    </row>
    <row r="320" s="11" customFormat="1">
      <c r="B320" s="232"/>
      <c r="C320" s="233"/>
      <c r="D320" s="229" t="s">
        <v>131</v>
      </c>
      <c r="E320" s="234" t="s">
        <v>21</v>
      </c>
      <c r="F320" s="235" t="s">
        <v>151</v>
      </c>
      <c r="G320" s="233"/>
      <c r="H320" s="236">
        <v>54.420000000000002</v>
      </c>
      <c r="I320" s="237"/>
      <c r="J320" s="233"/>
      <c r="K320" s="233"/>
      <c r="L320" s="238"/>
      <c r="M320" s="239"/>
      <c r="N320" s="240"/>
      <c r="O320" s="240"/>
      <c r="P320" s="240"/>
      <c r="Q320" s="240"/>
      <c r="R320" s="240"/>
      <c r="S320" s="240"/>
      <c r="T320" s="241"/>
      <c r="AT320" s="242" t="s">
        <v>131</v>
      </c>
      <c r="AU320" s="242" t="s">
        <v>80</v>
      </c>
      <c r="AV320" s="11" t="s">
        <v>80</v>
      </c>
      <c r="AW320" s="11" t="s">
        <v>34</v>
      </c>
      <c r="AX320" s="11" t="s">
        <v>71</v>
      </c>
      <c r="AY320" s="242" t="s">
        <v>120</v>
      </c>
    </row>
    <row r="321" s="12" customFormat="1">
      <c r="B321" s="243"/>
      <c r="C321" s="244"/>
      <c r="D321" s="229" t="s">
        <v>131</v>
      </c>
      <c r="E321" s="245" t="s">
        <v>21</v>
      </c>
      <c r="F321" s="246" t="s">
        <v>156</v>
      </c>
      <c r="G321" s="244"/>
      <c r="H321" s="245" t="s">
        <v>21</v>
      </c>
      <c r="I321" s="247"/>
      <c r="J321" s="244"/>
      <c r="K321" s="244"/>
      <c r="L321" s="248"/>
      <c r="M321" s="249"/>
      <c r="N321" s="250"/>
      <c r="O321" s="250"/>
      <c r="P321" s="250"/>
      <c r="Q321" s="250"/>
      <c r="R321" s="250"/>
      <c r="S321" s="250"/>
      <c r="T321" s="251"/>
      <c r="AT321" s="252" t="s">
        <v>131</v>
      </c>
      <c r="AU321" s="252" t="s">
        <v>80</v>
      </c>
      <c r="AV321" s="12" t="s">
        <v>78</v>
      </c>
      <c r="AW321" s="12" t="s">
        <v>34</v>
      </c>
      <c r="AX321" s="12" t="s">
        <v>71</v>
      </c>
      <c r="AY321" s="252" t="s">
        <v>120</v>
      </c>
    </row>
    <row r="322" s="11" customFormat="1">
      <c r="B322" s="232"/>
      <c r="C322" s="233"/>
      <c r="D322" s="229" t="s">
        <v>131</v>
      </c>
      <c r="E322" s="234" t="s">
        <v>21</v>
      </c>
      <c r="F322" s="235" t="s">
        <v>157</v>
      </c>
      <c r="G322" s="233"/>
      <c r="H322" s="236">
        <v>42.700000000000003</v>
      </c>
      <c r="I322" s="237"/>
      <c r="J322" s="233"/>
      <c r="K322" s="233"/>
      <c r="L322" s="238"/>
      <c r="M322" s="239"/>
      <c r="N322" s="240"/>
      <c r="O322" s="240"/>
      <c r="P322" s="240"/>
      <c r="Q322" s="240"/>
      <c r="R322" s="240"/>
      <c r="S322" s="240"/>
      <c r="T322" s="241"/>
      <c r="AT322" s="242" t="s">
        <v>131</v>
      </c>
      <c r="AU322" s="242" t="s">
        <v>80</v>
      </c>
      <c r="AV322" s="11" t="s">
        <v>80</v>
      </c>
      <c r="AW322" s="11" t="s">
        <v>34</v>
      </c>
      <c r="AX322" s="11" t="s">
        <v>71</v>
      </c>
      <c r="AY322" s="242" t="s">
        <v>120</v>
      </c>
    </row>
    <row r="323" s="11" customFormat="1">
      <c r="B323" s="232"/>
      <c r="C323" s="233"/>
      <c r="D323" s="229" t="s">
        <v>131</v>
      </c>
      <c r="E323" s="234" t="s">
        <v>21</v>
      </c>
      <c r="F323" s="235" t="s">
        <v>419</v>
      </c>
      <c r="G323" s="233"/>
      <c r="H323" s="236">
        <v>53.200000000000003</v>
      </c>
      <c r="I323" s="237"/>
      <c r="J323" s="233"/>
      <c r="K323" s="233"/>
      <c r="L323" s="238"/>
      <c r="M323" s="239"/>
      <c r="N323" s="240"/>
      <c r="O323" s="240"/>
      <c r="P323" s="240"/>
      <c r="Q323" s="240"/>
      <c r="R323" s="240"/>
      <c r="S323" s="240"/>
      <c r="T323" s="241"/>
      <c r="AT323" s="242" t="s">
        <v>131</v>
      </c>
      <c r="AU323" s="242" t="s">
        <v>80</v>
      </c>
      <c r="AV323" s="11" t="s">
        <v>80</v>
      </c>
      <c r="AW323" s="11" t="s">
        <v>34</v>
      </c>
      <c r="AX323" s="11" t="s">
        <v>71</v>
      </c>
      <c r="AY323" s="242" t="s">
        <v>120</v>
      </c>
    </row>
    <row r="324" s="13" customFormat="1">
      <c r="B324" s="253"/>
      <c r="C324" s="254"/>
      <c r="D324" s="229" t="s">
        <v>131</v>
      </c>
      <c r="E324" s="255" t="s">
        <v>21</v>
      </c>
      <c r="F324" s="256" t="s">
        <v>140</v>
      </c>
      <c r="G324" s="254"/>
      <c r="H324" s="257">
        <v>183.72999999999999</v>
      </c>
      <c r="I324" s="258"/>
      <c r="J324" s="254"/>
      <c r="K324" s="254"/>
      <c r="L324" s="259"/>
      <c r="M324" s="260"/>
      <c r="N324" s="261"/>
      <c r="O324" s="261"/>
      <c r="P324" s="261"/>
      <c r="Q324" s="261"/>
      <c r="R324" s="261"/>
      <c r="S324" s="261"/>
      <c r="T324" s="262"/>
      <c r="AT324" s="263" t="s">
        <v>131</v>
      </c>
      <c r="AU324" s="263" t="s">
        <v>80</v>
      </c>
      <c r="AV324" s="13" t="s">
        <v>127</v>
      </c>
      <c r="AW324" s="13" t="s">
        <v>34</v>
      </c>
      <c r="AX324" s="13" t="s">
        <v>78</v>
      </c>
      <c r="AY324" s="263" t="s">
        <v>120</v>
      </c>
    </row>
    <row r="325" s="1" customFormat="1" ht="25.5" customHeight="1">
      <c r="B325" s="46"/>
      <c r="C325" s="217" t="s">
        <v>436</v>
      </c>
      <c r="D325" s="217" t="s">
        <v>122</v>
      </c>
      <c r="E325" s="218" t="s">
        <v>437</v>
      </c>
      <c r="F325" s="219" t="s">
        <v>438</v>
      </c>
      <c r="G325" s="220" t="s">
        <v>125</v>
      </c>
      <c r="H325" s="221">
        <v>183.72999999999999</v>
      </c>
      <c r="I325" s="222"/>
      <c r="J325" s="223">
        <f>ROUND(I325*H325,2)</f>
        <v>0</v>
      </c>
      <c r="K325" s="219" t="s">
        <v>126</v>
      </c>
      <c r="L325" s="72"/>
      <c r="M325" s="224" t="s">
        <v>21</v>
      </c>
      <c r="N325" s="225" t="s">
        <v>42</v>
      </c>
      <c r="O325" s="47"/>
      <c r="P325" s="226">
        <f>O325*H325</f>
        <v>0</v>
      </c>
      <c r="Q325" s="226">
        <v>0.20745</v>
      </c>
      <c r="R325" s="226">
        <f>Q325*H325</f>
        <v>38.114788499999996</v>
      </c>
      <c r="S325" s="226">
        <v>0</v>
      </c>
      <c r="T325" s="227">
        <f>S325*H325</f>
        <v>0</v>
      </c>
      <c r="AR325" s="24" t="s">
        <v>127</v>
      </c>
      <c r="AT325" s="24" t="s">
        <v>122</v>
      </c>
      <c r="AU325" s="24" t="s">
        <v>80</v>
      </c>
      <c r="AY325" s="24" t="s">
        <v>120</v>
      </c>
      <c r="BE325" s="228">
        <f>IF(N325="základní",J325,0)</f>
        <v>0</v>
      </c>
      <c r="BF325" s="228">
        <f>IF(N325="snížená",J325,0)</f>
        <v>0</v>
      </c>
      <c r="BG325" s="228">
        <f>IF(N325="zákl. přenesená",J325,0)</f>
        <v>0</v>
      </c>
      <c r="BH325" s="228">
        <f>IF(N325="sníž. přenesená",J325,0)</f>
        <v>0</v>
      </c>
      <c r="BI325" s="228">
        <f>IF(N325="nulová",J325,0)</f>
        <v>0</v>
      </c>
      <c r="BJ325" s="24" t="s">
        <v>78</v>
      </c>
      <c r="BK325" s="228">
        <f>ROUND(I325*H325,2)</f>
        <v>0</v>
      </c>
      <c r="BL325" s="24" t="s">
        <v>127</v>
      </c>
      <c r="BM325" s="24" t="s">
        <v>439</v>
      </c>
    </row>
    <row r="326" s="1" customFormat="1">
      <c r="B326" s="46"/>
      <c r="C326" s="74"/>
      <c r="D326" s="229" t="s">
        <v>129</v>
      </c>
      <c r="E326" s="74"/>
      <c r="F326" s="230" t="s">
        <v>434</v>
      </c>
      <c r="G326" s="74"/>
      <c r="H326" s="74"/>
      <c r="I326" s="187"/>
      <c r="J326" s="74"/>
      <c r="K326" s="74"/>
      <c r="L326" s="72"/>
      <c r="M326" s="231"/>
      <c r="N326" s="47"/>
      <c r="O326" s="47"/>
      <c r="P326" s="47"/>
      <c r="Q326" s="47"/>
      <c r="R326" s="47"/>
      <c r="S326" s="47"/>
      <c r="T326" s="95"/>
      <c r="AT326" s="24" t="s">
        <v>129</v>
      </c>
      <c r="AU326" s="24" t="s">
        <v>80</v>
      </c>
    </row>
    <row r="327" s="12" customFormat="1">
      <c r="B327" s="243"/>
      <c r="C327" s="244"/>
      <c r="D327" s="229" t="s">
        <v>131</v>
      </c>
      <c r="E327" s="245" t="s">
        <v>21</v>
      </c>
      <c r="F327" s="246" t="s">
        <v>440</v>
      </c>
      <c r="G327" s="244"/>
      <c r="H327" s="245" t="s">
        <v>21</v>
      </c>
      <c r="I327" s="247"/>
      <c r="J327" s="244"/>
      <c r="K327" s="244"/>
      <c r="L327" s="248"/>
      <c r="M327" s="249"/>
      <c r="N327" s="250"/>
      <c r="O327" s="250"/>
      <c r="P327" s="250"/>
      <c r="Q327" s="250"/>
      <c r="R327" s="250"/>
      <c r="S327" s="250"/>
      <c r="T327" s="251"/>
      <c r="AT327" s="252" t="s">
        <v>131</v>
      </c>
      <c r="AU327" s="252" t="s">
        <v>80</v>
      </c>
      <c r="AV327" s="12" t="s">
        <v>78</v>
      </c>
      <c r="AW327" s="12" t="s">
        <v>34</v>
      </c>
      <c r="AX327" s="12" t="s">
        <v>71</v>
      </c>
      <c r="AY327" s="252" t="s">
        <v>120</v>
      </c>
    </row>
    <row r="328" s="12" customFormat="1">
      <c r="B328" s="243"/>
      <c r="C328" s="244"/>
      <c r="D328" s="229" t="s">
        <v>131</v>
      </c>
      <c r="E328" s="245" t="s">
        <v>21</v>
      </c>
      <c r="F328" s="246" t="s">
        <v>149</v>
      </c>
      <c r="G328" s="244"/>
      <c r="H328" s="245" t="s">
        <v>21</v>
      </c>
      <c r="I328" s="247"/>
      <c r="J328" s="244"/>
      <c r="K328" s="244"/>
      <c r="L328" s="248"/>
      <c r="M328" s="249"/>
      <c r="N328" s="250"/>
      <c r="O328" s="250"/>
      <c r="P328" s="250"/>
      <c r="Q328" s="250"/>
      <c r="R328" s="250"/>
      <c r="S328" s="250"/>
      <c r="T328" s="251"/>
      <c r="AT328" s="252" t="s">
        <v>131</v>
      </c>
      <c r="AU328" s="252" t="s">
        <v>80</v>
      </c>
      <c r="AV328" s="12" t="s">
        <v>78</v>
      </c>
      <c r="AW328" s="12" t="s">
        <v>34</v>
      </c>
      <c r="AX328" s="12" t="s">
        <v>71</v>
      </c>
      <c r="AY328" s="252" t="s">
        <v>120</v>
      </c>
    </row>
    <row r="329" s="11" customFormat="1">
      <c r="B329" s="232"/>
      <c r="C329" s="233"/>
      <c r="D329" s="229" t="s">
        <v>131</v>
      </c>
      <c r="E329" s="234" t="s">
        <v>21</v>
      </c>
      <c r="F329" s="235" t="s">
        <v>150</v>
      </c>
      <c r="G329" s="233"/>
      <c r="H329" s="236">
        <v>33.409999999999997</v>
      </c>
      <c r="I329" s="237"/>
      <c r="J329" s="233"/>
      <c r="K329" s="233"/>
      <c r="L329" s="238"/>
      <c r="M329" s="239"/>
      <c r="N329" s="240"/>
      <c r="O329" s="240"/>
      <c r="P329" s="240"/>
      <c r="Q329" s="240"/>
      <c r="R329" s="240"/>
      <c r="S329" s="240"/>
      <c r="T329" s="241"/>
      <c r="AT329" s="242" t="s">
        <v>131</v>
      </c>
      <c r="AU329" s="242" t="s">
        <v>80</v>
      </c>
      <c r="AV329" s="11" t="s">
        <v>80</v>
      </c>
      <c r="AW329" s="11" t="s">
        <v>34</v>
      </c>
      <c r="AX329" s="11" t="s">
        <v>71</v>
      </c>
      <c r="AY329" s="242" t="s">
        <v>120</v>
      </c>
    </row>
    <row r="330" s="11" customFormat="1">
      <c r="B330" s="232"/>
      <c r="C330" s="233"/>
      <c r="D330" s="229" t="s">
        <v>131</v>
      </c>
      <c r="E330" s="234" t="s">
        <v>21</v>
      </c>
      <c r="F330" s="235" t="s">
        <v>151</v>
      </c>
      <c r="G330" s="233"/>
      <c r="H330" s="236">
        <v>54.420000000000002</v>
      </c>
      <c r="I330" s="237"/>
      <c r="J330" s="233"/>
      <c r="K330" s="233"/>
      <c r="L330" s="238"/>
      <c r="M330" s="239"/>
      <c r="N330" s="240"/>
      <c r="O330" s="240"/>
      <c r="P330" s="240"/>
      <c r="Q330" s="240"/>
      <c r="R330" s="240"/>
      <c r="S330" s="240"/>
      <c r="T330" s="241"/>
      <c r="AT330" s="242" t="s">
        <v>131</v>
      </c>
      <c r="AU330" s="242" t="s">
        <v>80</v>
      </c>
      <c r="AV330" s="11" t="s">
        <v>80</v>
      </c>
      <c r="AW330" s="11" t="s">
        <v>34</v>
      </c>
      <c r="AX330" s="11" t="s">
        <v>71</v>
      </c>
      <c r="AY330" s="242" t="s">
        <v>120</v>
      </c>
    </row>
    <row r="331" s="12" customFormat="1">
      <c r="B331" s="243"/>
      <c r="C331" s="244"/>
      <c r="D331" s="229" t="s">
        <v>131</v>
      </c>
      <c r="E331" s="245" t="s">
        <v>21</v>
      </c>
      <c r="F331" s="246" t="s">
        <v>156</v>
      </c>
      <c r="G331" s="244"/>
      <c r="H331" s="245" t="s">
        <v>21</v>
      </c>
      <c r="I331" s="247"/>
      <c r="J331" s="244"/>
      <c r="K331" s="244"/>
      <c r="L331" s="248"/>
      <c r="M331" s="249"/>
      <c r="N331" s="250"/>
      <c r="O331" s="250"/>
      <c r="P331" s="250"/>
      <c r="Q331" s="250"/>
      <c r="R331" s="250"/>
      <c r="S331" s="250"/>
      <c r="T331" s="251"/>
      <c r="AT331" s="252" t="s">
        <v>131</v>
      </c>
      <c r="AU331" s="252" t="s">
        <v>80</v>
      </c>
      <c r="AV331" s="12" t="s">
        <v>78</v>
      </c>
      <c r="AW331" s="12" t="s">
        <v>34</v>
      </c>
      <c r="AX331" s="12" t="s">
        <v>71</v>
      </c>
      <c r="AY331" s="252" t="s">
        <v>120</v>
      </c>
    </row>
    <row r="332" s="11" customFormat="1">
      <c r="B332" s="232"/>
      <c r="C332" s="233"/>
      <c r="D332" s="229" t="s">
        <v>131</v>
      </c>
      <c r="E332" s="234" t="s">
        <v>21</v>
      </c>
      <c r="F332" s="235" t="s">
        <v>157</v>
      </c>
      <c r="G332" s="233"/>
      <c r="H332" s="236">
        <v>42.700000000000003</v>
      </c>
      <c r="I332" s="237"/>
      <c r="J332" s="233"/>
      <c r="K332" s="233"/>
      <c r="L332" s="238"/>
      <c r="M332" s="239"/>
      <c r="N332" s="240"/>
      <c r="O332" s="240"/>
      <c r="P332" s="240"/>
      <c r="Q332" s="240"/>
      <c r="R332" s="240"/>
      <c r="S332" s="240"/>
      <c r="T332" s="241"/>
      <c r="AT332" s="242" t="s">
        <v>131</v>
      </c>
      <c r="AU332" s="242" t="s">
        <v>80</v>
      </c>
      <c r="AV332" s="11" t="s">
        <v>80</v>
      </c>
      <c r="AW332" s="11" t="s">
        <v>34</v>
      </c>
      <c r="AX332" s="11" t="s">
        <v>71</v>
      </c>
      <c r="AY332" s="242" t="s">
        <v>120</v>
      </c>
    </row>
    <row r="333" s="11" customFormat="1">
      <c r="B333" s="232"/>
      <c r="C333" s="233"/>
      <c r="D333" s="229" t="s">
        <v>131</v>
      </c>
      <c r="E333" s="234" t="s">
        <v>21</v>
      </c>
      <c r="F333" s="235" t="s">
        <v>419</v>
      </c>
      <c r="G333" s="233"/>
      <c r="H333" s="236">
        <v>53.200000000000003</v>
      </c>
      <c r="I333" s="237"/>
      <c r="J333" s="233"/>
      <c r="K333" s="233"/>
      <c r="L333" s="238"/>
      <c r="M333" s="239"/>
      <c r="N333" s="240"/>
      <c r="O333" s="240"/>
      <c r="P333" s="240"/>
      <c r="Q333" s="240"/>
      <c r="R333" s="240"/>
      <c r="S333" s="240"/>
      <c r="T333" s="241"/>
      <c r="AT333" s="242" t="s">
        <v>131</v>
      </c>
      <c r="AU333" s="242" t="s">
        <v>80</v>
      </c>
      <c r="AV333" s="11" t="s">
        <v>80</v>
      </c>
      <c r="AW333" s="11" t="s">
        <v>34</v>
      </c>
      <c r="AX333" s="11" t="s">
        <v>71</v>
      </c>
      <c r="AY333" s="242" t="s">
        <v>120</v>
      </c>
    </row>
    <row r="334" s="13" customFormat="1">
      <c r="B334" s="253"/>
      <c r="C334" s="254"/>
      <c r="D334" s="229" t="s">
        <v>131</v>
      </c>
      <c r="E334" s="255" t="s">
        <v>21</v>
      </c>
      <c r="F334" s="256" t="s">
        <v>140</v>
      </c>
      <c r="G334" s="254"/>
      <c r="H334" s="257">
        <v>183.72999999999999</v>
      </c>
      <c r="I334" s="258"/>
      <c r="J334" s="254"/>
      <c r="K334" s="254"/>
      <c r="L334" s="259"/>
      <c r="M334" s="260"/>
      <c r="N334" s="261"/>
      <c r="O334" s="261"/>
      <c r="P334" s="261"/>
      <c r="Q334" s="261"/>
      <c r="R334" s="261"/>
      <c r="S334" s="261"/>
      <c r="T334" s="262"/>
      <c r="AT334" s="263" t="s">
        <v>131</v>
      </c>
      <c r="AU334" s="263" t="s">
        <v>80</v>
      </c>
      <c r="AV334" s="13" t="s">
        <v>127</v>
      </c>
      <c r="AW334" s="13" t="s">
        <v>34</v>
      </c>
      <c r="AX334" s="13" t="s">
        <v>78</v>
      </c>
      <c r="AY334" s="263" t="s">
        <v>120</v>
      </c>
    </row>
    <row r="335" s="1" customFormat="1" ht="25.5" customHeight="1">
      <c r="B335" s="46"/>
      <c r="C335" s="217" t="s">
        <v>441</v>
      </c>
      <c r="D335" s="217" t="s">
        <v>122</v>
      </c>
      <c r="E335" s="218" t="s">
        <v>442</v>
      </c>
      <c r="F335" s="219" t="s">
        <v>443</v>
      </c>
      <c r="G335" s="220" t="s">
        <v>125</v>
      </c>
      <c r="H335" s="221">
        <v>279.63</v>
      </c>
      <c r="I335" s="222"/>
      <c r="J335" s="223">
        <f>ROUND(I335*H335,2)</f>
        <v>0</v>
      </c>
      <c r="K335" s="219" t="s">
        <v>246</v>
      </c>
      <c r="L335" s="72"/>
      <c r="M335" s="224" t="s">
        <v>21</v>
      </c>
      <c r="N335" s="225" t="s">
        <v>42</v>
      </c>
      <c r="O335" s="47"/>
      <c r="P335" s="226">
        <f>O335*H335</f>
        <v>0</v>
      </c>
      <c r="Q335" s="226">
        <v>0</v>
      </c>
      <c r="R335" s="226">
        <f>Q335*H335</f>
        <v>0</v>
      </c>
      <c r="S335" s="226">
        <v>0</v>
      </c>
      <c r="T335" s="227">
        <f>S335*H335</f>
        <v>0</v>
      </c>
      <c r="AR335" s="24" t="s">
        <v>127</v>
      </c>
      <c r="AT335" s="24" t="s">
        <v>122</v>
      </c>
      <c r="AU335" s="24" t="s">
        <v>80</v>
      </c>
      <c r="AY335" s="24" t="s">
        <v>120</v>
      </c>
      <c r="BE335" s="228">
        <f>IF(N335="základní",J335,0)</f>
        <v>0</v>
      </c>
      <c r="BF335" s="228">
        <f>IF(N335="snížená",J335,0)</f>
        <v>0</v>
      </c>
      <c r="BG335" s="228">
        <f>IF(N335="zákl. přenesená",J335,0)</f>
        <v>0</v>
      </c>
      <c r="BH335" s="228">
        <f>IF(N335="sníž. přenesená",J335,0)</f>
        <v>0</v>
      </c>
      <c r="BI335" s="228">
        <f>IF(N335="nulová",J335,0)</f>
        <v>0</v>
      </c>
      <c r="BJ335" s="24" t="s">
        <v>78</v>
      </c>
      <c r="BK335" s="228">
        <f>ROUND(I335*H335,2)</f>
        <v>0</v>
      </c>
      <c r="BL335" s="24" t="s">
        <v>127</v>
      </c>
      <c r="BM335" s="24" t="s">
        <v>444</v>
      </c>
    </row>
    <row r="336" s="12" customFormat="1">
      <c r="B336" s="243"/>
      <c r="C336" s="244"/>
      <c r="D336" s="229" t="s">
        <v>131</v>
      </c>
      <c r="E336" s="245" t="s">
        <v>21</v>
      </c>
      <c r="F336" s="246" t="s">
        <v>149</v>
      </c>
      <c r="G336" s="244"/>
      <c r="H336" s="245" t="s">
        <v>21</v>
      </c>
      <c r="I336" s="247"/>
      <c r="J336" s="244"/>
      <c r="K336" s="244"/>
      <c r="L336" s="248"/>
      <c r="M336" s="249"/>
      <c r="N336" s="250"/>
      <c r="O336" s="250"/>
      <c r="P336" s="250"/>
      <c r="Q336" s="250"/>
      <c r="R336" s="250"/>
      <c r="S336" s="250"/>
      <c r="T336" s="251"/>
      <c r="AT336" s="252" t="s">
        <v>131</v>
      </c>
      <c r="AU336" s="252" t="s">
        <v>80</v>
      </c>
      <c r="AV336" s="12" t="s">
        <v>78</v>
      </c>
      <c r="AW336" s="12" t="s">
        <v>34</v>
      </c>
      <c r="AX336" s="12" t="s">
        <v>71</v>
      </c>
      <c r="AY336" s="252" t="s">
        <v>120</v>
      </c>
    </row>
    <row r="337" s="11" customFormat="1">
      <c r="B337" s="232"/>
      <c r="C337" s="233"/>
      <c r="D337" s="229" t="s">
        <v>131</v>
      </c>
      <c r="E337" s="234" t="s">
        <v>21</v>
      </c>
      <c r="F337" s="235" t="s">
        <v>150</v>
      </c>
      <c r="G337" s="233"/>
      <c r="H337" s="236">
        <v>33.409999999999997</v>
      </c>
      <c r="I337" s="237"/>
      <c r="J337" s="233"/>
      <c r="K337" s="233"/>
      <c r="L337" s="238"/>
      <c r="M337" s="239"/>
      <c r="N337" s="240"/>
      <c r="O337" s="240"/>
      <c r="P337" s="240"/>
      <c r="Q337" s="240"/>
      <c r="R337" s="240"/>
      <c r="S337" s="240"/>
      <c r="T337" s="241"/>
      <c r="AT337" s="242" t="s">
        <v>131</v>
      </c>
      <c r="AU337" s="242" t="s">
        <v>80</v>
      </c>
      <c r="AV337" s="11" t="s">
        <v>80</v>
      </c>
      <c r="AW337" s="11" t="s">
        <v>34</v>
      </c>
      <c r="AX337" s="11" t="s">
        <v>71</v>
      </c>
      <c r="AY337" s="242" t="s">
        <v>120</v>
      </c>
    </row>
    <row r="338" s="11" customFormat="1">
      <c r="B338" s="232"/>
      <c r="C338" s="233"/>
      <c r="D338" s="229" t="s">
        <v>131</v>
      </c>
      <c r="E338" s="234" t="s">
        <v>21</v>
      </c>
      <c r="F338" s="235" t="s">
        <v>151</v>
      </c>
      <c r="G338" s="233"/>
      <c r="H338" s="236">
        <v>54.420000000000002</v>
      </c>
      <c r="I338" s="237"/>
      <c r="J338" s="233"/>
      <c r="K338" s="233"/>
      <c r="L338" s="238"/>
      <c r="M338" s="239"/>
      <c r="N338" s="240"/>
      <c r="O338" s="240"/>
      <c r="P338" s="240"/>
      <c r="Q338" s="240"/>
      <c r="R338" s="240"/>
      <c r="S338" s="240"/>
      <c r="T338" s="241"/>
      <c r="AT338" s="242" t="s">
        <v>131</v>
      </c>
      <c r="AU338" s="242" t="s">
        <v>80</v>
      </c>
      <c r="AV338" s="11" t="s">
        <v>80</v>
      </c>
      <c r="AW338" s="11" t="s">
        <v>34</v>
      </c>
      <c r="AX338" s="11" t="s">
        <v>71</v>
      </c>
      <c r="AY338" s="242" t="s">
        <v>120</v>
      </c>
    </row>
    <row r="339" s="12" customFormat="1">
      <c r="B339" s="243"/>
      <c r="C339" s="244"/>
      <c r="D339" s="229" t="s">
        <v>131</v>
      </c>
      <c r="E339" s="245" t="s">
        <v>21</v>
      </c>
      <c r="F339" s="246" t="s">
        <v>156</v>
      </c>
      <c r="G339" s="244"/>
      <c r="H339" s="245" t="s">
        <v>21</v>
      </c>
      <c r="I339" s="247"/>
      <c r="J339" s="244"/>
      <c r="K339" s="244"/>
      <c r="L339" s="248"/>
      <c r="M339" s="249"/>
      <c r="N339" s="250"/>
      <c r="O339" s="250"/>
      <c r="P339" s="250"/>
      <c r="Q339" s="250"/>
      <c r="R339" s="250"/>
      <c r="S339" s="250"/>
      <c r="T339" s="251"/>
      <c r="AT339" s="252" t="s">
        <v>131</v>
      </c>
      <c r="AU339" s="252" t="s">
        <v>80</v>
      </c>
      <c r="AV339" s="12" t="s">
        <v>78</v>
      </c>
      <c r="AW339" s="12" t="s">
        <v>34</v>
      </c>
      <c r="AX339" s="12" t="s">
        <v>71</v>
      </c>
      <c r="AY339" s="252" t="s">
        <v>120</v>
      </c>
    </row>
    <row r="340" s="11" customFormat="1">
      <c r="B340" s="232"/>
      <c r="C340" s="233"/>
      <c r="D340" s="229" t="s">
        <v>131</v>
      </c>
      <c r="E340" s="234" t="s">
        <v>21</v>
      </c>
      <c r="F340" s="235" t="s">
        <v>445</v>
      </c>
      <c r="G340" s="233"/>
      <c r="H340" s="236">
        <v>85.400000000000006</v>
      </c>
      <c r="I340" s="237"/>
      <c r="J340" s="233"/>
      <c r="K340" s="233"/>
      <c r="L340" s="238"/>
      <c r="M340" s="239"/>
      <c r="N340" s="240"/>
      <c r="O340" s="240"/>
      <c r="P340" s="240"/>
      <c r="Q340" s="240"/>
      <c r="R340" s="240"/>
      <c r="S340" s="240"/>
      <c r="T340" s="241"/>
      <c r="AT340" s="242" t="s">
        <v>131</v>
      </c>
      <c r="AU340" s="242" t="s">
        <v>80</v>
      </c>
      <c r="AV340" s="11" t="s">
        <v>80</v>
      </c>
      <c r="AW340" s="11" t="s">
        <v>34</v>
      </c>
      <c r="AX340" s="11" t="s">
        <v>71</v>
      </c>
      <c r="AY340" s="242" t="s">
        <v>120</v>
      </c>
    </row>
    <row r="341" s="11" customFormat="1">
      <c r="B341" s="232"/>
      <c r="C341" s="233"/>
      <c r="D341" s="229" t="s">
        <v>131</v>
      </c>
      <c r="E341" s="234" t="s">
        <v>21</v>
      </c>
      <c r="F341" s="235" t="s">
        <v>446</v>
      </c>
      <c r="G341" s="233"/>
      <c r="H341" s="236">
        <v>106.40000000000001</v>
      </c>
      <c r="I341" s="237"/>
      <c r="J341" s="233"/>
      <c r="K341" s="233"/>
      <c r="L341" s="238"/>
      <c r="M341" s="239"/>
      <c r="N341" s="240"/>
      <c r="O341" s="240"/>
      <c r="P341" s="240"/>
      <c r="Q341" s="240"/>
      <c r="R341" s="240"/>
      <c r="S341" s="240"/>
      <c r="T341" s="241"/>
      <c r="AT341" s="242" t="s">
        <v>131</v>
      </c>
      <c r="AU341" s="242" t="s">
        <v>80</v>
      </c>
      <c r="AV341" s="11" t="s">
        <v>80</v>
      </c>
      <c r="AW341" s="11" t="s">
        <v>34</v>
      </c>
      <c r="AX341" s="11" t="s">
        <v>71</v>
      </c>
      <c r="AY341" s="242" t="s">
        <v>120</v>
      </c>
    </row>
    <row r="342" s="13" customFormat="1">
      <c r="B342" s="253"/>
      <c r="C342" s="254"/>
      <c r="D342" s="229" t="s">
        <v>131</v>
      </c>
      <c r="E342" s="255" t="s">
        <v>21</v>
      </c>
      <c r="F342" s="256" t="s">
        <v>140</v>
      </c>
      <c r="G342" s="254"/>
      <c r="H342" s="257">
        <v>279.63</v>
      </c>
      <c r="I342" s="258"/>
      <c r="J342" s="254"/>
      <c r="K342" s="254"/>
      <c r="L342" s="259"/>
      <c r="M342" s="260"/>
      <c r="N342" s="261"/>
      <c r="O342" s="261"/>
      <c r="P342" s="261"/>
      <c r="Q342" s="261"/>
      <c r="R342" s="261"/>
      <c r="S342" s="261"/>
      <c r="T342" s="262"/>
      <c r="AT342" s="263" t="s">
        <v>131</v>
      </c>
      <c r="AU342" s="263" t="s">
        <v>80</v>
      </c>
      <c r="AV342" s="13" t="s">
        <v>127</v>
      </c>
      <c r="AW342" s="13" t="s">
        <v>34</v>
      </c>
      <c r="AX342" s="13" t="s">
        <v>78</v>
      </c>
      <c r="AY342" s="263" t="s">
        <v>120</v>
      </c>
    </row>
    <row r="343" s="1" customFormat="1" ht="38.25" customHeight="1">
      <c r="B343" s="46"/>
      <c r="C343" s="217" t="s">
        <v>447</v>
      </c>
      <c r="D343" s="217" t="s">
        <v>122</v>
      </c>
      <c r="E343" s="218" t="s">
        <v>448</v>
      </c>
      <c r="F343" s="219" t="s">
        <v>449</v>
      </c>
      <c r="G343" s="220" t="s">
        <v>125</v>
      </c>
      <c r="H343" s="221">
        <v>9.4499999999999993</v>
      </c>
      <c r="I343" s="222"/>
      <c r="J343" s="223">
        <f>ROUND(I343*H343,2)</f>
        <v>0</v>
      </c>
      <c r="K343" s="219" t="s">
        <v>126</v>
      </c>
      <c r="L343" s="72"/>
      <c r="M343" s="224" t="s">
        <v>21</v>
      </c>
      <c r="N343" s="225" t="s">
        <v>42</v>
      </c>
      <c r="O343" s="47"/>
      <c r="P343" s="226">
        <f>O343*H343</f>
        <v>0</v>
      </c>
      <c r="Q343" s="226">
        <v>0.19536000000000001</v>
      </c>
      <c r="R343" s="226">
        <f>Q343*H343</f>
        <v>1.846152</v>
      </c>
      <c r="S343" s="226">
        <v>0</v>
      </c>
      <c r="T343" s="227">
        <f>S343*H343</f>
        <v>0</v>
      </c>
      <c r="AR343" s="24" t="s">
        <v>127</v>
      </c>
      <c r="AT343" s="24" t="s">
        <v>122</v>
      </c>
      <c r="AU343" s="24" t="s">
        <v>80</v>
      </c>
      <c r="AY343" s="24" t="s">
        <v>120</v>
      </c>
      <c r="BE343" s="228">
        <f>IF(N343="základní",J343,0)</f>
        <v>0</v>
      </c>
      <c r="BF343" s="228">
        <f>IF(N343="snížená",J343,0)</f>
        <v>0</v>
      </c>
      <c r="BG343" s="228">
        <f>IF(N343="zákl. přenesená",J343,0)</f>
        <v>0</v>
      </c>
      <c r="BH343" s="228">
        <f>IF(N343="sníž. přenesená",J343,0)</f>
        <v>0</v>
      </c>
      <c r="BI343" s="228">
        <f>IF(N343="nulová",J343,0)</f>
        <v>0</v>
      </c>
      <c r="BJ343" s="24" t="s">
        <v>78</v>
      </c>
      <c r="BK343" s="228">
        <f>ROUND(I343*H343,2)</f>
        <v>0</v>
      </c>
      <c r="BL343" s="24" t="s">
        <v>127</v>
      </c>
      <c r="BM343" s="24" t="s">
        <v>450</v>
      </c>
    </row>
    <row r="344" s="1" customFormat="1">
      <c r="B344" s="46"/>
      <c r="C344" s="74"/>
      <c r="D344" s="229" t="s">
        <v>129</v>
      </c>
      <c r="E344" s="74"/>
      <c r="F344" s="230" t="s">
        <v>451</v>
      </c>
      <c r="G344" s="74"/>
      <c r="H344" s="74"/>
      <c r="I344" s="187"/>
      <c r="J344" s="74"/>
      <c r="K344" s="74"/>
      <c r="L344" s="72"/>
      <c r="M344" s="231"/>
      <c r="N344" s="47"/>
      <c r="O344" s="47"/>
      <c r="P344" s="47"/>
      <c r="Q344" s="47"/>
      <c r="R344" s="47"/>
      <c r="S344" s="47"/>
      <c r="T344" s="95"/>
      <c r="AT344" s="24" t="s">
        <v>129</v>
      </c>
      <c r="AU344" s="24" t="s">
        <v>80</v>
      </c>
    </row>
    <row r="345" s="11" customFormat="1">
      <c r="B345" s="232"/>
      <c r="C345" s="233"/>
      <c r="D345" s="229" t="s">
        <v>131</v>
      </c>
      <c r="E345" s="234" t="s">
        <v>21</v>
      </c>
      <c r="F345" s="235" t="s">
        <v>452</v>
      </c>
      <c r="G345" s="233"/>
      <c r="H345" s="236">
        <v>9.4499999999999993</v>
      </c>
      <c r="I345" s="237"/>
      <c r="J345" s="233"/>
      <c r="K345" s="233"/>
      <c r="L345" s="238"/>
      <c r="M345" s="239"/>
      <c r="N345" s="240"/>
      <c r="O345" s="240"/>
      <c r="P345" s="240"/>
      <c r="Q345" s="240"/>
      <c r="R345" s="240"/>
      <c r="S345" s="240"/>
      <c r="T345" s="241"/>
      <c r="AT345" s="242" t="s">
        <v>131</v>
      </c>
      <c r="AU345" s="242" t="s">
        <v>80</v>
      </c>
      <c r="AV345" s="11" t="s">
        <v>80</v>
      </c>
      <c r="AW345" s="11" t="s">
        <v>34</v>
      </c>
      <c r="AX345" s="11" t="s">
        <v>78</v>
      </c>
      <c r="AY345" s="242" t="s">
        <v>120</v>
      </c>
    </row>
    <row r="346" s="1" customFormat="1" ht="16.5" customHeight="1">
      <c r="B346" s="46"/>
      <c r="C346" s="264" t="s">
        <v>453</v>
      </c>
      <c r="D346" s="264" t="s">
        <v>243</v>
      </c>
      <c r="E346" s="265" t="s">
        <v>454</v>
      </c>
      <c r="F346" s="266" t="s">
        <v>455</v>
      </c>
      <c r="G346" s="267" t="s">
        <v>358</v>
      </c>
      <c r="H346" s="268">
        <v>3.8940000000000001</v>
      </c>
      <c r="I346" s="269"/>
      <c r="J346" s="270">
        <f>ROUND(I346*H346,2)</f>
        <v>0</v>
      </c>
      <c r="K346" s="266" t="s">
        <v>126</v>
      </c>
      <c r="L346" s="271"/>
      <c r="M346" s="272" t="s">
        <v>21</v>
      </c>
      <c r="N346" s="273" t="s">
        <v>42</v>
      </c>
      <c r="O346" s="47"/>
      <c r="P346" s="226">
        <f>O346*H346</f>
        <v>0</v>
      </c>
      <c r="Q346" s="226">
        <v>1</v>
      </c>
      <c r="R346" s="226">
        <f>Q346*H346</f>
        <v>3.8940000000000001</v>
      </c>
      <c r="S346" s="226">
        <v>0</v>
      </c>
      <c r="T346" s="227">
        <f>S346*H346</f>
        <v>0</v>
      </c>
      <c r="AR346" s="24" t="s">
        <v>170</v>
      </c>
      <c r="AT346" s="24" t="s">
        <v>243</v>
      </c>
      <c r="AU346" s="24" t="s">
        <v>80</v>
      </c>
      <c r="AY346" s="24" t="s">
        <v>120</v>
      </c>
      <c r="BE346" s="228">
        <f>IF(N346="základní",J346,0)</f>
        <v>0</v>
      </c>
      <c r="BF346" s="228">
        <f>IF(N346="snížená",J346,0)</f>
        <v>0</v>
      </c>
      <c r="BG346" s="228">
        <f>IF(N346="zákl. přenesená",J346,0)</f>
        <v>0</v>
      </c>
      <c r="BH346" s="228">
        <f>IF(N346="sníž. přenesená",J346,0)</f>
        <v>0</v>
      </c>
      <c r="BI346" s="228">
        <f>IF(N346="nulová",J346,0)</f>
        <v>0</v>
      </c>
      <c r="BJ346" s="24" t="s">
        <v>78</v>
      </c>
      <c r="BK346" s="228">
        <f>ROUND(I346*H346,2)</f>
        <v>0</v>
      </c>
      <c r="BL346" s="24" t="s">
        <v>127</v>
      </c>
      <c r="BM346" s="24" t="s">
        <v>456</v>
      </c>
    </row>
    <row r="347" s="11" customFormat="1">
      <c r="B347" s="232"/>
      <c r="C347" s="233"/>
      <c r="D347" s="229" t="s">
        <v>131</v>
      </c>
      <c r="E347" s="234" t="s">
        <v>21</v>
      </c>
      <c r="F347" s="235" t="s">
        <v>457</v>
      </c>
      <c r="G347" s="233"/>
      <c r="H347" s="236">
        <v>3.8940000000000001</v>
      </c>
      <c r="I347" s="237"/>
      <c r="J347" s="233"/>
      <c r="K347" s="233"/>
      <c r="L347" s="238"/>
      <c r="M347" s="239"/>
      <c r="N347" s="240"/>
      <c r="O347" s="240"/>
      <c r="P347" s="240"/>
      <c r="Q347" s="240"/>
      <c r="R347" s="240"/>
      <c r="S347" s="240"/>
      <c r="T347" s="241"/>
      <c r="AT347" s="242" t="s">
        <v>131</v>
      </c>
      <c r="AU347" s="242" t="s">
        <v>80</v>
      </c>
      <c r="AV347" s="11" t="s">
        <v>80</v>
      </c>
      <c r="AW347" s="11" t="s">
        <v>34</v>
      </c>
      <c r="AX347" s="11" t="s">
        <v>78</v>
      </c>
      <c r="AY347" s="242" t="s">
        <v>120</v>
      </c>
    </row>
    <row r="348" s="10" customFormat="1" ht="29.88" customHeight="1">
      <c r="B348" s="201"/>
      <c r="C348" s="202"/>
      <c r="D348" s="203" t="s">
        <v>70</v>
      </c>
      <c r="E348" s="215" t="s">
        <v>170</v>
      </c>
      <c r="F348" s="215" t="s">
        <v>458</v>
      </c>
      <c r="G348" s="202"/>
      <c r="H348" s="202"/>
      <c r="I348" s="205"/>
      <c r="J348" s="216">
        <f>BK348</f>
        <v>0</v>
      </c>
      <c r="K348" s="202"/>
      <c r="L348" s="207"/>
      <c r="M348" s="208"/>
      <c r="N348" s="209"/>
      <c r="O348" s="209"/>
      <c r="P348" s="210">
        <f>SUM(P349:P571)</f>
        <v>0</v>
      </c>
      <c r="Q348" s="209"/>
      <c r="R348" s="210">
        <f>SUM(R349:R571)</f>
        <v>13.14568455</v>
      </c>
      <c r="S348" s="209"/>
      <c r="T348" s="211">
        <f>SUM(T349:T571)</f>
        <v>0</v>
      </c>
      <c r="AR348" s="212" t="s">
        <v>78</v>
      </c>
      <c r="AT348" s="213" t="s">
        <v>70</v>
      </c>
      <c r="AU348" s="213" t="s">
        <v>78</v>
      </c>
      <c r="AY348" s="212" t="s">
        <v>120</v>
      </c>
      <c r="BK348" s="214">
        <f>SUM(BK349:BK571)</f>
        <v>0</v>
      </c>
    </row>
    <row r="349" s="1" customFormat="1" ht="38.25" customHeight="1">
      <c r="B349" s="46"/>
      <c r="C349" s="217" t="s">
        <v>459</v>
      </c>
      <c r="D349" s="217" t="s">
        <v>122</v>
      </c>
      <c r="E349" s="218" t="s">
        <v>460</v>
      </c>
      <c r="F349" s="219" t="s">
        <v>461</v>
      </c>
      <c r="G349" s="220" t="s">
        <v>462</v>
      </c>
      <c r="H349" s="221">
        <v>1</v>
      </c>
      <c r="I349" s="222"/>
      <c r="J349" s="223">
        <f>ROUND(I349*H349,2)</f>
        <v>0</v>
      </c>
      <c r="K349" s="219" t="s">
        <v>126</v>
      </c>
      <c r="L349" s="72"/>
      <c r="M349" s="224" t="s">
        <v>21</v>
      </c>
      <c r="N349" s="225" t="s">
        <v>42</v>
      </c>
      <c r="O349" s="47"/>
      <c r="P349" s="226">
        <f>O349*H349</f>
        <v>0</v>
      </c>
      <c r="Q349" s="226">
        <v>0.00021000000000000001</v>
      </c>
      <c r="R349" s="226">
        <f>Q349*H349</f>
        <v>0.00021000000000000001</v>
      </c>
      <c r="S349" s="226">
        <v>0</v>
      </c>
      <c r="T349" s="227">
        <f>S349*H349</f>
        <v>0</v>
      </c>
      <c r="AR349" s="24" t="s">
        <v>127</v>
      </c>
      <c r="AT349" s="24" t="s">
        <v>122</v>
      </c>
      <c r="AU349" s="24" t="s">
        <v>80</v>
      </c>
      <c r="AY349" s="24" t="s">
        <v>120</v>
      </c>
      <c r="BE349" s="228">
        <f>IF(N349="základní",J349,0)</f>
        <v>0</v>
      </c>
      <c r="BF349" s="228">
        <f>IF(N349="snížená",J349,0)</f>
        <v>0</v>
      </c>
      <c r="BG349" s="228">
        <f>IF(N349="zákl. přenesená",J349,0)</f>
        <v>0</v>
      </c>
      <c r="BH349" s="228">
        <f>IF(N349="sníž. přenesená",J349,0)</f>
        <v>0</v>
      </c>
      <c r="BI349" s="228">
        <f>IF(N349="nulová",J349,0)</f>
        <v>0</v>
      </c>
      <c r="BJ349" s="24" t="s">
        <v>78</v>
      </c>
      <c r="BK349" s="228">
        <f>ROUND(I349*H349,2)</f>
        <v>0</v>
      </c>
      <c r="BL349" s="24" t="s">
        <v>127</v>
      </c>
      <c r="BM349" s="24" t="s">
        <v>463</v>
      </c>
    </row>
    <row r="350" s="1" customFormat="1">
      <c r="B350" s="46"/>
      <c r="C350" s="74"/>
      <c r="D350" s="229" t="s">
        <v>129</v>
      </c>
      <c r="E350" s="74"/>
      <c r="F350" s="230" t="s">
        <v>464</v>
      </c>
      <c r="G350" s="74"/>
      <c r="H350" s="74"/>
      <c r="I350" s="187"/>
      <c r="J350" s="74"/>
      <c r="K350" s="74"/>
      <c r="L350" s="72"/>
      <c r="M350" s="231"/>
      <c r="N350" s="47"/>
      <c r="O350" s="47"/>
      <c r="P350" s="47"/>
      <c r="Q350" s="47"/>
      <c r="R350" s="47"/>
      <c r="S350" s="47"/>
      <c r="T350" s="95"/>
      <c r="AT350" s="24" t="s">
        <v>129</v>
      </c>
      <c r="AU350" s="24" t="s">
        <v>80</v>
      </c>
    </row>
    <row r="351" s="11" customFormat="1">
      <c r="B351" s="232"/>
      <c r="C351" s="233"/>
      <c r="D351" s="229" t="s">
        <v>131</v>
      </c>
      <c r="E351" s="234" t="s">
        <v>21</v>
      </c>
      <c r="F351" s="235" t="s">
        <v>465</v>
      </c>
      <c r="G351" s="233"/>
      <c r="H351" s="236">
        <v>1</v>
      </c>
      <c r="I351" s="237"/>
      <c r="J351" s="233"/>
      <c r="K351" s="233"/>
      <c r="L351" s="238"/>
      <c r="M351" s="239"/>
      <c r="N351" s="240"/>
      <c r="O351" s="240"/>
      <c r="P351" s="240"/>
      <c r="Q351" s="240"/>
      <c r="R351" s="240"/>
      <c r="S351" s="240"/>
      <c r="T351" s="241"/>
      <c r="AT351" s="242" t="s">
        <v>131</v>
      </c>
      <c r="AU351" s="242" t="s">
        <v>80</v>
      </c>
      <c r="AV351" s="11" t="s">
        <v>80</v>
      </c>
      <c r="AW351" s="11" t="s">
        <v>34</v>
      </c>
      <c r="AX351" s="11" t="s">
        <v>71</v>
      </c>
      <c r="AY351" s="242" t="s">
        <v>120</v>
      </c>
    </row>
    <row r="352" s="13" customFormat="1">
      <c r="B352" s="253"/>
      <c r="C352" s="254"/>
      <c r="D352" s="229" t="s">
        <v>131</v>
      </c>
      <c r="E352" s="255" t="s">
        <v>21</v>
      </c>
      <c r="F352" s="256" t="s">
        <v>140</v>
      </c>
      <c r="G352" s="254"/>
      <c r="H352" s="257">
        <v>1</v>
      </c>
      <c r="I352" s="258"/>
      <c r="J352" s="254"/>
      <c r="K352" s="254"/>
      <c r="L352" s="259"/>
      <c r="M352" s="260"/>
      <c r="N352" s="261"/>
      <c r="O352" s="261"/>
      <c r="P352" s="261"/>
      <c r="Q352" s="261"/>
      <c r="R352" s="261"/>
      <c r="S352" s="261"/>
      <c r="T352" s="262"/>
      <c r="AT352" s="263" t="s">
        <v>131</v>
      </c>
      <c r="AU352" s="263" t="s">
        <v>80</v>
      </c>
      <c r="AV352" s="13" t="s">
        <v>127</v>
      </c>
      <c r="AW352" s="13" t="s">
        <v>34</v>
      </c>
      <c r="AX352" s="13" t="s">
        <v>78</v>
      </c>
      <c r="AY352" s="263" t="s">
        <v>120</v>
      </c>
    </row>
    <row r="353" s="1" customFormat="1" ht="16.5" customHeight="1">
      <c r="B353" s="46"/>
      <c r="C353" s="264" t="s">
        <v>466</v>
      </c>
      <c r="D353" s="264" t="s">
        <v>243</v>
      </c>
      <c r="E353" s="265" t="s">
        <v>467</v>
      </c>
      <c r="F353" s="266" t="s">
        <v>468</v>
      </c>
      <c r="G353" s="267" t="s">
        <v>469</v>
      </c>
      <c r="H353" s="268">
        <v>1.01</v>
      </c>
      <c r="I353" s="269"/>
      <c r="J353" s="270">
        <f>ROUND(I353*H353,2)</f>
        <v>0</v>
      </c>
      <c r="K353" s="266" t="s">
        <v>470</v>
      </c>
      <c r="L353" s="271"/>
      <c r="M353" s="272" t="s">
        <v>21</v>
      </c>
      <c r="N353" s="273" t="s">
        <v>42</v>
      </c>
      <c r="O353" s="47"/>
      <c r="P353" s="226">
        <f>O353*H353</f>
        <v>0</v>
      </c>
      <c r="Q353" s="226">
        <v>0.010999999999999999</v>
      </c>
      <c r="R353" s="226">
        <f>Q353*H353</f>
        <v>0.01111</v>
      </c>
      <c r="S353" s="226">
        <v>0</v>
      </c>
      <c r="T353" s="227">
        <f>S353*H353</f>
        <v>0</v>
      </c>
      <c r="AR353" s="24" t="s">
        <v>170</v>
      </c>
      <c r="AT353" s="24" t="s">
        <v>243</v>
      </c>
      <c r="AU353" s="24" t="s">
        <v>80</v>
      </c>
      <c r="AY353" s="24" t="s">
        <v>120</v>
      </c>
      <c r="BE353" s="228">
        <f>IF(N353="základní",J353,0)</f>
        <v>0</v>
      </c>
      <c r="BF353" s="228">
        <f>IF(N353="snížená",J353,0)</f>
        <v>0</v>
      </c>
      <c r="BG353" s="228">
        <f>IF(N353="zákl. přenesená",J353,0)</f>
        <v>0</v>
      </c>
      <c r="BH353" s="228">
        <f>IF(N353="sníž. přenesená",J353,0)</f>
        <v>0</v>
      </c>
      <c r="BI353" s="228">
        <f>IF(N353="nulová",J353,0)</f>
        <v>0</v>
      </c>
      <c r="BJ353" s="24" t="s">
        <v>78</v>
      </c>
      <c r="BK353" s="228">
        <f>ROUND(I353*H353,2)</f>
        <v>0</v>
      </c>
      <c r="BL353" s="24" t="s">
        <v>127</v>
      </c>
      <c r="BM353" s="24" t="s">
        <v>471</v>
      </c>
    </row>
    <row r="354" s="11" customFormat="1">
      <c r="B354" s="232"/>
      <c r="C354" s="233"/>
      <c r="D354" s="229" t="s">
        <v>131</v>
      </c>
      <c r="E354" s="234" t="s">
        <v>21</v>
      </c>
      <c r="F354" s="235" t="s">
        <v>472</v>
      </c>
      <c r="G354" s="233"/>
      <c r="H354" s="236">
        <v>1.01</v>
      </c>
      <c r="I354" s="237"/>
      <c r="J354" s="233"/>
      <c r="K354" s="233"/>
      <c r="L354" s="238"/>
      <c r="M354" s="239"/>
      <c r="N354" s="240"/>
      <c r="O354" s="240"/>
      <c r="P354" s="240"/>
      <c r="Q354" s="240"/>
      <c r="R354" s="240"/>
      <c r="S354" s="240"/>
      <c r="T354" s="241"/>
      <c r="AT354" s="242" t="s">
        <v>131</v>
      </c>
      <c r="AU354" s="242" t="s">
        <v>80</v>
      </c>
      <c r="AV354" s="11" t="s">
        <v>80</v>
      </c>
      <c r="AW354" s="11" t="s">
        <v>34</v>
      </c>
      <c r="AX354" s="11" t="s">
        <v>78</v>
      </c>
      <c r="AY354" s="242" t="s">
        <v>120</v>
      </c>
    </row>
    <row r="355" s="1" customFormat="1" ht="25.5" customHeight="1">
      <c r="B355" s="46"/>
      <c r="C355" s="217" t="s">
        <v>473</v>
      </c>
      <c r="D355" s="217" t="s">
        <v>122</v>
      </c>
      <c r="E355" s="218" t="s">
        <v>474</v>
      </c>
      <c r="F355" s="219" t="s">
        <v>475</v>
      </c>
      <c r="G355" s="220" t="s">
        <v>238</v>
      </c>
      <c r="H355" s="221">
        <v>77.799999999999997</v>
      </c>
      <c r="I355" s="222"/>
      <c r="J355" s="223">
        <f>ROUND(I355*H355,2)</f>
        <v>0</v>
      </c>
      <c r="K355" s="219" t="s">
        <v>126</v>
      </c>
      <c r="L355" s="72"/>
      <c r="M355" s="224" t="s">
        <v>21</v>
      </c>
      <c r="N355" s="225" t="s">
        <v>42</v>
      </c>
      <c r="O355" s="47"/>
      <c r="P355" s="226">
        <f>O355*H355</f>
        <v>0</v>
      </c>
      <c r="Q355" s="226">
        <v>0</v>
      </c>
      <c r="R355" s="226">
        <f>Q355*H355</f>
        <v>0</v>
      </c>
      <c r="S355" s="226">
        <v>0</v>
      </c>
      <c r="T355" s="227">
        <f>S355*H355</f>
        <v>0</v>
      </c>
      <c r="AR355" s="24" t="s">
        <v>127</v>
      </c>
      <c r="AT355" s="24" t="s">
        <v>122</v>
      </c>
      <c r="AU355" s="24" t="s">
        <v>80</v>
      </c>
      <c r="AY355" s="24" t="s">
        <v>120</v>
      </c>
      <c r="BE355" s="228">
        <f>IF(N355="základní",J355,0)</f>
        <v>0</v>
      </c>
      <c r="BF355" s="228">
        <f>IF(N355="snížená",J355,0)</f>
        <v>0</v>
      </c>
      <c r="BG355" s="228">
        <f>IF(N355="zákl. přenesená",J355,0)</f>
        <v>0</v>
      </c>
      <c r="BH355" s="228">
        <f>IF(N355="sníž. přenesená",J355,0)</f>
        <v>0</v>
      </c>
      <c r="BI355" s="228">
        <f>IF(N355="nulová",J355,0)</f>
        <v>0</v>
      </c>
      <c r="BJ355" s="24" t="s">
        <v>78</v>
      </c>
      <c r="BK355" s="228">
        <f>ROUND(I355*H355,2)</f>
        <v>0</v>
      </c>
      <c r="BL355" s="24" t="s">
        <v>127</v>
      </c>
      <c r="BM355" s="24" t="s">
        <v>476</v>
      </c>
    </row>
    <row r="356" s="1" customFormat="1">
      <c r="B356" s="46"/>
      <c r="C356" s="74"/>
      <c r="D356" s="229" t="s">
        <v>129</v>
      </c>
      <c r="E356" s="74"/>
      <c r="F356" s="230" t="s">
        <v>477</v>
      </c>
      <c r="G356" s="74"/>
      <c r="H356" s="74"/>
      <c r="I356" s="187"/>
      <c r="J356" s="74"/>
      <c r="K356" s="74"/>
      <c r="L356" s="72"/>
      <c r="M356" s="231"/>
      <c r="N356" s="47"/>
      <c r="O356" s="47"/>
      <c r="P356" s="47"/>
      <c r="Q356" s="47"/>
      <c r="R356" s="47"/>
      <c r="S356" s="47"/>
      <c r="T356" s="95"/>
      <c r="AT356" s="24" t="s">
        <v>129</v>
      </c>
      <c r="AU356" s="24" t="s">
        <v>80</v>
      </c>
    </row>
    <row r="357" s="11" customFormat="1">
      <c r="B357" s="232"/>
      <c r="C357" s="233"/>
      <c r="D357" s="229" t="s">
        <v>131</v>
      </c>
      <c r="E357" s="234" t="s">
        <v>21</v>
      </c>
      <c r="F357" s="235" t="s">
        <v>478</v>
      </c>
      <c r="G357" s="233"/>
      <c r="H357" s="236">
        <v>77.799999999999997</v>
      </c>
      <c r="I357" s="237"/>
      <c r="J357" s="233"/>
      <c r="K357" s="233"/>
      <c r="L357" s="238"/>
      <c r="M357" s="239"/>
      <c r="N357" s="240"/>
      <c r="O357" s="240"/>
      <c r="P357" s="240"/>
      <c r="Q357" s="240"/>
      <c r="R357" s="240"/>
      <c r="S357" s="240"/>
      <c r="T357" s="241"/>
      <c r="AT357" s="242" t="s">
        <v>131</v>
      </c>
      <c r="AU357" s="242" t="s">
        <v>80</v>
      </c>
      <c r="AV357" s="11" t="s">
        <v>80</v>
      </c>
      <c r="AW357" s="11" t="s">
        <v>34</v>
      </c>
      <c r="AX357" s="11" t="s">
        <v>78</v>
      </c>
      <c r="AY357" s="242" t="s">
        <v>120</v>
      </c>
    </row>
    <row r="358" s="12" customFormat="1">
      <c r="B358" s="243"/>
      <c r="C358" s="244"/>
      <c r="D358" s="229" t="s">
        <v>131</v>
      </c>
      <c r="E358" s="245" t="s">
        <v>21</v>
      </c>
      <c r="F358" s="246" t="s">
        <v>479</v>
      </c>
      <c r="G358" s="244"/>
      <c r="H358" s="245" t="s">
        <v>21</v>
      </c>
      <c r="I358" s="247"/>
      <c r="J358" s="244"/>
      <c r="K358" s="244"/>
      <c r="L358" s="248"/>
      <c r="M358" s="249"/>
      <c r="N358" s="250"/>
      <c r="O358" s="250"/>
      <c r="P358" s="250"/>
      <c r="Q358" s="250"/>
      <c r="R358" s="250"/>
      <c r="S358" s="250"/>
      <c r="T358" s="251"/>
      <c r="AT358" s="252" t="s">
        <v>131</v>
      </c>
      <c r="AU358" s="252" t="s">
        <v>80</v>
      </c>
      <c r="AV358" s="12" t="s">
        <v>78</v>
      </c>
      <c r="AW358" s="12" t="s">
        <v>34</v>
      </c>
      <c r="AX358" s="12" t="s">
        <v>71</v>
      </c>
      <c r="AY358" s="252" t="s">
        <v>120</v>
      </c>
    </row>
    <row r="359" s="1" customFormat="1" ht="25.5" customHeight="1">
      <c r="B359" s="46"/>
      <c r="C359" s="217" t="s">
        <v>480</v>
      </c>
      <c r="D359" s="217" t="s">
        <v>122</v>
      </c>
      <c r="E359" s="218" t="s">
        <v>481</v>
      </c>
      <c r="F359" s="219" t="s">
        <v>482</v>
      </c>
      <c r="G359" s="220" t="s">
        <v>238</v>
      </c>
      <c r="H359" s="221">
        <v>10</v>
      </c>
      <c r="I359" s="222"/>
      <c r="J359" s="223">
        <f>ROUND(I359*H359,2)</f>
        <v>0</v>
      </c>
      <c r="K359" s="219" t="s">
        <v>126</v>
      </c>
      <c r="L359" s="72"/>
      <c r="M359" s="224" t="s">
        <v>21</v>
      </c>
      <c r="N359" s="225" t="s">
        <v>42</v>
      </c>
      <c r="O359" s="47"/>
      <c r="P359" s="226">
        <f>O359*H359</f>
        <v>0</v>
      </c>
      <c r="Q359" s="226">
        <v>0</v>
      </c>
      <c r="R359" s="226">
        <f>Q359*H359</f>
        <v>0</v>
      </c>
      <c r="S359" s="226">
        <v>0</v>
      </c>
      <c r="T359" s="227">
        <f>S359*H359</f>
        <v>0</v>
      </c>
      <c r="AR359" s="24" t="s">
        <v>127</v>
      </c>
      <c r="AT359" s="24" t="s">
        <v>122</v>
      </c>
      <c r="AU359" s="24" t="s">
        <v>80</v>
      </c>
      <c r="AY359" s="24" t="s">
        <v>120</v>
      </c>
      <c r="BE359" s="228">
        <f>IF(N359="základní",J359,0)</f>
        <v>0</v>
      </c>
      <c r="BF359" s="228">
        <f>IF(N359="snížená",J359,0)</f>
        <v>0</v>
      </c>
      <c r="BG359" s="228">
        <f>IF(N359="zákl. přenesená",J359,0)</f>
        <v>0</v>
      </c>
      <c r="BH359" s="228">
        <f>IF(N359="sníž. přenesená",J359,0)</f>
        <v>0</v>
      </c>
      <c r="BI359" s="228">
        <f>IF(N359="nulová",J359,0)</f>
        <v>0</v>
      </c>
      <c r="BJ359" s="24" t="s">
        <v>78</v>
      </c>
      <c r="BK359" s="228">
        <f>ROUND(I359*H359,2)</f>
        <v>0</v>
      </c>
      <c r="BL359" s="24" t="s">
        <v>127</v>
      </c>
      <c r="BM359" s="24" t="s">
        <v>483</v>
      </c>
    </row>
    <row r="360" s="1" customFormat="1">
      <c r="B360" s="46"/>
      <c r="C360" s="74"/>
      <c r="D360" s="229" t="s">
        <v>129</v>
      </c>
      <c r="E360" s="74"/>
      <c r="F360" s="230" t="s">
        <v>477</v>
      </c>
      <c r="G360" s="74"/>
      <c r="H360" s="74"/>
      <c r="I360" s="187"/>
      <c r="J360" s="74"/>
      <c r="K360" s="74"/>
      <c r="L360" s="72"/>
      <c r="M360" s="231"/>
      <c r="N360" s="47"/>
      <c r="O360" s="47"/>
      <c r="P360" s="47"/>
      <c r="Q360" s="47"/>
      <c r="R360" s="47"/>
      <c r="S360" s="47"/>
      <c r="T360" s="95"/>
      <c r="AT360" s="24" t="s">
        <v>129</v>
      </c>
      <c r="AU360" s="24" t="s">
        <v>80</v>
      </c>
    </row>
    <row r="361" s="11" customFormat="1">
      <c r="B361" s="232"/>
      <c r="C361" s="233"/>
      <c r="D361" s="229" t="s">
        <v>131</v>
      </c>
      <c r="E361" s="234" t="s">
        <v>21</v>
      </c>
      <c r="F361" s="235" t="s">
        <v>185</v>
      </c>
      <c r="G361" s="233"/>
      <c r="H361" s="236">
        <v>10</v>
      </c>
      <c r="I361" s="237"/>
      <c r="J361" s="233"/>
      <c r="K361" s="233"/>
      <c r="L361" s="238"/>
      <c r="M361" s="239"/>
      <c r="N361" s="240"/>
      <c r="O361" s="240"/>
      <c r="P361" s="240"/>
      <c r="Q361" s="240"/>
      <c r="R361" s="240"/>
      <c r="S361" s="240"/>
      <c r="T361" s="241"/>
      <c r="AT361" s="242" t="s">
        <v>131</v>
      </c>
      <c r="AU361" s="242" t="s">
        <v>80</v>
      </c>
      <c r="AV361" s="11" t="s">
        <v>80</v>
      </c>
      <c r="AW361" s="11" t="s">
        <v>34</v>
      </c>
      <c r="AX361" s="11" t="s">
        <v>78</v>
      </c>
      <c r="AY361" s="242" t="s">
        <v>120</v>
      </c>
    </row>
    <row r="362" s="12" customFormat="1">
      <c r="B362" s="243"/>
      <c r="C362" s="244"/>
      <c r="D362" s="229" t="s">
        <v>131</v>
      </c>
      <c r="E362" s="245" t="s">
        <v>21</v>
      </c>
      <c r="F362" s="246" t="s">
        <v>479</v>
      </c>
      <c r="G362" s="244"/>
      <c r="H362" s="245" t="s">
        <v>21</v>
      </c>
      <c r="I362" s="247"/>
      <c r="J362" s="244"/>
      <c r="K362" s="244"/>
      <c r="L362" s="248"/>
      <c r="M362" s="249"/>
      <c r="N362" s="250"/>
      <c r="O362" s="250"/>
      <c r="P362" s="250"/>
      <c r="Q362" s="250"/>
      <c r="R362" s="250"/>
      <c r="S362" s="250"/>
      <c r="T362" s="251"/>
      <c r="AT362" s="252" t="s">
        <v>131</v>
      </c>
      <c r="AU362" s="252" t="s">
        <v>80</v>
      </c>
      <c r="AV362" s="12" t="s">
        <v>78</v>
      </c>
      <c r="AW362" s="12" t="s">
        <v>34</v>
      </c>
      <c r="AX362" s="12" t="s">
        <v>71</v>
      </c>
      <c r="AY362" s="252" t="s">
        <v>120</v>
      </c>
    </row>
    <row r="363" s="1" customFormat="1" ht="16.5" customHeight="1">
      <c r="B363" s="46"/>
      <c r="C363" s="217" t="s">
        <v>484</v>
      </c>
      <c r="D363" s="217" t="s">
        <v>122</v>
      </c>
      <c r="E363" s="218" t="s">
        <v>485</v>
      </c>
      <c r="F363" s="219" t="s">
        <v>486</v>
      </c>
      <c r="G363" s="220" t="s">
        <v>21</v>
      </c>
      <c r="H363" s="221">
        <v>5</v>
      </c>
      <c r="I363" s="222"/>
      <c r="J363" s="223">
        <f>ROUND(I363*H363,2)</f>
        <v>0</v>
      </c>
      <c r="K363" s="219" t="s">
        <v>246</v>
      </c>
      <c r="L363" s="72"/>
      <c r="M363" s="224" t="s">
        <v>21</v>
      </c>
      <c r="N363" s="225" t="s">
        <v>42</v>
      </c>
      <c r="O363" s="47"/>
      <c r="P363" s="226">
        <f>O363*H363</f>
        <v>0</v>
      </c>
      <c r="Q363" s="226">
        <v>0</v>
      </c>
      <c r="R363" s="226">
        <f>Q363*H363</f>
        <v>0</v>
      </c>
      <c r="S363" s="226">
        <v>0</v>
      </c>
      <c r="T363" s="227">
        <f>S363*H363</f>
        <v>0</v>
      </c>
      <c r="AR363" s="24" t="s">
        <v>127</v>
      </c>
      <c r="AT363" s="24" t="s">
        <v>122</v>
      </c>
      <c r="AU363" s="24" t="s">
        <v>80</v>
      </c>
      <c r="AY363" s="24" t="s">
        <v>120</v>
      </c>
      <c r="BE363" s="228">
        <f>IF(N363="základní",J363,0)</f>
        <v>0</v>
      </c>
      <c r="BF363" s="228">
        <f>IF(N363="snížená",J363,0)</f>
        <v>0</v>
      </c>
      <c r="BG363" s="228">
        <f>IF(N363="zákl. přenesená",J363,0)</f>
        <v>0</v>
      </c>
      <c r="BH363" s="228">
        <f>IF(N363="sníž. přenesená",J363,0)</f>
        <v>0</v>
      </c>
      <c r="BI363" s="228">
        <f>IF(N363="nulová",J363,0)</f>
        <v>0</v>
      </c>
      <c r="BJ363" s="24" t="s">
        <v>78</v>
      </c>
      <c r="BK363" s="228">
        <f>ROUND(I363*H363,2)</f>
        <v>0</v>
      </c>
      <c r="BL363" s="24" t="s">
        <v>127</v>
      </c>
      <c r="BM363" s="24" t="s">
        <v>487</v>
      </c>
    </row>
    <row r="364" s="11" customFormat="1">
      <c r="B364" s="232"/>
      <c r="C364" s="233"/>
      <c r="D364" s="229" t="s">
        <v>131</v>
      </c>
      <c r="E364" s="234" t="s">
        <v>21</v>
      </c>
      <c r="F364" s="235" t="s">
        <v>488</v>
      </c>
      <c r="G364" s="233"/>
      <c r="H364" s="236">
        <v>5</v>
      </c>
      <c r="I364" s="237"/>
      <c r="J364" s="233"/>
      <c r="K364" s="233"/>
      <c r="L364" s="238"/>
      <c r="M364" s="239"/>
      <c r="N364" s="240"/>
      <c r="O364" s="240"/>
      <c r="P364" s="240"/>
      <c r="Q364" s="240"/>
      <c r="R364" s="240"/>
      <c r="S364" s="240"/>
      <c r="T364" s="241"/>
      <c r="AT364" s="242" t="s">
        <v>131</v>
      </c>
      <c r="AU364" s="242" t="s">
        <v>80</v>
      </c>
      <c r="AV364" s="11" t="s">
        <v>80</v>
      </c>
      <c r="AW364" s="11" t="s">
        <v>34</v>
      </c>
      <c r="AX364" s="11" t="s">
        <v>78</v>
      </c>
      <c r="AY364" s="242" t="s">
        <v>120</v>
      </c>
    </row>
    <row r="365" s="1" customFormat="1" ht="25.5" customHeight="1">
      <c r="B365" s="46"/>
      <c r="C365" s="217" t="s">
        <v>489</v>
      </c>
      <c r="D365" s="217" t="s">
        <v>122</v>
      </c>
      <c r="E365" s="218" t="s">
        <v>490</v>
      </c>
      <c r="F365" s="219" t="s">
        <v>491</v>
      </c>
      <c r="G365" s="220" t="s">
        <v>462</v>
      </c>
      <c r="H365" s="221">
        <v>4</v>
      </c>
      <c r="I365" s="222"/>
      <c r="J365" s="223">
        <f>ROUND(I365*H365,2)</f>
        <v>0</v>
      </c>
      <c r="K365" s="219" t="s">
        <v>126</v>
      </c>
      <c r="L365" s="72"/>
      <c r="M365" s="224" t="s">
        <v>21</v>
      </c>
      <c r="N365" s="225" t="s">
        <v>42</v>
      </c>
      <c r="O365" s="47"/>
      <c r="P365" s="226">
        <f>O365*H365</f>
        <v>0</v>
      </c>
      <c r="Q365" s="226">
        <v>0</v>
      </c>
      <c r="R365" s="226">
        <f>Q365*H365</f>
        <v>0</v>
      </c>
      <c r="S365" s="226">
        <v>0</v>
      </c>
      <c r="T365" s="227">
        <f>S365*H365</f>
        <v>0</v>
      </c>
      <c r="AR365" s="24" t="s">
        <v>127</v>
      </c>
      <c r="AT365" s="24" t="s">
        <v>122</v>
      </c>
      <c r="AU365" s="24" t="s">
        <v>80</v>
      </c>
      <c r="AY365" s="24" t="s">
        <v>120</v>
      </c>
      <c r="BE365" s="228">
        <f>IF(N365="základní",J365,0)</f>
        <v>0</v>
      </c>
      <c r="BF365" s="228">
        <f>IF(N365="snížená",J365,0)</f>
        <v>0</v>
      </c>
      <c r="BG365" s="228">
        <f>IF(N365="zákl. přenesená",J365,0)</f>
        <v>0</v>
      </c>
      <c r="BH365" s="228">
        <f>IF(N365="sníž. přenesená",J365,0)</f>
        <v>0</v>
      </c>
      <c r="BI365" s="228">
        <f>IF(N365="nulová",J365,0)</f>
        <v>0</v>
      </c>
      <c r="BJ365" s="24" t="s">
        <v>78</v>
      </c>
      <c r="BK365" s="228">
        <f>ROUND(I365*H365,2)</f>
        <v>0</v>
      </c>
      <c r="BL365" s="24" t="s">
        <v>127</v>
      </c>
      <c r="BM365" s="24" t="s">
        <v>492</v>
      </c>
    </row>
    <row r="366" s="1" customFormat="1">
      <c r="B366" s="46"/>
      <c r="C366" s="74"/>
      <c r="D366" s="229" t="s">
        <v>129</v>
      </c>
      <c r="E366" s="74"/>
      <c r="F366" s="230" t="s">
        <v>493</v>
      </c>
      <c r="G366" s="74"/>
      <c r="H366" s="74"/>
      <c r="I366" s="187"/>
      <c r="J366" s="74"/>
      <c r="K366" s="74"/>
      <c r="L366" s="72"/>
      <c r="M366" s="231"/>
      <c r="N366" s="47"/>
      <c r="O366" s="47"/>
      <c r="P366" s="47"/>
      <c r="Q366" s="47"/>
      <c r="R366" s="47"/>
      <c r="S366" s="47"/>
      <c r="T366" s="95"/>
      <c r="AT366" s="24" t="s">
        <v>129</v>
      </c>
      <c r="AU366" s="24" t="s">
        <v>80</v>
      </c>
    </row>
    <row r="367" s="11" customFormat="1">
      <c r="B367" s="232"/>
      <c r="C367" s="233"/>
      <c r="D367" s="229" t="s">
        <v>131</v>
      </c>
      <c r="E367" s="234" t="s">
        <v>21</v>
      </c>
      <c r="F367" s="235" t="s">
        <v>127</v>
      </c>
      <c r="G367" s="233"/>
      <c r="H367" s="236">
        <v>4</v>
      </c>
      <c r="I367" s="237"/>
      <c r="J367" s="233"/>
      <c r="K367" s="233"/>
      <c r="L367" s="238"/>
      <c r="M367" s="239"/>
      <c r="N367" s="240"/>
      <c r="O367" s="240"/>
      <c r="P367" s="240"/>
      <c r="Q367" s="240"/>
      <c r="R367" s="240"/>
      <c r="S367" s="240"/>
      <c r="T367" s="241"/>
      <c r="AT367" s="242" t="s">
        <v>131</v>
      </c>
      <c r="AU367" s="242" t="s">
        <v>80</v>
      </c>
      <c r="AV367" s="11" t="s">
        <v>80</v>
      </c>
      <c r="AW367" s="11" t="s">
        <v>34</v>
      </c>
      <c r="AX367" s="11" t="s">
        <v>78</v>
      </c>
      <c r="AY367" s="242" t="s">
        <v>120</v>
      </c>
    </row>
    <row r="368" s="1" customFormat="1" ht="16.5" customHeight="1">
      <c r="B368" s="46"/>
      <c r="C368" s="264" t="s">
        <v>494</v>
      </c>
      <c r="D368" s="264" t="s">
        <v>243</v>
      </c>
      <c r="E368" s="265" t="s">
        <v>495</v>
      </c>
      <c r="F368" s="266" t="s">
        <v>496</v>
      </c>
      <c r="G368" s="267" t="s">
        <v>497</v>
      </c>
      <c r="H368" s="268">
        <v>4.0599999999999996</v>
      </c>
      <c r="I368" s="269"/>
      <c r="J368" s="270">
        <f>ROUND(I368*H368,2)</f>
        <v>0</v>
      </c>
      <c r="K368" s="266" t="s">
        <v>470</v>
      </c>
      <c r="L368" s="271"/>
      <c r="M368" s="272" t="s">
        <v>21</v>
      </c>
      <c r="N368" s="273" t="s">
        <v>42</v>
      </c>
      <c r="O368" s="47"/>
      <c r="P368" s="226">
        <f>O368*H368</f>
        <v>0</v>
      </c>
      <c r="Q368" s="226">
        <v>6.0000000000000002E-05</v>
      </c>
      <c r="R368" s="226">
        <f>Q368*H368</f>
        <v>0.00024359999999999999</v>
      </c>
      <c r="S368" s="226">
        <v>0</v>
      </c>
      <c r="T368" s="227">
        <f>S368*H368</f>
        <v>0</v>
      </c>
      <c r="AR368" s="24" t="s">
        <v>170</v>
      </c>
      <c r="AT368" s="24" t="s">
        <v>243</v>
      </c>
      <c r="AU368" s="24" t="s">
        <v>80</v>
      </c>
      <c r="AY368" s="24" t="s">
        <v>120</v>
      </c>
      <c r="BE368" s="228">
        <f>IF(N368="základní",J368,0)</f>
        <v>0</v>
      </c>
      <c r="BF368" s="228">
        <f>IF(N368="snížená",J368,0)</f>
        <v>0</v>
      </c>
      <c r="BG368" s="228">
        <f>IF(N368="zákl. přenesená",J368,0)</f>
        <v>0</v>
      </c>
      <c r="BH368" s="228">
        <f>IF(N368="sníž. přenesená",J368,0)</f>
        <v>0</v>
      </c>
      <c r="BI368" s="228">
        <f>IF(N368="nulová",J368,0)</f>
        <v>0</v>
      </c>
      <c r="BJ368" s="24" t="s">
        <v>78</v>
      </c>
      <c r="BK368" s="228">
        <f>ROUND(I368*H368,2)</f>
        <v>0</v>
      </c>
      <c r="BL368" s="24" t="s">
        <v>127</v>
      </c>
      <c r="BM368" s="24" t="s">
        <v>498</v>
      </c>
    </row>
    <row r="369" s="11" customFormat="1">
      <c r="B369" s="232"/>
      <c r="C369" s="233"/>
      <c r="D369" s="229" t="s">
        <v>131</v>
      </c>
      <c r="E369" s="234" t="s">
        <v>21</v>
      </c>
      <c r="F369" s="235" t="s">
        <v>499</v>
      </c>
      <c r="G369" s="233"/>
      <c r="H369" s="236">
        <v>4.0599999999999996</v>
      </c>
      <c r="I369" s="237"/>
      <c r="J369" s="233"/>
      <c r="K369" s="233"/>
      <c r="L369" s="238"/>
      <c r="M369" s="239"/>
      <c r="N369" s="240"/>
      <c r="O369" s="240"/>
      <c r="P369" s="240"/>
      <c r="Q369" s="240"/>
      <c r="R369" s="240"/>
      <c r="S369" s="240"/>
      <c r="T369" s="241"/>
      <c r="AT369" s="242" t="s">
        <v>131</v>
      </c>
      <c r="AU369" s="242" t="s">
        <v>80</v>
      </c>
      <c r="AV369" s="11" t="s">
        <v>80</v>
      </c>
      <c r="AW369" s="11" t="s">
        <v>34</v>
      </c>
      <c r="AX369" s="11" t="s">
        <v>78</v>
      </c>
      <c r="AY369" s="242" t="s">
        <v>120</v>
      </c>
    </row>
    <row r="370" s="1" customFormat="1" ht="25.5" customHeight="1">
      <c r="B370" s="46"/>
      <c r="C370" s="217" t="s">
        <v>500</v>
      </c>
      <c r="D370" s="217" t="s">
        <v>122</v>
      </c>
      <c r="E370" s="218" t="s">
        <v>501</v>
      </c>
      <c r="F370" s="219" t="s">
        <v>502</v>
      </c>
      <c r="G370" s="220" t="s">
        <v>462</v>
      </c>
      <c r="H370" s="221">
        <v>86</v>
      </c>
      <c r="I370" s="222"/>
      <c r="J370" s="223">
        <f>ROUND(I370*H370,2)</f>
        <v>0</v>
      </c>
      <c r="K370" s="219" t="s">
        <v>126</v>
      </c>
      <c r="L370" s="72"/>
      <c r="M370" s="224" t="s">
        <v>21</v>
      </c>
      <c r="N370" s="225" t="s">
        <v>42</v>
      </c>
      <c r="O370" s="47"/>
      <c r="P370" s="226">
        <f>O370*H370</f>
        <v>0</v>
      </c>
      <c r="Q370" s="226">
        <v>0</v>
      </c>
      <c r="R370" s="226">
        <f>Q370*H370</f>
        <v>0</v>
      </c>
      <c r="S370" s="226">
        <v>0</v>
      </c>
      <c r="T370" s="227">
        <f>S370*H370</f>
        <v>0</v>
      </c>
      <c r="AR370" s="24" t="s">
        <v>127</v>
      </c>
      <c r="AT370" s="24" t="s">
        <v>122</v>
      </c>
      <c r="AU370" s="24" t="s">
        <v>80</v>
      </c>
      <c r="AY370" s="24" t="s">
        <v>120</v>
      </c>
      <c r="BE370" s="228">
        <f>IF(N370="základní",J370,0)</f>
        <v>0</v>
      </c>
      <c r="BF370" s="228">
        <f>IF(N370="snížená",J370,0)</f>
        <v>0</v>
      </c>
      <c r="BG370" s="228">
        <f>IF(N370="zákl. přenesená",J370,0)</f>
        <v>0</v>
      </c>
      <c r="BH370" s="228">
        <f>IF(N370="sníž. přenesená",J370,0)</f>
        <v>0</v>
      </c>
      <c r="BI370" s="228">
        <f>IF(N370="nulová",J370,0)</f>
        <v>0</v>
      </c>
      <c r="BJ370" s="24" t="s">
        <v>78</v>
      </c>
      <c r="BK370" s="228">
        <f>ROUND(I370*H370,2)</f>
        <v>0</v>
      </c>
      <c r="BL370" s="24" t="s">
        <v>127</v>
      </c>
      <c r="BM370" s="24" t="s">
        <v>503</v>
      </c>
    </row>
    <row r="371" s="1" customFormat="1">
      <c r="B371" s="46"/>
      <c r="C371" s="74"/>
      <c r="D371" s="229" t="s">
        <v>129</v>
      </c>
      <c r="E371" s="74"/>
      <c r="F371" s="230" t="s">
        <v>493</v>
      </c>
      <c r="G371" s="74"/>
      <c r="H371" s="74"/>
      <c r="I371" s="187"/>
      <c r="J371" s="74"/>
      <c r="K371" s="74"/>
      <c r="L371" s="72"/>
      <c r="M371" s="231"/>
      <c r="N371" s="47"/>
      <c r="O371" s="47"/>
      <c r="P371" s="47"/>
      <c r="Q371" s="47"/>
      <c r="R371" s="47"/>
      <c r="S371" s="47"/>
      <c r="T371" s="95"/>
      <c r="AT371" s="24" t="s">
        <v>129</v>
      </c>
      <c r="AU371" s="24" t="s">
        <v>80</v>
      </c>
    </row>
    <row r="372" s="11" customFormat="1">
      <c r="B372" s="232"/>
      <c r="C372" s="233"/>
      <c r="D372" s="229" t="s">
        <v>131</v>
      </c>
      <c r="E372" s="234" t="s">
        <v>21</v>
      </c>
      <c r="F372" s="235" t="s">
        <v>504</v>
      </c>
      <c r="G372" s="233"/>
      <c r="H372" s="236">
        <v>81</v>
      </c>
      <c r="I372" s="237"/>
      <c r="J372" s="233"/>
      <c r="K372" s="233"/>
      <c r="L372" s="238"/>
      <c r="M372" s="239"/>
      <c r="N372" s="240"/>
      <c r="O372" s="240"/>
      <c r="P372" s="240"/>
      <c r="Q372" s="240"/>
      <c r="R372" s="240"/>
      <c r="S372" s="240"/>
      <c r="T372" s="241"/>
      <c r="AT372" s="242" t="s">
        <v>131</v>
      </c>
      <c r="AU372" s="242" t="s">
        <v>80</v>
      </c>
      <c r="AV372" s="11" t="s">
        <v>80</v>
      </c>
      <c r="AW372" s="11" t="s">
        <v>34</v>
      </c>
      <c r="AX372" s="11" t="s">
        <v>71</v>
      </c>
      <c r="AY372" s="242" t="s">
        <v>120</v>
      </c>
    </row>
    <row r="373" s="11" customFormat="1">
      <c r="B373" s="232"/>
      <c r="C373" s="233"/>
      <c r="D373" s="229" t="s">
        <v>131</v>
      </c>
      <c r="E373" s="234" t="s">
        <v>21</v>
      </c>
      <c r="F373" s="235" t="s">
        <v>505</v>
      </c>
      <c r="G373" s="233"/>
      <c r="H373" s="236">
        <v>5</v>
      </c>
      <c r="I373" s="237"/>
      <c r="J373" s="233"/>
      <c r="K373" s="233"/>
      <c r="L373" s="238"/>
      <c r="M373" s="239"/>
      <c r="N373" s="240"/>
      <c r="O373" s="240"/>
      <c r="P373" s="240"/>
      <c r="Q373" s="240"/>
      <c r="R373" s="240"/>
      <c r="S373" s="240"/>
      <c r="T373" s="241"/>
      <c r="AT373" s="242" t="s">
        <v>131</v>
      </c>
      <c r="AU373" s="242" t="s">
        <v>80</v>
      </c>
      <c r="AV373" s="11" t="s">
        <v>80</v>
      </c>
      <c r="AW373" s="11" t="s">
        <v>34</v>
      </c>
      <c r="AX373" s="11" t="s">
        <v>71</v>
      </c>
      <c r="AY373" s="242" t="s">
        <v>120</v>
      </c>
    </row>
    <row r="374" s="13" customFormat="1">
      <c r="B374" s="253"/>
      <c r="C374" s="254"/>
      <c r="D374" s="229" t="s">
        <v>131</v>
      </c>
      <c r="E374" s="255" t="s">
        <v>21</v>
      </c>
      <c r="F374" s="256" t="s">
        <v>140</v>
      </c>
      <c r="G374" s="254"/>
      <c r="H374" s="257">
        <v>86</v>
      </c>
      <c r="I374" s="258"/>
      <c r="J374" s="254"/>
      <c r="K374" s="254"/>
      <c r="L374" s="259"/>
      <c r="M374" s="260"/>
      <c r="N374" s="261"/>
      <c r="O374" s="261"/>
      <c r="P374" s="261"/>
      <c r="Q374" s="261"/>
      <c r="R374" s="261"/>
      <c r="S374" s="261"/>
      <c r="T374" s="262"/>
      <c r="AT374" s="263" t="s">
        <v>131</v>
      </c>
      <c r="AU374" s="263" t="s">
        <v>80</v>
      </c>
      <c r="AV374" s="13" t="s">
        <v>127</v>
      </c>
      <c r="AW374" s="13" t="s">
        <v>34</v>
      </c>
      <c r="AX374" s="13" t="s">
        <v>78</v>
      </c>
      <c r="AY374" s="263" t="s">
        <v>120</v>
      </c>
    </row>
    <row r="375" s="1" customFormat="1" ht="25.5" customHeight="1">
      <c r="B375" s="46"/>
      <c r="C375" s="264" t="s">
        <v>506</v>
      </c>
      <c r="D375" s="264" t="s">
        <v>243</v>
      </c>
      <c r="E375" s="265" t="s">
        <v>507</v>
      </c>
      <c r="F375" s="266" t="s">
        <v>508</v>
      </c>
      <c r="G375" s="267" t="s">
        <v>497</v>
      </c>
      <c r="H375" s="268">
        <v>5.0750000000000002</v>
      </c>
      <c r="I375" s="269"/>
      <c r="J375" s="270">
        <f>ROUND(I375*H375,2)</f>
        <v>0</v>
      </c>
      <c r="K375" s="266" t="s">
        <v>470</v>
      </c>
      <c r="L375" s="271"/>
      <c r="M375" s="272" t="s">
        <v>21</v>
      </c>
      <c r="N375" s="273" t="s">
        <v>42</v>
      </c>
      <c r="O375" s="47"/>
      <c r="P375" s="226">
        <f>O375*H375</f>
        <v>0</v>
      </c>
      <c r="Q375" s="226">
        <v>0</v>
      </c>
      <c r="R375" s="226">
        <f>Q375*H375</f>
        <v>0</v>
      </c>
      <c r="S375" s="226">
        <v>0</v>
      </c>
      <c r="T375" s="227">
        <f>S375*H375</f>
        <v>0</v>
      </c>
      <c r="AR375" s="24" t="s">
        <v>170</v>
      </c>
      <c r="AT375" s="24" t="s">
        <v>243</v>
      </c>
      <c r="AU375" s="24" t="s">
        <v>80</v>
      </c>
      <c r="AY375" s="24" t="s">
        <v>120</v>
      </c>
      <c r="BE375" s="228">
        <f>IF(N375="základní",J375,0)</f>
        <v>0</v>
      </c>
      <c r="BF375" s="228">
        <f>IF(N375="snížená",J375,0)</f>
        <v>0</v>
      </c>
      <c r="BG375" s="228">
        <f>IF(N375="zákl. přenesená",J375,0)</f>
        <v>0</v>
      </c>
      <c r="BH375" s="228">
        <f>IF(N375="sníž. přenesená",J375,0)</f>
        <v>0</v>
      </c>
      <c r="BI375" s="228">
        <f>IF(N375="nulová",J375,0)</f>
        <v>0</v>
      </c>
      <c r="BJ375" s="24" t="s">
        <v>78</v>
      </c>
      <c r="BK375" s="228">
        <f>ROUND(I375*H375,2)</f>
        <v>0</v>
      </c>
      <c r="BL375" s="24" t="s">
        <v>127</v>
      </c>
      <c r="BM375" s="24" t="s">
        <v>509</v>
      </c>
    </row>
    <row r="376" s="11" customFormat="1">
      <c r="B376" s="232"/>
      <c r="C376" s="233"/>
      <c r="D376" s="229" t="s">
        <v>131</v>
      </c>
      <c r="E376" s="234" t="s">
        <v>21</v>
      </c>
      <c r="F376" s="235" t="s">
        <v>510</v>
      </c>
      <c r="G376" s="233"/>
      <c r="H376" s="236">
        <v>5.0750000000000002</v>
      </c>
      <c r="I376" s="237"/>
      <c r="J376" s="233"/>
      <c r="K376" s="233"/>
      <c r="L376" s="238"/>
      <c r="M376" s="239"/>
      <c r="N376" s="240"/>
      <c r="O376" s="240"/>
      <c r="P376" s="240"/>
      <c r="Q376" s="240"/>
      <c r="R376" s="240"/>
      <c r="S376" s="240"/>
      <c r="T376" s="241"/>
      <c r="AT376" s="242" t="s">
        <v>131</v>
      </c>
      <c r="AU376" s="242" t="s">
        <v>80</v>
      </c>
      <c r="AV376" s="11" t="s">
        <v>80</v>
      </c>
      <c r="AW376" s="11" t="s">
        <v>34</v>
      </c>
      <c r="AX376" s="11" t="s">
        <v>78</v>
      </c>
      <c r="AY376" s="242" t="s">
        <v>120</v>
      </c>
    </row>
    <row r="377" s="1" customFormat="1" ht="16.5" customHeight="1">
      <c r="B377" s="46"/>
      <c r="C377" s="264" t="s">
        <v>511</v>
      </c>
      <c r="D377" s="264" t="s">
        <v>243</v>
      </c>
      <c r="E377" s="265" t="s">
        <v>512</v>
      </c>
      <c r="F377" s="266" t="s">
        <v>513</v>
      </c>
      <c r="G377" s="267" t="s">
        <v>497</v>
      </c>
      <c r="H377" s="268">
        <v>82.215000000000003</v>
      </c>
      <c r="I377" s="269"/>
      <c r="J377" s="270">
        <f>ROUND(I377*H377,2)</f>
        <v>0</v>
      </c>
      <c r="K377" s="266" t="s">
        <v>470</v>
      </c>
      <c r="L377" s="271"/>
      <c r="M377" s="272" t="s">
        <v>21</v>
      </c>
      <c r="N377" s="273" t="s">
        <v>42</v>
      </c>
      <c r="O377" s="47"/>
      <c r="P377" s="226">
        <f>O377*H377</f>
        <v>0</v>
      </c>
      <c r="Q377" s="226">
        <v>0.00023000000000000001</v>
      </c>
      <c r="R377" s="226">
        <f>Q377*H377</f>
        <v>0.018909450000000001</v>
      </c>
      <c r="S377" s="226">
        <v>0</v>
      </c>
      <c r="T377" s="227">
        <f>S377*H377</f>
        <v>0</v>
      </c>
      <c r="AR377" s="24" t="s">
        <v>170</v>
      </c>
      <c r="AT377" s="24" t="s">
        <v>243</v>
      </c>
      <c r="AU377" s="24" t="s">
        <v>80</v>
      </c>
      <c r="AY377" s="24" t="s">
        <v>120</v>
      </c>
      <c r="BE377" s="228">
        <f>IF(N377="základní",J377,0)</f>
        <v>0</v>
      </c>
      <c r="BF377" s="228">
        <f>IF(N377="snížená",J377,0)</f>
        <v>0</v>
      </c>
      <c r="BG377" s="228">
        <f>IF(N377="zákl. přenesená",J377,0)</f>
        <v>0</v>
      </c>
      <c r="BH377" s="228">
        <f>IF(N377="sníž. přenesená",J377,0)</f>
        <v>0</v>
      </c>
      <c r="BI377" s="228">
        <f>IF(N377="nulová",J377,0)</f>
        <v>0</v>
      </c>
      <c r="BJ377" s="24" t="s">
        <v>78</v>
      </c>
      <c r="BK377" s="228">
        <f>ROUND(I377*H377,2)</f>
        <v>0</v>
      </c>
      <c r="BL377" s="24" t="s">
        <v>127</v>
      </c>
      <c r="BM377" s="24" t="s">
        <v>514</v>
      </c>
    </row>
    <row r="378" s="11" customFormat="1">
      <c r="B378" s="232"/>
      <c r="C378" s="233"/>
      <c r="D378" s="229" t="s">
        <v>131</v>
      </c>
      <c r="E378" s="234" t="s">
        <v>21</v>
      </c>
      <c r="F378" s="235" t="s">
        <v>515</v>
      </c>
      <c r="G378" s="233"/>
      <c r="H378" s="236">
        <v>82.215000000000003</v>
      </c>
      <c r="I378" s="237"/>
      <c r="J378" s="233"/>
      <c r="K378" s="233"/>
      <c r="L378" s="238"/>
      <c r="M378" s="239"/>
      <c r="N378" s="240"/>
      <c r="O378" s="240"/>
      <c r="P378" s="240"/>
      <c r="Q378" s="240"/>
      <c r="R378" s="240"/>
      <c r="S378" s="240"/>
      <c r="T378" s="241"/>
      <c r="AT378" s="242" t="s">
        <v>131</v>
      </c>
      <c r="AU378" s="242" t="s">
        <v>80</v>
      </c>
      <c r="AV378" s="11" t="s">
        <v>80</v>
      </c>
      <c r="AW378" s="11" t="s">
        <v>34</v>
      </c>
      <c r="AX378" s="11" t="s">
        <v>78</v>
      </c>
      <c r="AY378" s="242" t="s">
        <v>120</v>
      </c>
    </row>
    <row r="379" s="1" customFormat="1" ht="25.5" customHeight="1">
      <c r="B379" s="46"/>
      <c r="C379" s="217" t="s">
        <v>516</v>
      </c>
      <c r="D379" s="217" t="s">
        <v>122</v>
      </c>
      <c r="E379" s="218" t="s">
        <v>517</v>
      </c>
      <c r="F379" s="219" t="s">
        <v>518</v>
      </c>
      <c r="G379" s="220" t="s">
        <v>462</v>
      </c>
      <c r="H379" s="221">
        <v>15</v>
      </c>
      <c r="I379" s="222"/>
      <c r="J379" s="223">
        <f>ROUND(I379*H379,2)</f>
        <v>0</v>
      </c>
      <c r="K379" s="219" t="s">
        <v>126</v>
      </c>
      <c r="L379" s="72"/>
      <c r="M379" s="224" t="s">
        <v>21</v>
      </c>
      <c r="N379" s="225" t="s">
        <v>42</v>
      </c>
      <c r="O379" s="47"/>
      <c r="P379" s="226">
        <f>O379*H379</f>
        <v>0</v>
      </c>
      <c r="Q379" s="226">
        <v>0</v>
      </c>
      <c r="R379" s="226">
        <f>Q379*H379</f>
        <v>0</v>
      </c>
      <c r="S379" s="226">
        <v>0</v>
      </c>
      <c r="T379" s="227">
        <f>S379*H379</f>
        <v>0</v>
      </c>
      <c r="AR379" s="24" t="s">
        <v>127</v>
      </c>
      <c r="AT379" s="24" t="s">
        <v>122</v>
      </c>
      <c r="AU379" s="24" t="s">
        <v>80</v>
      </c>
      <c r="AY379" s="24" t="s">
        <v>120</v>
      </c>
      <c r="BE379" s="228">
        <f>IF(N379="základní",J379,0)</f>
        <v>0</v>
      </c>
      <c r="BF379" s="228">
        <f>IF(N379="snížená",J379,0)</f>
        <v>0</v>
      </c>
      <c r="BG379" s="228">
        <f>IF(N379="zákl. přenesená",J379,0)</f>
        <v>0</v>
      </c>
      <c r="BH379" s="228">
        <f>IF(N379="sníž. přenesená",J379,0)</f>
        <v>0</v>
      </c>
      <c r="BI379" s="228">
        <f>IF(N379="nulová",J379,0)</f>
        <v>0</v>
      </c>
      <c r="BJ379" s="24" t="s">
        <v>78</v>
      </c>
      <c r="BK379" s="228">
        <f>ROUND(I379*H379,2)</f>
        <v>0</v>
      </c>
      <c r="BL379" s="24" t="s">
        <v>127</v>
      </c>
      <c r="BM379" s="24" t="s">
        <v>519</v>
      </c>
    </row>
    <row r="380" s="1" customFormat="1">
      <c r="B380" s="46"/>
      <c r="C380" s="74"/>
      <c r="D380" s="229" t="s">
        <v>129</v>
      </c>
      <c r="E380" s="74"/>
      <c r="F380" s="230" t="s">
        <v>493</v>
      </c>
      <c r="G380" s="74"/>
      <c r="H380" s="74"/>
      <c r="I380" s="187"/>
      <c r="J380" s="74"/>
      <c r="K380" s="74"/>
      <c r="L380" s="72"/>
      <c r="M380" s="231"/>
      <c r="N380" s="47"/>
      <c r="O380" s="47"/>
      <c r="P380" s="47"/>
      <c r="Q380" s="47"/>
      <c r="R380" s="47"/>
      <c r="S380" s="47"/>
      <c r="T380" s="95"/>
      <c r="AT380" s="24" t="s">
        <v>129</v>
      </c>
      <c r="AU380" s="24" t="s">
        <v>80</v>
      </c>
    </row>
    <row r="381" s="11" customFormat="1">
      <c r="B381" s="232"/>
      <c r="C381" s="233"/>
      <c r="D381" s="229" t="s">
        <v>131</v>
      </c>
      <c r="E381" s="234" t="s">
        <v>21</v>
      </c>
      <c r="F381" s="235" t="s">
        <v>520</v>
      </c>
      <c r="G381" s="233"/>
      <c r="H381" s="236">
        <v>3</v>
      </c>
      <c r="I381" s="237"/>
      <c r="J381" s="233"/>
      <c r="K381" s="233"/>
      <c r="L381" s="238"/>
      <c r="M381" s="239"/>
      <c r="N381" s="240"/>
      <c r="O381" s="240"/>
      <c r="P381" s="240"/>
      <c r="Q381" s="240"/>
      <c r="R381" s="240"/>
      <c r="S381" s="240"/>
      <c r="T381" s="241"/>
      <c r="AT381" s="242" t="s">
        <v>131</v>
      </c>
      <c r="AU381" s="242" t="s">
        <v>80</v>
      </c>
      <c r="AV381" s="11" t="s">
        <v>80</v>
      </c>
      <c r="AW381" s="11" t="s">
        <v>34</v>
      </c>
      <c r="AX381" s="11" t="s">
        <v>71</v>
      </c>
      <c r="AY381" s="242" t="s">
        <v>120</v>
      </c>
    </row>
    <row r="382" s="11" customFormat="1">
      <c r="B382" s="232"/>
      <c r="C382" s="233"/>
      <c r="D382" s="229" t="s">
        <v>131</v>
      </c>
      <c r="E382" s="234" t="s">
        <v>21</v>
      </c>
      <c r="F382" s="235" t="s">
        <v>521</v>
      </c>
      <c r="G382" s="233"/>
      <c r="H382" s="236">
        <v>4</v>
      </c>
      <c r="I382" s="237"/>
      <c r="J382" s="233"/>
      <c r="K382" s="233"/>
      <c r="L382" s="238"/>
      <c r="M382" s="239"/>
      <c r="N382" s="240"/>
      <c r="O382" s="240"/>
      <c r="P382" s="240"/>
      <c r="Q382" s="240"/>
      <c r="R382" s="240"/>
      <c r="S382" s="240"/>
      <c r="T382" s="241"/>
      <c r="AT382" s="242" t="s">
        <v>131</v>
      </c>
      <c r="AU382" s="242" t="s">
        <v>80</v>
      </c>
      <c r="AV382" s="11" t="s">
        <v>80</v>
      </c>
      <c r="AW382" s="11" t="s">
        <v>34</v>
      </c>
      <c r="AX382" s="11" t="s">
        <v>71</v>
      </c>
      <c r="AY382" s="242" t="s">
        <v>120</v>
      </c>
    </row>
    <row r="383" s="11" customFormat="1">
      <c r="B383" s="232"/>
      <c r="C383" s="233"/>
      <c r="D383" s="229" t="s">
        <v>131</v>
      </c>
      <c r="E383" s="234" t="s">
        <v>21</v>
      </c>
      <c r="F383" s="235" t="s">
        <v>522</v>
      </c>
      <c r="G383" s="233"/>
      <c r="H383" s="236">
        <v>8</v>
      </c>
      <c r="I383" s="237"/>
      <c r="J383" s="233"/>
      <c r="K383" s="233"/>
      <c r="L383" s="238"/>
      <c r="M383" s="239"/>
      <c r="N383" s="240"/>
      <c r="O383" s="240"/>
      <c r="P383" s="240"/>
      <c r="Q383" s="240"/>
      <c r="R383" s="240"/>
      <c r="S383" s="240"/>
      <c r="T383" s="241"/>
      <c r="AT383" s="242" t="s">
        <v>131</v>
      </c>
      <c r="AU383" s="242" t="s">
        <v>80</v>
      </c>
      <c r="AV383" s="11" t="s">
        <v>80</v>
      </c>
      <c r="AW383" s="11" t="s">
        <v>34</v>
      </c>
      <c r="AX383" s="11" t="s">
        <v>71</v>
      </c>
      <c r="AY383" s="242" t="s">
        <v>120</v>
      </c>
    </row>
    <row r="384" s="13" customFormat="1">
      <c r="B384" s="253"/>
      <c r="C384" s="254"/>
      <c r="D384" s="229" t="s">
        <v>131</v>
      </c>
      <c r="E384" s="255" t="s">
        <v>21</v>
      </c>
      <c r="F384" s="256" t="s">
        <v>140</v>
      </c>
      <c r="G384" s="254"/>
      <c r="H384" s="257">
        <v>15</v>
      </c>
      <c r="I384" s="258"/>
      <c r="J384" s="254"/>
      <c r="K384" s="254"/>
      <c r="L384" s="259"/>
      <c r="M384" s="260"/>
      <c r="N384" s="261"/>
      <c r="O384" s="261"/>
      <c r="P384" s="261"/>
      <c r="Q384" s="261"/>
      <c r="R384" s="261"/>
      <c r="S384" s="261"/>
      <c r="T384" s="262"/>
      <c r="AT384" s="263" t="s">
        <v>131</v>
      </c>
      <c r="AU384" s="263" t="s">
        <v>80</v>
      </c>
      <c r="AV384" s="13" t="s">
        <v>127</v>
      </c>
      <c r="AW384" s="13" t="s">
        <v>34</v>
      </c>
      <c r="AX384" s="13" t="s">
        <v>78</v>
      </c>
      <c r="AY384" s="263" t="s">
        <v>120</v>
      </c>
    </row>
    <row r="385" s="1" customFormat="1" ht="25.5" customHeight="1">
      <c r="B385" s="46"/>
      <c r="C385" s="264" t="s">
        <v>523</v>
      </c>
      <c r="D385" s="264" t="s">
        <v>243</v>
      </c>
      <c r="E385" s="265" t="s">
        <v>524</v>
      </c>
      <c r="F385" s="266" t="s">
        <v>525</v>
      </c>
      <c r="G385" s="267" t="s">
        <v>497</v>
      </c>
      <c r="H385" s="268">
        <v>8.1199999999999992</v>
      </c>
      <c r="I385" s="269"/>
      <c r="J385" s="270">
        <f>ROUND(I385*H385,2)</f>
        <v>0</v>
      </c>
      <c r="K385" s="266" t="s">
        <v>470</v>
      </c>
      <c r="L385" s="271"/>
      <c r="M385" s="272" t="s">
        <v>21</v>
      </c>
      <c r="N385" s="273" t="s">
        <v>42</v>
      </c>
      <c r="O385" s="47"/>
      <c r="P385" s="226">
        <f>O385*H385</f>
        <v>0</v>
      </c>
      <c r="Q385" s="226">
        <v>0</v>
      </c>
      <c r="R385" s="226">
        <f>Q385*H385</f>
        <v>0</v>
      </c>
      <c r="S385" s="226">
        <v>0</v>
      </c>
      <c r="T385" s="227">
        <f>S385*H385</f>
        <v>0</v>
      </c>
      <c r="AR385" s="24" t="s">
        <v>170</v>
      </c>
      <c r="AT385" s="24" t="s">
        <v>243</v>
      </c>
      <c r="AU385" s="24" t="s">
        <v>80</v>
      </c>
      <c r="AY385" s="24" t="s">
        <v>120</v>
      </c>
      <c r="BE385" s="228">
        <f>IF(N385="základní",J385,0)</f>
        <v>0</v>
      </c>
      <c r="BF385" s="228">
        <f>IF(N385="snížená",J385,0)</f>
        <v>0</v>
      </c>
      <c r="BG385" s="228">
        <f>IF(N385="zákl. přenesená",J385,0)</f>
        <v>0</v>
      </c>
      <c r="BH385" s="228">
        <f>IF(N385="sníž. přenesená",J385,0)</f>
        <v>0</v>
      </c>
      <c r="BI385" s="228">
        <f>IF(N385="nulová",J385,0)</f>
        <v>0</v>
      </c>
      <c r="BJ385" s="24" t="s">
        <v>78</v>
      </c>
      <c r="BK385" s="228">
        <f>ROUND(I385*H385,2)</f>
        <v>0</v>
      </c>
      <c r="BL385" s="24" t="s">
        <v>127</v>
      </c>
      <c r="BM385" s="24" t="s">
        <v>526</v>
      </c>
    </row>
    <row r="386" s="11" customFormat="1">
      <c r="B386" s="232"/>
      <c r="C386" s="233"/>
      <c r="D386" s="229" t="s">
        <v>131</v>
      </c>
      <c r="E386" s="234" t="s">
        <v>21</v>
      </c>
      <c r="F386" s="235" t="s">
        <v>527</v>
      </c>
      <c r="G386" s="233"/>
      <c r="H386" s="236">
        <v>8.1199999999999992</v>
      </c>
      <c r="I386" s="237"/>
      <c r="J386" s="233"/>
      <c r="K386" s="233"/>
      <c r="L386" s="238"/>
      <c r="M386" s="239"/>
      <c r="N386" s="240"/>
      <c r="O386" s="240"/>
      <c r="P386" s="240"/>
      <c r="Q386" s="240"/>
      <c r="R386" s="240"/>
      <c r="S386" s="240"/>
      <c r="T386" s="241"/>
      <c r="AT386" s="242" t="s">
        <v>131</v>
      </c>
      <c r="AU386" s="242" t="s">
        <v>80</v>
      </c>
      <c r="AV386" s="11" t="s">
        <v>80</v>
      </c>
      <c r="AW386" s="11" t="s">
        <v>34</v>
      </c>
      <c r="AX386" s="11" t="s">
        <v>78</v>
      </c>
      <c r="AY386" s="242" t="s">
        <v>120</v>
      </c>
    </row>
    <row r="387" s="1" customFormat="1" ht="25.5" customHeight="1">
      <c r="B387" s="46"/>
      <c r="C387" s="264" t="s">
        <v>528</v>
      </c>
      <c r="D387" s="264" t="s">
        <v>243</v>
      </c>
      <c r="E387" s="265" t="s">
        <v>529</v>
      </c>
      <c r="F387" s="266" t="s">
        <v>530</v>
      </c>
      <c r="G387" s="267" t="s">
        <v>497</v>
      </c>
      <c r="H387" s="268">
        <v>4.0599999999999996</v>
      </c>
      <c r="I387" s="269"/>
      <c r="J387" s="270">
        <f>ROUND(I387*H387,2)</f>
        <v>0</v>
      </c>
      <c r="K387" s="266" t="s">
        <v>470</v>
      </c>
      <c r="L387" s="271"/>
      <c r="M387" s="272" t="s">
        <v>21</v>
      </c>
      <c r="N387" s="273" t="s">
        <v>42</v>
      </c>
      <c r="O387" s="47"/>
      <c r="P387" s="226">
        <f>O387*H387</f>
        <v>0</v>
      </c>
      <c r="Q387" s="226">
        <v>0</v>
      </c>
      <c r="R387" s="226">
        <f>Q387*H387</f>
        <v>0</v>
      </c>
      <c r="S387" s="226">
        <v>0</v>
      </c>
      <c r="T387" s="227">
        <f>S387*H387</f>
        <v>0</v>
      </c>
      <c r="AR387" s="24" t="s">
        <v>170</v>
      </c>
      <c r="AT387" s="24" t="s">
        <v>243</v>
      </c>
      <c r="AU387" s="24" t="s">
        <v>80</v>
      </c>
      <c r="AY387" s="24" t="s">
        <v>120</v>
      </c>
      <c r="BE387" s="228">
        <f>IF(N387="základní",J387,0)</f>
        <v>0</v>
      </c>
      <c r="BF387" s="228">
        <f>IF(N387="snížená",J387,0)</f>
        <v>0</v>
      </c>
      <c r="BG387" s="228">
        <f>IF(N387="zákl. přenesená",J387,0)</f>
        <v>0</v>
      </c>
      <c r="BH387" s="228">
        <f>IF(N387="sníž. přenesená",J387,0)</f>
        <v>0</v>
      </c>
      <c r="BI387" s="228">
        <f>IF(N387="nulová",J387,0)</f>
        <v>0</v>
      </c>
      <c r="BJ387" s="24" t="s">
        <v>78</v>
      </c>
      <c r="BK387" s="228">
        <f>ROUND(I387*H387,2)</f>
        <v>0</v>
      </c>
      <c r="BL387" s="24" t="s">
        <v>127</v>
      </c>
      <c r="BM387" s="24" t="s">
        <v>531</v>
      </c>
    </row>
    <row r="388" s="11" customFormat="1">
      <c r="B388" s="232"/>
      <c r="C388" s="233"/>
      <c r="D388" s="229" t="s">
        <v>131</v>
      </c>
      <c r="E388" s="234" t="s">
        <v>21</v>
      </c>
      <c r="F388" s="235" t="s">
        <v>499</v>
      </c>
      <c r="G388" s="233"/>
      <c r="H388" s="236">
        <v>4.0599999999999996</v>
      </c>
      <c r="I388" s="237"/>
      <c r="J388" s="233"/>
      <c r="K388" s="233"/>
      <c r="L388" s="238"/>
      <c r="M388" s="239"/>
      <c r="N388" s="240"/>
      <c r="O388" s="240"/>
      <c r="P388" s="240"/>
      <c r="Q388" s="240"/>
      <c r="R388" s="240"/>
      <c r="S388" s="240"/>
      <c r="T388" s="241"/>
      <c r="AT388" s="242" t="s">
        <v>131</v>
      </c>
      <c r="AU388" s="242" t="s">
        <v>80</v>
      </c>
      <c r="AV388" s="11" t="s">
        <v>80</v>
      </c>
      <c r="AW388" s="11" t="s">
        <v>34</v>
      </c>
      <c r="AX388" s="11" t="s">
        <v>78</v>
      </c>
      <c r="AY388" s="242" t="s">
        <v>120</v>
      </c>
    </row>
    <row r="389" s="1" customFormat="1" ht="25.5" customHeight="1">
      <c r="B389" s="46"/>
      <c r="C389" s="264" t="s">
        <v>532</v>
      </c>
      <c r="D389" s="264" t="s">
        <v>243</v>
      </c>
      <c r="E389" s="265" t="s">
        <v>533</v>
      </c>
      <c r="F389" s="266" t="s">
        <v>534</v>
      </c>
      <c r="G389" s="267" t="s">
        <v>497</v>
      </c>
      <c r="H389" s="268">
        <v>3.0449999999999999</v>
      </c>
      <c r="I389" s="269"/>
      <c r="J389" s="270">
        <f>ROUND(I389*H389,2)</f>
        <v>0</v>
      </c>
      <c r="K389" s="266" t="s">
        <v>470</v>
      </c>
      <c r="L389" s="271"/>
      <c r="M389" s="272" t="s">
        <v>21</v>
      </c>
      <c r="N389" s="273" t="s">
        <v>42</v>
      </c>
      <c r="O389" s="47"/>
      <c r="P389" s="226">
        <f>O389*H389</f>
        <v>0</v>
      </c>
      <c r="Q389" s="226">
        <v>0</v>
      </c>
      <c r="R389" s="226">
        <f>Q389*H389</f>
        <v>0</v>
      </c>
      <c r="S389" s="226">
        <v>0</v>
      </c>
      <c r="T389" s="227">
        <f>S389*H389</f>
        <v>0</v>
      </c>
      <c r="AR389" s="24" t="s">
        <v>170</v>
      </c>
      <c r="AT389" s="24" t="s">
        <v>243</v>
      </c>
      <c r="AU389" s="24" t="s">
        <v>80</v>
      </c>
      <c r="AY389" s="24" t="s">
        <v>120</v>
      </c>
      <c r="BE389" s="228">
        <f>IF(N389="základní",J389,0)</f>
        <v>0</v>
      </c>
      <c r="BF389" s="228">
        <f>IF(N389="snížená",J389,0)</f>
        <v>0</v>
      </c>
      <c r="BG389" s="228">
        <f>IF(N389="zákl. přenesená",J389,0)</f>
        <v>0</v>
      </c>
      <c r="BH389" s="228">
        <f>IF(N389="sníž. přenesená",J389,0)</f>
        <v>0</v>
      </c>
      <c r="BI389" s="228">
        <f>IF(N389="nulová",J389,0)</f>
        <v>0</v>
      </c>
      <c r="BJ389" s="24" t="s">
        <v>78</v>
      </c>
      <c r="BK389" s="228">
        <f>ROUND(I389*H389,2)</f>
        <v>0</v>
      </c>
      <c r="BL389" s="24" t="s">
        <v>127</v>
      </c>
      <c r="BM389" s="24" t="s">
        <v>535</v>
      </c>
    </row>
    <row r="390" s="11" customFormat="1">
      <c r="B390" s="232"/>
      <c r="C390" s="233"/>
      <c r="D390" s="229" t="s">
        <v>131</v>
      </c>
      <c r="E390" s="234" t="s">
        <v>21</v>
      </c>
      <c r="F390" s="235" t="s">
        <v>536</v>
      </c>
      <c r="G390" s="233"/>
      <c r="H390" s="236">
        <v>3.0449999999999999</v>
      </c>
      <c r="I390" s="237"/>
      <c r="J390" s="233"/>
      <c r="K390" s="233"/>
      <c r="L390" s="238"/>
      <c r="M390" s="239"/>
      <c r="N390" s="240"/>
      <c r="O390" s="240"/>
      <c r="P390" s="240"/>
      <c r="Q390" s="240"/>
      <c r="R390" s="240"/>
      <c r="S390" s="240"/>
      <c r="T390" s="241"/>
      <c r="AT390" s="242" t="s">
        <v>131</v>
      </c>
      <c r="AU390" s="242" t="s">
        <v>80</v>
      </c>
      <c r="AV390" s="11" t="s">
        <v>80</v>
      </c>
      <c r="AW390" s="11" t="s">
        <v>34</v>
      </c>
      <c r="AX390" s="11" t="s">
        <v>78</v>
      </c>
      <c r="AY390" s="242" t="s">
        <v>120</v>
      </c>
    </row>
    <row r="391" s="1" customFormat="1" ht="25.5" customHeight="1">
      <c r="B391" s="46"/>
      <c r="C391" s="217" t="s">
        <v>537</v>
      </c>
      <c r="D391" s="217" t="s">
        <v>122</v>
      </c>
      <c r="E391" s="218" t="s">
        <v>538</v>
      </c>
      <c r="F391" s="219" t="s">
        <v>539</v>
      </c>
      <c r="G391" s="220" t="s">
        <v>462</v>
      </c>
      <c r="H391" s="221">
        <v>6</v>
      </c>
      <c r="I391" s="222"/>
      <c r="J391" s="223">
        <f>ROUND(I391*H391,2)</f>
        <v>0</v>
      </c>
      <c r="K391" s="219" t="s">
        <v>126</v>
      </c>
      <c r="L391" s="72"/>
      <c r="M391" s="224" t="s">
        <v>21</v>
      </c>
      <c r="N391" s="225" t="s">
        <v>42</v>
      </c>
      <c r="O391" s="47"/>
      <c r="P391" s="226">
        <f>O391*H391</f>
        <v>0</v>
      </c>
      <c r="Q391" s="226">
        <v>0</v>
      </c>
      <c r="R391" s="226">
        <f>Q391*H391</f>
        <v>0</v>
      </c>
      <c r="S391" s="226">
        <v>0</v>
      </c>
      <c r="T391" s="227">
        <f>S391*H391</f>
        <v>0</v>
      </c>
      <c r="AR391" s="24" t="s">
        <v>127</v>
      </c>
      <c r="AT391" s="24" t="s">
        <v>122</v>
      </c>
      <c r="AU391" s="24" t="s">
        <v>80</v>
      </c>
      <c r="AY391" s="24" t="s">
        <v>120</v>
      </c>
      <c r="BE391" s="228">
        <f>IF(N391="základní",J391,0)</f>
        <v>0</v>
      </c>
      <c r="BF391" s="228">
        <f>IF(N391="snížená",J391,0)</f>
        <v>0</v>
      </c>
      <c r="BG391" s="228">
        <f>IF(N391="zákl. přenesená",J391,0)</f>
        <v>0</v>
      </c>
      <c r="BH391" s="228">
        <f>IF(N391="sníž. přenesená",J391,0)</f>
        <v>0</v>
      </c>
      <c r="BI391" s="228">
        <f>IF(N391="nulová",J391,0)</f>
        <v>0</v>
      </c>
      <c r="BJ391" s="24" t="s">
        <v>78</v>
      </c>
      <c r="BK391" s="228">
        <f>ROUND(I391*H391,2)</f>
        <v>0</v>
      </c>
      <c r="BL391" s="24" t="s">
        <v>127</v>
      </c>
      <c r="BM391" s="24" t="s">
        <v>540</v>
      </c>
    </row>
    <row r="392" s="1" customFormat="1">
      <c r="B392" s="46"/>
      <c r="C392" s="74"/>
      <c r="D392" s="229" t="s">
        <v>129</v>
      </c>
      <c r="E392" s="74"/>
      <c r="F392" s="230" t="s">
        <v>493</v>
      </c>
      <c r="G392" s="74"/>
      <c r="H392" s="74"/>
      <c r="I392" s="187"/>
      <c r="J392" s="74"/>
      <c r="K392" s="74"/>
      <c r="L392" s="72"/>
      <c r="M392" s="231"/>
      <c r="N392" s="47"/>
      <c r="O392" s="47"/>
      <c r="P392" s="47"/>
      <c r="Q392" s="47"/>
      <c r="R392" s="47"/>
      <c r="S392" s="47"/>
      <c r="T392" s="95"/>
      <c r="AT392" s="24" t="s">
        <v>129</v>
      </c>
      <c r="AU392" s="24" t="s">
        <v>80</v>
      </c>
    </row>
    <row r="393" s="11" customFormat="1">
      <c r="B393" s="232"/>
      <c r="C393" s="233"/>
      <c r="D393" s="229" t="s">
        <v>131</v>
      </c>
      <c r="E393" s="234" t="s">
        <v>21</v>
      </c>
      <c r="F393" s="235" t="s">
        <v>541</v>
      </c>
      <c r="G393" s="233"/>
      <c r="H393" s="236">
        <v>5</v>
      </c>
      <c r="I393" s="237"/>
      <c r="J393" s="233"/>
      <c r="K393" s="233"/>
      <c r="L393" s="238"/>
      <c r="M393" s="239"/>
      <c r="N393" s="240"/>
      <c r="O393" s="240"/>
      <c r="P393" s="240"/>
      <c r="Q393" s="240"/>
      <c r="R393" s="240"/>
      <c r="S393" s="240"/>
      <c r="T393" s="241"/>
      <c r="AT393" s="242" t="s">
        <v>131</v>
      </c>
      <c r="AU393" s="242" t="s">
        <v>80</v>
      </c>
      <c r="AV393" s="11" t="s">
        <v>80</v>
      </c>
      <c r="AW393" s="11" t="s">
        <v>34</v>
      </c>
      <c r="AX393" s="11" t="s">
        <v>71</v>
      </c>
      <c r="AY393" s="242" t="s">
        <v>120</v>
      </c>
    </row>
    <row r="394" s="11" customFormat="1">
      <c r="B394" s="232"/>
      <c r="C394" s="233"/>
      <c r="D394" s="229" t="s">
        <v>131</v>
      </c>
      <c r="E394" s="234" t="s">
        <v>21</v>
      </c>
      <c r="F394" s="235" t="s">
        <v>542</v>
      </c>
      <c r="G394" s="233"/>
      <c r="H394" s="236">
        <v>1</v>
      </c>
      <c r="I394" s="237"/>
      <c r="J394" s="233"/>
      <c r="K394" s="233"/>
      <c r="L394" s="238"/>
      <c r="M394" s="239"/>
      <c r="N394" s="240"/>
      <c r="O394" s="240"/>
      <c r="P394" s="240"/>
      <c r="Q394" s="240"/>
      <c r="R394" s="240"/>
      <c r="S394" s="240"/>
      <c r="T394" s="241"/>
      <c r="AT394" s="242" t="s">
        <v>131</v>
      </c>
      <c r="AU394" s="242" t="s">
        <v>80</v>
      </c>
      <c r="AV394" s="11" t="s">
        <v>80</v>
      </c>
      <c r="AW394" s="11" t="s">
        <v>34</v>
      </c>
      <c r="AX394" s="11" t="s">
        <v>71</v>
      </c>
      <c r="AY394" s="242" t="s">
        <v>120</v>
      </c>
    </row>
    <row r="395" s="13" customFormat="1">
      <c r="B395" s="253"/>
      <c r="C395" s="254"/>
      <c r="D395" s="229" t="s">
        <v>131</v>
      </c>
      <c r="E395" s="255" t="s">
        <v>21</v>
      </c>
      <c r="F395" s="256" t="s">
        <v>140</v>
      </c>
      <c r="G395" s="254"/>
      <c r="H395" s="257">
        <v>6</v>
      </c>
      <c r="I395" s="258"/>
      <c r="J395" s="254"/>
      <c r="K395" s="254"/>
      <c r="L395" s="259"/>
      <c r="M395" s="260"/>
      <c r="N395" s="261"/>
      <c r="O395" s="261"/>
      <c r="P395" s="261"/>
      <c r="Q395" s="261"/>
      <c r="R395" s="261"/>
      <c r="S395" s="261"/>
      <c r="T395" s="262"/>
      <c r="AT395" s="263" t="s">
        <v>131</v>
      </c>
      <c r="AU395" s="263" t="s">
        <v>80</v>
      </c>
      <c r="AV395" s="13" t="s">
        <v>127</v>
      </c>
      <c r="AW395" s="13" t="s">
        <v>34</v>
      </c>
      <c r="AX395" s="13" t="s">
        <v>78</v>
      </c>
      <c r="AY395" s="263" t="s">
        <v>120</v>
      </c>
    </row>
    <row r="396" s="1" customFormat="1" ht="25.5" customHeight="1">
      <c r="B396" s="46"/>
      <c r="C396" s="264" t="s">
        <v>543</v>
      </c>
      <c r="D396" s="264" t="s">
        <v>243</v>
      </c>
      <c r="E396" s="265" t="s">
        <v>544</v>
      </c>
      <c r="F396" s="266" t="s">
        <v>545</v>
      </c>
      <c r="G396" s="267" t="s">
        <v>497</v>
      </c>
      <c r="H396" s="268">
        <v>5.0750000000000002</v>
      </c>
      <c r="I396" s="269"/>
      <c r="J396" s="270">
        <f>ROUND(I396*H396,2)</f>
        <v>0</v>
      </c>
      <c r="K396" s="266" t="s">
        <v>470</v>
      </c>
      <c r="L396" s="271"/>
      <c r="M396" s="272" t="s">
        <v>21</v>
      </c>
      <c r="N396" s="273" t="s">
        <v>42</v>
      </c>
      <c r="O396" s="47"/>
      <c r="P396" s="226">
        <f>O396*H396</f>
        <v>0</v>
      </c>
      <c r="Q396" s="226">
        <v>0</v>
      </c>
      <c r="R396" s="226">
        <f>Q396*H396</f>
        <v>0</v>
      </c>
      <c r="S396" s="226">
        <v>0</v>
      </c>
      <c r="T396" s="227">
        <f>S396*H396</f>
        <v>0</v>
      </c>
      <c r="AR396" s="24" t="s">
        <v>170</v>
      </c>
      <c r="AT396" s="24" t="s">
        <v>243</v>
      </c>
      <c r="AU396" s="24" t="s">
        <v>80</v>
      </c>
      <c r="AY396" s="24" t="s">
        <v>120</v>
      </c>
      <c r="BE396" s="228">
        <f>IF(N396="základní",J396,0)</f>
        <v>0</v>
      </c>
      <c r="BF396" s="228">
        <f>IF(N396="snížená",J396,0)</f>
        <v>0</v>
      </c>
      <c r="BG396" s="228">
        <f>IF(N396="zákl. přenesená",J396,0)</f>
        <v>0</v>
      </c>
      <c r="BH396" s="228">
        <f>IF(N396="sníž. přenesená",J396,0)</f>
        <v>0</v>
      </c>
      <c r="BI396" s="228">
        <f>IF(N396="nulová",J396,0)</f>
        <v>0</v>
      </c>
      <c r="BJ396" s="24" t="s">
        <v>78</v>
      </c>
      <c r="BK396" s="228">
        <f>ROUND(I396*H396,2)</f>
        <v>0</v>
      </c>
      <c r="BL396" s="24" t="s">
        <v>127</v>
      </c>
      <c r="BM396" s="24" t="s">
        <v>546</v>
      </c>
    </row>
    <row r="397" s="11" customFormat="1">
      <c r="B397" s="232"/>
      <c r="C397" s="233"/>
      <c r="D397" s="229" t="s">
        <v>131</v>
      </c>
      <c r="E397" s="234" t="s">
        <v>21</v>
      </c>
      <c r="F397" s="235" t="s">
        <v>510</v>
      </c>
      <c r="G397" s="233"/>
      <c r="H397" s="236">
        <v>5.0750000000000002</v>
      </c>
      <c r="I397" s="237"/>
      <c r="J397" s="233"/>
      <c r="K397" s="233"/>
      <c r="L397" s="238"/>
      <c r="M397" s="239"/>
      <c r="N397" s="240"/>
      <c r="O397" s="240"/>
      <c r="P397" s="240"/>
      <c r="Q397" s="240"/>
      <c r="R397" s="240"/>
      <c r="S397" s="240"/>
      <c r="T397" s="241"/>
      <c r="AT397" s="242" t="s">
        <v>131</v>
      </c>
      <c r="AU397" s="242" t="s">
        <v>80</v>
      </c>
      <c r="AV397" s="11" t="s">
        <v>80</v>
      </c>
      <c r="AW397" s="11" t="s">
        <v>34</v>
      </c>
      <c r="AX397" s="11" t="s">
        <v>78</v>
      </c>
      <c r="AY397" s="242" t="s">
        <v>120</v>
      </c>
    </row>
    <row r="398" s="1" customFormat="1" ht="25.5" customHeight="1">
      <c r="B398" s="46"/>
      <c r="C398" s="264" t="s">
        <v>547</v>
      </c>
      <c r="D398" s="264" t="s">
        <v>243</v>
      </c>
      <c r="E398" s="265" t="s">
        <v>548</v>
      </c>
      <c r="F398" s="266" t="s">
        <v>549</v>
      </c>
      <c r="G398" s="267" t="s">
        <v>497</v>
      </c>
      <c r="H398" s="268">
        <v>1.0149999999999999</v>
      </c>
      <c r="I398" s="269"/>
      <c r="J398" s="270">
        <f>ROUND(I398*H398,2)</f>
        <v>0</v>
      </c>
      <c r="K398" s="266" t="s">
        <v>470</v>
      </c>
      <c r="L398" s="271"/>
      <c r="M398" s="272" t="s">
        <v>21</v>
      </c>
      <c r="N398" s="273" t="s">
        <v>42</v>
      </c>
      <c r="O398" s="47"/>
      <c r="P398" s="226">
        <f>O398*H398</f>
        <v>0</v>
      </c>
      <c r="Q398" s="226">
        <v>0</v>
      </c>
      <c r="R398" s="226">
        <f>Q398*H398</f>
        <v>0</v>
      </c>
      <c r="S398" s="226">
        <v>0</v>
      </c>
      <c r="T398" s="227">
        <f>S398*H398</f>
        <v>0</v>
      </c>
      <c r="AR398" s="24" t="s">
        <v>170</v>
      </c>
      <c r="AT398" s="24" t="s">
        <v>243</v>
      </c>
      <c r="AU398" s="24" t="s">
        <v>80</v>
      </c>
      <c r="AY398" s="24" t="s">
        <v>120</v>
      </c>
      <c r="BE398" s="228">
        <f>IF(N398="základní",J398,0)</f>
        <v>0</v>
      </c>
      <c r="BF398" s="228">
        <f>IF(N398="snížená",J398,0)</f>
        <v>0</v>
      </c>
      <c r="BG398" s="228">
        <f>IF(N398="zákl. přenesená",J398,0)</f>
        <v>0</v>
      </c>
      <c r="BH398" s="228">
        <f>IF(N398="sníž. přenesená",J398,0)</f>
        <v>0</v>
      </c>
      <c r="BI398" s="228">
        <f>IF(N398="nulová",J398,0)</f>
        <v>0</v>
      </c>
      <c r="BJ398" s="24" t="s">
        <v>78</v>
      </c>
      <c r="BK398" s="228">
        <f>ROUND(I398*H398,2)</f>
        <v>0</v>
      </c>
      <c r="BL398" s="24" t="s">
        <v>127</v>
      </c>
      <c r="BM398" s="24" t="s">
        <v>550</v>
      </c>
    </row>
    <row r="399" s="11" customFormat="1">
      <c r="B399" s="232"/>
      <c r="C399" s="233"/>
      <c r="D399" s="229" t="s">
        <v>131</v>
      </c>
      <c r="E399" s="234" t="s">
        <v>21</v>
      </c>
      <c r="F399" s="235" t="s">
        <v>551</v>
      </c>
      <c r="G399" s="233"/>
      <c r="H399" s="236">
        <v>1.0149999999999999</v>
      </c>
      <c r="I399" s="237"/>
      <c r="J399" s="233"/>
      <c r="K399" s="233"/>
      <c r="L399" s="238"/>
      <c r="M399" s="239"/>
      <c r="N399" s="240"/>
      <c r="O399" s="240"/>
      <c r="P399" s="240"/>
      <c r="Q399" s="240"/>
      <c r="R399" s="240"/>
      <c r="S399" s="240"/>
      <c r="T399" s="241"/>
      <c r="AT399" s="242" t="s">
        <v>131</v>
      </c>
      <c r="AU399" s="242" t="s">
        <v>80</v>
      </c>
      <c r="AV399" s="11" t="s">
        <v>80</v>
      </c>
      <c r="AW399" s="11" t="s">
        <v>34</v>
      </c>
      <c r="AX399" s="11" t="s">
        <v>78</v>
      </c>
      <c r="AY399" s="242" t="s">
        <v>120</v>
      </c>
    </row>
    <row r="400" s="1" customFormat="1" ht="25.5" customHeight="1">
      <c r="B400" s="46"/>
      <c r="C400" s="217" t="s">
        <v>552</v>
      </c>
      <c r="D400" s="217" t="s">
        <v>122</v>
      </c>
      <c r="E400" s="218" t="s">
        <v>553</v>
      </c>
      <c r="F400" s="219" t="s">
        <v>554</v>
      </c>
      <c r="G400" s="220" t="s">
        <v>462</v>
      </c>
      <c r="H400" s="221">
        <v>5</v>
      </c>
      <c r="I400" s="222"/>
      <c r="J400" s="223">
        <f>ROUND(I400*H400,2)</f>
        <v>0</v>
      </c>
      <c r="K400" s="219" t="s">
        <v>126</v>
      </c>
      <c r="L400" s="72"/>
      <c r="M400" s="224" t="s">
        <v>21</v>
      </c>
      <c r="N400" s="225" t="s">
        <v>42</v>
      </c>
      <c r="O400" s="47"/>
      <c r="P400" s="226">
        <f>O400*H400</f>
        <v>0</v>
      </c>
      <c r="Q400" s="226">
        <v>0</v>
      </c>
      <c r="R400" s="226">
        <f>Q400*H400</f>
        <v>0</v>
      </c>
      <c r="S400" s="226">
        <v>0</v>
      </c>
      <c r="T400" s="227">
        <f>S400*H400</f>
        <v>0</v>
      </c>
      <c r="AR400" s="24" t="s">
        <v>127</v>
      </c>
      <c r="AT400" s="24" t="s">
        <v>122</v>
      </c>
      <c r="AU400" s="24" t="s">
        <v>80</v>
      </c>
      <c r="AY400" s="24" t="s">
        <v>120</v>
      </c>
      <c r="BE400" s="228">
        <f>IF(N400="základní",J400,0)</f>
        <v>0</v>
      </c>
      <c r="BF400" s="228">
        <f>IF(N400="snížená",J400,0)</f>
        <v>0</v>
      </c>
      <c r="BG400" s="228">
        <f>IF(N400="zákl. přenesená",J400,0)</f>
        <v>0</v>
      </c>
      <c r="BH400" s="228">
        <f>IF(N400="sníž. přenesená",J400,0)</f>
        <v>0</v>
      </c>
      <c r="BI400" s="228">
        <f>IF(N400="nulová",J400,0)</f>
        <v>0</v>
      </c>
      <c r="BJ400" s="24" t="s">
        <v>78</v>
      </c>
      <c r="BK400" s="228">
        <f>ROUND(I400*H400,2)</f>
        <v>0</v>
      </c>
      <c r="BL400" s="24" t="s">
        <v>127</v>
      </c>
      <c r="BM400" s="24" t="s">
        <v>555</v>
      </c>
    </row>
    <row r="401" s="1" customFormat="1">
      <c r="B401" s="46"/>
      <c r="C401" s="74"/>
      <c r="D401" s="229" t="s">
        <v>129</v>
      </c>
      <c r="E401" s="74"/>
      <c r="F401" s="230" t="s">
        <v>493</v>
      </c>
      <c r="G401" s="74"/>
      <c r="H401" s="74"/>
      <c r="I401" s="187"/>
      <c r="J401" s="74"/>
      <c r="K401" s="74"/>
      <c r="L401" s="72"/>
      <c r="M401" s="231"/>
      <c r="N401" s="47"/>
      <c r="O401" s="47"/>
      <c r="P401" s="47"/>
      <c r="Q401" s="47"/>
      <c r="R401" s="47"/>
      <c r="S401" s="47"/>
      <c r="T401" s="95"/>
      <c r="AT401" s="24" t="s">
        <v>129</v>
      </c>
      <c r="AU401" s="24" t="s">
        <v>80</v>
      </c>
    </row>
    <row r="402" s="11" customFormat="1">
      <c r="B402" s="232"/>
      <c r="C402" s="233"/>
      <c r="D402" s="229" t="s">
        <v>131</v>
      </c>
      <c r="E402" s="234" t="s">
        <v>21</v>
      </c>
      <c r="F402" s="235" t="s">
        <v>556</v>
      </c>
      <c r="G402" s="233"/>
      <c r="H402" s="236">
        <v>5</v>
      </c>
      <c r="I402" s="237"/>
      <c r="J402" s="233"/>
      <c r="K402" s="233"/>
      <c r="L402" s="238"/>
      <c r="M402" s="239"/>
      <c r="N402" s="240"/>
      <c r="O402" s="240"/>
      <c r="P402" s="240"/>
      <c r="Q402" s="240"/>
      <c r="R402" s="240"/>
      <c r="S402" s="240"/>
      <c r="T402" s="241"/>
      <c r="AT402" s="242" t="s">
        <v>131</v>
      </c>
      <c r="AU402" s="242" t="s">
        <v>80</v>
      </c>
      <c r="AV402" s="11" t="s">
        <v>80</v>
      </c>
      <c r="AW402" s="11" t="s">
        <v>34</v>
      </c>
      <c r="AX402" s="11" t="s">
        <v>78</v>
      </c>
      <c r="AY402" s="242" t="s">
        <v>120</v>
      </c>
    </row>
    <row r="403" s="1" customFormat="1" ht="16.5" customHeight="1">
      <c r="B403" s="46"/>
      <c r="C403" s="264" t="s">
        <v>557</v>
      </c>
      <c r="D403" s="264" t="s">
        <v>243</v>
      </c>
      <c r="E403" s="265" t="s">
        <v>558</v>
      </c>
      <c r="F403" s="266" t="s">
        <v>559</v>
      </c>
      <c r="G403" s="267" t="s">
        <v>497</v>
      </c>
      <c r="H403" s="268">
        <v>5.0750000000000002</v>
      </c>
      <c r="I403" s="269"/>
      <c r="J403" s="270">
        <f>ROUND(I403*H403,2)</f>
        <v>0</v>
      </c>
      <c r="K403" s="266" t="s">
        <v>470</v>
      </c>
      <c r="L403" s="271"/>
      <c r="M403" s="272" t="s">
        <v>21</v>
      </c>
      <c r="N403" s="273" t="s">
        <v>42</v>
      </c>
      <c r="O403" s="47"/>
      <c r="P403" s="226">
        <f>O403*H403</f>
        <v>0</v>
      </c>
      <c r="Q403" s="226">
        <v>0.00052999999999999998</v>
      </c>
      <c r="R403" s="226">
        <f>Q403*H403</f>
        <v>0.0026897499999999999</v>
      </c>
      <c r="S403" s="226">
        <v>0</v>
      </c>
      <c r="T403" s="227">
        <f>S403*H403</f>
        <v>0</v>
      </c>
      <c r="AR403" s="24" t="s">
        <v>170</v>
      </c>
      <c r="AT403" s="24" t="s">
        <v>243</v>
      </c>
      <c r="AU403" s="24" t="s">
        <v>80</v>
      </c>
      <c r="AY403" s="24" t="s">
        <v>120</v>
      </c>
      <c r="BE403" s="228">
        <f>IF(N403="základní",J403,0)</f>
        <v>0</v>
      </c>
      <c r="BF403" s="228">
        <f>IF(N403="snížená",J403,0)</f>
        <v>0</v>
      </c>
      <c r="BG403" s="228">
        <f>IF(N403="zákl. přenesená",J403,0)</f>
        <v>0</v>
      </c>
      <c r="BH403" s="228">
        <f>IF(N403="sníž. přenesená",J403,0)</f>
        <v>0</v>
      </c>
      <c r="BI403" s="228">
        <f>IF(N403="nulová",J403,0)</f>
        <v>0</v>
      </c>
      <c r="BJ403" s="24" t="s">
        <v>78</v>
      </c>
      <c r="BK403" s="228">
        <f>ROUND(I403*H403,2)</f>
        <v>0</v>
      </c>
      <c r="BL403" s="24" t="s">
        <v>127</v>
      </c>
      <c r="BM403" s="24" t="s">
        <v>560</v>
      </c>
    </row>
    <row r="404" s="11" customFormat="1">
      <c r="B404" s="232"/>
      <c r="C404" s="233"/>
      <c r="D404" s="229" t="s">
        <v>131</v>
      </c>
      <c r="E404" s="234" t="s">
        <v>21</v>
      </c>
      <c r="F404" s="235" t="s">
        <v>510</v>
      </c>
      <c r="G404" s="233"/>
      <c r="H404" s="236">
        <v>5.0750000000000002</v>
      </c>
      <c r="I404" s="237"/>
      <c r="J404" s="233"/>
      <c r="K404" s="233"/>
      <c r="L404" s="238"/>
      <c r="M404" s="239"/>
      <c r="N404" s="240"/>
      <c r="O404" s="240"/>
      <c r="P404" s="240"/>
      <c r="Q404" s="240"/>
      <c r="R404" s="240"/>
      <c r="S404" s="240"/>
      <c r="T404" s="241"/>
      <c r="AT404" s="242" t="s">
        <v>131</v>
      </c>
      <c r="AU404" s="242" t="s">
        <v>80</v>
      </c>
      <c r="AV404" s="11" t="s">
        <v>80</v>
      </c>
      <c r="AW404" s="11" t="s">
        <v>34</v>
      </c>
      <c r="AX404" s="11" t="s">
        <v>78</v>
      </c>
      <c r="AY404" s="242" t="s">
        <v>120</v>
      </c>
    </row>
    <row r="405" s="1" customFormat="1" ht="25.5" customHeight="1">
      <c r="B405" s="46"/>
      <c r="C405" s="217" t="s">
        <v>561</v>
      </c>
      <c r="D405" s="217" t="s">
        <v>122</v>
      </c>
      <c r="E405" s="218" t="s">
        <v>562</v>
      </c>
      <c r="F405" s="219" t="s">
        <v>563</v>
      </c>
      <c r="G405" s="220" t="s">
        <v>462</v>
      </c>
      <c r="H405" s="221">
        <v>1</v>
      </c>
      <c r="I405" s="222"/>
      <c r="J405" s="223">
        <f>ROUND(I405*H405,2)</f>
        <v>0</v>
      </c>
      <c r="K405" s="219" t="s">
        <v>126</v>
      </c>
      <c r="L405" s="72"/>
      <c r="M405" s="224" t="s">
        <v>21</v>
      </c>
      <c r="N405" s="225" t="s">
        <v>42</v>
      </c>
      <c r="O405" s="47"/>
      <c r="P405" s="226">
        <f>O405*H405</f>
        <v>0</v>
      </c>
      <c r="Q405" s="226">
        <v>0</v>
      </c>
      <c r="R405" s="226">
        <f>Q405*H405</f>
        <v>0</v>
      </c>
      <c r="S405" s="226">
        <v>0</v>
      </c>
      <c r="T405" s="227">
        <f>S405*H405</f>
        <v>0</v>
      </c>
      <c r="AR405" s="24" t="s">
        <v>127</v>
      </c>
      <c r="AT405" s="24" t="s">
        <v>122</v>
      </c>
      <c r="AU405" s="24" t="s">
        <v>80</v>
      </c>
      <c r="AY405" s="24" t="s">
        <v>120</v>
      </c>
      <c r="BE405" s="228">
        <f>IF(N405="základní",J405,0)</f>
        <v>0</v>
      </c>
      <c r="BF405" s="228">
        <f>IF(N405="snížená",J405,0)</f>
        <v>0</v>
      </c>
      <c r="BG405" s="228">
        <f>IF(N405="zákl. přenesená",J405,0)</f>
        <v>0</v>
      </c>
      <c r="BH405" s="228">
        <f>IF(N405="sníž. přenesená",J405,0)</f>
        <v>0</v>
      </c>
      <c r="BI405" s="228">
        <f>IF(N405="nulová",J405,0)</f>
        <v>0</v>
      </c>
      <c r="BJ405" s="24" t="s">
        <v>78</v>
      </c>
      <c r="BK405" s="228">
        <f>ROUND(I405*H405,2)</f>
        <v>0</v>
      </c>
      <c r="BL405" s="24" t="s">
        <v>127</v>
      </c>
      <c r="BM405" s="24" t="s">
        <v>564</v>
      </c>
    </row>
    <row r="406" s="1" customFormat="1">
      <c r="B406" s="46"/>
      <c r="C406" s="74"/>
      <c r="D406" s="229" t="s">
        <v>129</v>
      </c>
      <c r="E406" s="74"/>
      <c r="F406" s="230" t="s">
        <v>493</v>
      </c>
      <c r="G406" s="74"/>
      <c r="H406" s="74"/>
      <c r="I406" s="187"/>
      <c r="J406" s="74"/>
      <c r="K406" s="74"/>
      <c r="L406" s="72"/>
      <c r="M406" s="231"/>
      <c r="N406" s="47"/>
      <c r="O406" s="47"/>
      <c r="P406" s="47"/>
      <c r="Q406" s="47"/>
      <c r="R406" s="47"/>
      <c r="S406" s="47"/>
      <c r="T406" s="95"/>
      <c r="AT406" s="24" t="s">
        <v>129</v>
      </c>
      <c r="AU406" s="24" t="s">
        <v>80</v>
      </c>
    </row>
    <row r="407" s="11" customFormat="1">
      <c r="B407" s="232"/>
      <c r="C407" s="233"/>
      <c r="D407" s="229" t="s">
        <v>131</v>
      </c>
      <c r="E407" s="234" t="s">
        <v>21</v>
      </c>
      <c r="F407" s="235" t="s">
        <v>78</v>
      </c>
      <c r="G407" s="233"/>
      <c r="H407" s="236">
        <v>1</v>
      </c>
      <c r="I407" s="237"/>
      <c r="J407" s="233"/>
      <c r="K407" s="233"/>
      <c r="L407" s="238"/>
      <c r="M407" s="239"/>
      <c r="N407" s="240"/>
      <c r="O407" s="240"/>
      <c r="P407" s="240"/>
      <c r="Q407" s="240"/>
      <c r="R407" s="240"/>
      <c r="S407" s="240"/>
      <c r="T407" s="241"/>
      <c r="AT407" s="242" t="s">
        <v>131</v>
      </c>
      <c r="AU407" s="242" t="s">
        <v>80</v>
      </c>
      <c r="AV407" s="11" t="s">
        <v>80</v>
      </c>
      <c r="AW407" s="11" t="s">
        <v>34</v>
      </c>
      <c r="AX407" s="11" t="s">
        <v>78</v>
      </c>
      <c r="AY407" s="242" t="s">
        <v>120</v>
      </c>
    </row>
    <row r="408" s="1" customFormat="1" ht="25.5" customHeight="1">
      <c r="B408" s="46"/>
      <c r="C408" s="264" t="s">
        <v>565</v>
      </c>
      <c r="D408" s="264" t="s">
        <v>243</v>
      </c>
      <c r="E408" s="265" t="s">
        <v>566</v>
      </c>
      <c r="F408" s="266" t="s">
        <v>567</v>
      </c>
      <c r="G408" s="267" t="s">
        <v>497</v>
      </c>
      <c r="H408" s="268">
        <v>1.0149999999999999</v>
      </c>
      <c r="I408" s="269"/>
      <c r="J408" s="270">
        <f>ROUND(I408*H408,2)</f>
        <v>0</v>
      </c>
      <c r="K408" s="266" t="s">
        <v>470</v>
      </c>
      <c r="L408" s="271"/>
      <c r="M408" s="272" t="s">
        <v>21</v>
      </c>
      <c r="N408" s="273" t="s">
        <v>42</v>
      </c>
      <c r="O408" s="47"/>
      <c r="P408" s="226">
        <f>O408*H408</f>
        <v>0</v>
      </c>
      <c r="Q408" s="226">
        <v>0.00046999999999999999</v>
      </c>
      <c r="R408" s="226">
        <f>Q408*H408</f>
        <v>0.00047704999999999991</v>
      </c>
      <c r="S408" s="226">
        <v>0</v>
      </c>
      <c r="T408" s="227">
        <f>S408*H408</f>
        <v>0</v>
      </c>
      <c r="AR408" s="24" t="s">
        <v>170</v>
      </c>
      <c r="AT408" s="24" t="s">
        <v>243</v>
      </c>
      <c r="AU408" s="24" t="s">
        <v>80</v>
      </c>
      <c r="AY408" s="24" t="s">
        <v>120</v>
      </c>
      <c r="BE408" s="228">
        <f>IF(N408="základní",J408,0)</f>
        <v>0</v>
      </c>
      <c r="BF408" s="228">
        <f>IF(N408="snížená",J408,0)</f>
        <v>0</v>
      </c>
      <c r="BG408" s="228">
        <f>IF(N408="zákl. přenesená",J408,0)</f>
        <v>0</v>
      </c>
      <c r="BH408" s="228">
        <f>IF(N408="sníž. přenesená",J408,0)</f>
        <v>0</v>
      </c>
      <c r="BI408" s="228">
        <f>IF(N408="nulová",J408,0)</f>
        <v>0</v>
      </c>
      <c r="BJ408" s="24" t="s">
        <v>78</v>
      </c>
      <c r="BK408" s="228">
        <f>ROUND(I408*H408,2)</f>
        <v>0</v>
      </c>
      <c r="BL408" s="24" t="s">
        <v>127</v>
      </c>
      <c r="BM408" s="24" t="s">
        <v>568</v>
      </c>
    </row>
    <row r="409" s="11" customFormat="1">
      <c r="B409" s="232"/>
      <c r="C409" s="233"/>
      <c r="D409" s="229" t="s">
        <v>131</v>
      </c>
      <c r="E409" s="234" t="s">
        <v>21</v>
      </c>
      <c r="F409" s="235" t="s">
        <v>551</v>
      </c>
      <c r="G409" s="233"/>
      <c r="H409" s="236">
        <v>1.0149999999999999</v>
      </c>
      <c r="I409" s="237"/>
      <c r="J409" s="233"/>
      <c r="K409" s="233"/>
      <c r="L409" s="238"/>
      <c r="M409" s="239"/>
      <c r="N409" s="240"/>
      <c r="O409" s="240"/>
      <c r="P409" s="240"/>
      <c r="Q409" s="240"/>
      <c r="R409" s="240"/>
      <c r="S409" s="240"/>
      <c r="T409" s="241"/>
      <c r="AT409" s="242" t="s">
        <v>131</v>
      </c>
      <c r="AU409" s="242" t="s">
        <v>80</v>
      </c>
      <c r="AV409" s="11" t="s">
        <v>80</v>
      </c>
      <c r="AW409" s="11" t="s">
        <v>34</v>
      </c>
      <c r="AX409" s="11" t="s">
        <v>78</v>
      </c>
      <c r="AY409" s="242" t="s">
        <v>120</v>
      </c>
    </row>
    <row r="410" s="1" customFormat="1" ht="25.5" customHeight="1">
      <c r="B410" s="46"/>
      <c r="C410" s="217" t="s">
        <v>569</v>
      </c>
      <c r="D410" s="217" t="s">
        <v>122</v>
      </c>
      <c r="E410" s="218" t="s">
        <v>570</v>
      </c>
      <c r="F410" s="219" t="s">
        <v>571</v>
      </c>
      <c r="G410" s="220" t="s">
        <v>462</v>
      </c>
      <c r="H410" s="221">
        <v>79</v>
      </c>
      <c r="I410" s="222"/>
      <c r="J410" s="223">
        <f>ROUND(I410*H410,2)</f>
        <v>0</v>
      </c>
      <c r="K410" s="219" t="s">
        <v>126</v>
      </c>
      <c r="L410" s="72"/>
      <c r="M410" s="224" t="s">
        <v>21</v>
      </c>
      <c r="N410" s="225" t="s">
        <v>42</v>
      </c>
      <c r="O410" s="47"/>
      <c r="P410" s="226">
        <f>O410*H410</f>
        <v>0</v>
      </c>
      <c r="Q410" s="226">
        <v>0</v>
      </c>
      <c r="R410" s="226">
        <f>Q410*H410</f>
        <v>0</v>
      </c>
      <c r="S410" s="226">
        <v>0</v>
      </c>
      <c r="T410" s="227">
        <f>S410*H410</f>
        <v>0</v>
      </c>
      <c r="AR410" s="24" t="s">
        <v>127</v>
      </c>
      <c r="AT410" s="24" t="s">
        <v>122</v>
      </c>
      <c r="AU410" s="24" t="s">
        <v>80</v>
      </c>
      <c r="AY410" s="24" t="s">
        <v>120</v>
      </c>
      <c r="BE410" s="228">
        <f>IF(N410="základní",J410,0)</f>
        <v>0</v>
      </c>
      <c r="BF410" s="228">
        <f>IF(N410="snížená",J410,0)</f>
        <v>0</v>
      </c>
      <c r="BG410" s="228">
        <f>IF(N410="zákl. přenesená",J410,0)</f>
        <v>0</v>
      </c>
      <c r="BH410" s="228">
        <f>IF(N410="sníž. přenesená",J410,0)</f>
        <v>0</v>
      </c>
      <c r="BI410" s="228">
        <f>IF(N410="nulová",J410,0)</f>
        <v>0</v>
      </c>
      <c r="BJ410" s="24" t="s">
        <v>78</v>
      </c>
      <c r="BK410" s="228">
        <f>ROUND(I410*H410,2)</f>
        <v>0</v>
      </c>
      <c r="BL410" s="24" t="s">
        <v>127</v>
      </c>
      <c r="BM410" s="24" t="s">
        <v>572</v>
      </c>
    </row>
    <row r="411" s="1" customFormat="1">
      <c r="B411" s="46"/>
      <c r="C411" s="74"/>
      <c r="D411" s="229" t="s">
        <v>129</v>
      </c>
      <c r="E411" s="74"/>
      <c r="F411" s="230" t="s">
        <v>493</v>
      </c>
      <c r="G411" s="74"/>
      <c r="H411" s="74"/>
      <c r="I411" s="187"/>
      <c r="J411" s="74"/>
      <c r="K411" s="74"/>
      <c r="L411" s="72"/>
      <c r="M411" s="231"/>
      <c r="N411" s="47"/>
      <c r="O411" s="47"/>
      <c r="P411" s="47"/>
      <c r="Q411" s="47"/>
      <c r="R411" s="47"/>
      <c r="S411" s="47"/>
      <c r="T411" s="95"/>
      <c r="AT411" s="24" t="s">
        <v>129</v>
      </c>
      <c r="AU411" s="24" t="s">
        <v>80</v>
      </c>
    </row>
    <row r="412" s="11" customFormat="1">
      <c r="B412" s="232"/>
      <c r="C412" s="233"/>
      <c r="D412" s="229" t="s">
        <v>131</v>
      </c>
      <c r="E412" s="234" t="s">
        <v>21</v>
      </c>
      <c r="F412" s="235" t="s">
        <v>573</v>
      </c>
      <c r="G412" s="233"/>
      <c r="H412" s="236">
        <v>63</v>
      </c>
      <c r="I412" s="237"/>
      <c r="J412" s="233"/>
      <c r="K412" s="233"/>
      <c r="L412" s="238"/>
      <c r="M412" s="239"/>
      <c r="N412" s="240"/>
      <c r="O412" s="240"/>
      <c r="P412" s="240"/>
      <c r="Q412" s="240"/>
      <c r="R412" s="240"/>
      <c r="S412" s="240"/>
      <c r="T412" s="241"/>
      <c r="AT412" s="242" t="s">
        <v>131</v>
      </c>
      <c r="AU412" s="242" t="s">
        <v>80</v>
      </c>
      <c r="AV412" s="11" t="s">
        <v>80</v>
      </c>
      <c r="AW412" s="11" t="s">
        <v>34</v>
      </c>
      <c r="AX412" s="11" t="s">
        <v>71</v>
      </c>
      <c r="AY412" s="242" t="s">
        <v>120</v>
      </c>
    </row>
    <row r="413" s="11" customFormat="1">
      <c r="B413" s="232"/>
      <c r="C413" s="233"/>
      <c r="D413" s="229" t="s">
        <v>131</v>
      </c>
      <c r="E413" s="234" t="s">
        <v>21</v>
      </c>
      <c r="F413" s="235" t="s">
        <v>574</v>
      </c>
      <c r="G413" s="233"/>
      <c r="H413" s="236">
        <v>3</v>
      </c>
      <c r="I413" s="237"/>
      <c r="J413" s="233"/>
      <c r="K413" s="233"/>
      <c r="L413" s="238"/>
      <c r="M413" s="239"/>
      <c r="N413" s="240"/>
      <c r="O413" s="240"/>
      <c r="P413" s="240"/>
      <c r="Q413" s="240"/>
      <c r="R413" s="240"/>
      <c r="S413" s="240"/>
      <c r="T413" s="241"/>
      <c r="AT413" s="242" t="s">
        <v>131</v>
      </c>
      <c r="AU413" s="242" t="s">
        <v>80</v>
      </c>
      <c r="AV413" s="11" t="s">
        <v>80</v>
      </c>
      <c r="AW413" s="11" t="s">
        <v>34</v>
      </c>
      <c r="AX413" s="11" t="s">
        <v>71</v>
      </c>
      <c r="AY413" s="242" t="s">
        <v>120</v>
      </c>
    </row>
    <row r="414" s="11" customFormat="1">
      <c r="B414" s="232"/>
      <c r="C414" s="233"/>
      <c r="D414" s="229" t="s">
        <v>131</v>
      </c>
      <c r="E414" s="234" t="s">
        <v>21</v>
      </c>
      <c r="F414" s="235" t="s">
        <v>575</v>
      </c>
      <c r="G414" s="233"/>
      <c r="H414" s="236">
        <v>6</v>
      </c>
      <c r="I414" s="237"/>
      <c r="J414" s="233"/>
      <c r="K414" s="233"/>
      <c r="L414" s="238"/>
      <c r="M414" s="239"/>
      <c r="N414" s="240"/>
      <c r="O414" s="240"/>
      <c r="P414" s="240"/>
      <c r="Q414" s="240"/>
      <c r="R414" s="240"/>
      <c r="S414" s="240"/>
      <c r="T414" s="241"/>
      <c r="AT414" s="242" t="s">
        <v>131</v>
      </c>
      <c r="AU414" s="242" t="s">
        <v>80</v>
      </c>
      <c r="AV414" s="11" t="s">
        <v>80</v>
      </c>
      <c r="AW414" s="11" t="s">
        <v>34</v>
      </c>
      <c r="AX414" s="11" t="s">
        <v>71</v>
      </c>
      <c r="AY414" s="242" t="s">
        <v>120</v>
      </c>
    </row>
    <row r="415" s="11" customFormat="1">
      <c r="B415" s="232"/>
      <c r="C415" s="233"/>
      <c r="D415" s="229" t="s">
        <v>131</v>
      </c>
      <c r="E415" s="234" t="s">
        <v>21</v>
      </c>
      <c r="F415" s="235" t="s">
        <v>576</v>
      </c>
      <c r="G415" s="233"/>
      <c r="H415" s="236">
        <v>7</v>
      </c>
      <c r="I415" s="237"/>
      <c r="J415" s="233"/>
      <c r="K415" s="233"/>
      <c r="L415" s="238"/>
      <c r="M415" s="239"/>
      <c r="N415" s="240"/>
      <c r="O415" s="240"/>
      <c r="P415" s="240"/>
      <c r="Q415" s="240"/>
      <c r="R415" s="240"/>
      <c r="S415" s="240"/>
      <c r="T415" s="241"/>
      <c r="AT415" s="242" t="s">
        <v>131</v>
      </c>
      <c r="AU415" s="242" t="s">
        <v>80</v>
      </c>
      <c r="AV415" s="11" t="s">
        <v>80</v>
      </c>
      <c r="AW415" s="11" t="s">
        <v>34</v>
      </c>
      <c r="AX415" s="11" t="s">
        <v>71</v>
      </c>
      <c r="AY415" s="242" t="s">
        <v>120</v>
      </c>
    </row>
    <row r="416" s="13" customFormat="1">
      <c r="B416" s="253"/>
      <c r="C416" s="254"/>
      <c r="D416" s="229" t="s">
        <v>131</v>
      </c>
      <c r="E416" s="255" t="s">
        <v>21</v>
      </c>
      <c r="F416" s="256" t="s">
        <v>140</v>
      </c>
      <c r="G416" s="254"/>
      <c r="H416" s="257">
        <v>79</v>
      </c>
      <c r="I416" s="258"/>
      <c r="J416" s="254"/>
      <c r="K416" s="254"/>
      <c r="L416" s="259"/>
      <c r="M416" s="260"/>
      <c r="N416" s="261"/>
      <c r="O416" s="261"/>
      <c r="P416" s="261"/>
      <c r="Q416" s="261"/>
      <c r="R416" s="261"/>
      <c r="S416" s="261"/>
      <c r="T416" s="262"/>
      <c r="AT416" s="263" t="s">
        <v>131</v>
      </c>
      <c r="AU416" s="263" t="s">
        <v>80</v>
      </c>
      <c r="AV416" s="13" t="s">
        <v>127</v>
      </c>
      <c r="AW416" s="13" t="s">
        <v>34</v>
      </c>
      <c r="AX416" s="13" t="s">
        <v>78</v>
      </c>
      <c r="AY416" s="263" t="s">
        <v>120</v>
      </c>
    </row>
    <row r="417" s="1" customFormat="1" ht="16.5" customHeight="1">
      <c r="B417" s="46"/>
      <c r="C417" s="264" t="s">
        <v>577</v>
      </c>
      <c r="D417" s="264" t="s">
        <v>243</v>
      </c>
      <c r="E417" s="265" t="s">
        <v>578</v>
      </c>
      <c r="F417" s="266" t="s">
        <v>579</v>
      </c>
      <c r="G417" s="267" t="s">
        <v>497</v>
      </c>
      <c r="H417" s="268">
        <v>63.945</v>
      </c>
      <c r="I417" s="269"/>
      <c r="J417" s="270">
        <f>ROUND(I417*H417,2)</f>
        <v>0</v>
      </c>
      <c r="K417" s="266" t="s">
        <v>470</v>
      </c>
      <c r="L417" s="271"/>
      <c r="M417" s="272" t="s">
        <v>21</v>
      </c>
      <c r="N417" s="273" t="s">
        <v>42</v>
      </c>
      <c r="O417" s="47"/>
      <c r="P417" s="226">
        <f>O417*H417</f>
        <v>0</v>
      </c>
      <c r="Q417" s="226">
        <v>0.00059999999999999995</v>
      </c>
      <c r="R417" s="226">
        <f>Q417*H417</f>
        <v>0.038366999999999998</v>
      </c>
      <c r="S417" s="226">
        <v>0</v>
      </c>
      <c r="T417" s="227">
        <f>S417*H417</f>
        <v>0</v>
      </c>
      <c r="AR417" s="24" t="s">
        <v>170</v>
      </c>
      <c r="AT417" s="24" t="s">
        <v>243</v>
      </c>
      <c r="AU417" s="24" t="s">
        <v>80</v>
      </c>
      <c r="AY417" s="24" t="s">
        <v>120</v>
      </c>
      <c r="BE417" s="228">
        <f>IF(N417="základní",J417,0)</f>
        <v>0</v>
      </c>
      <c r="BF417" s="228">
        <f>IF(N417="snížená",J417,0)</f>
        <v>0</v>
      </c>
      <c r="BG417" s="228">
        <f>IF(N417="zákl. přenesená",J417,0)</f>
        <v>0</v>
      </c>
      <c r="BH417" s="228">
        <f>IF(N417="sníž. přenesená",J417,0)</f>
        <v>0</v>
      </c>
      <c r="BI417" s="228">
        <f>IF(N417="nulová",J417,0)</f>
        <v>0</v>
      </c>
      <c r="BJ417" s="24" t="s">
        <v>78</v>
      </c>
      <c r="BK417" s="228">
        <f>ROUND(I417*H417,2)</f>
        <v>0</v>
      </c>
      <c r="BL417" s="24" t="s">
        <v>127</v>
      </c>
      <c r="BM417" s="24" t="s">
        <v>580</v>
      </c>
    </row>
    <row r="418" s="11" customFormat="1">
      <c r="B418" s="232"/>
      <c r="C418" s="233"/>
      <c r="D418" s="229" t="s">
        <v>131</v>
      </c>
      <c r="E418" s="234" t="s">
        <v>21</v>
      </c>
      <c r="F418" s="235" t="s">
        <v>581</v>
      </c>
      <c r="G418" s="233"/>
      <c r="H418" s="236">
        <v>63.945</v>
      </c>
      <c r="I418" s="237"/>
      <c r="J418" s="233"/>
      <c r="K418" s="233"/>
      <c r="L418" s="238"/>
      <c r="M418" s="239"/>
      <c r="N418" s="240"/>
      <c r="O418" s="240"/>
      <c r="P418" s="240"/>
      <c r="Q418" s="240"/>
      <c r="R418" s="240"/>
      <c r="S418" s="240"/>
      <c r="T418" s="241"/>
      <c r="AT418" s="242" t="s">
        <v>131</v>
      </c>
      <c r="AU418" s="242" t="s">
        <v>80</v>
      </c>
      <c r="AV418" s="11" t="s">
        <v>80</v>
      </c>
      <c r="AW418" s="11" t="s">
        <v>34</v>
      </c>
      <c r="AX418" s="11" t="s">
        <v>78</v>
      </c>
      <c r="AY418" s="242" t="s">
        <v>120</v>
      </c>
    </row>
    <row r="419" s="1" customFormat="1" ht="25.5" customHeight="1">
      <c r="B419" s="46"/>
      <c r="C419" s="264" t="s">
        <v>582</v>
      </c>
      <c r="D419" s="264" t="s">
        <v>243</v>
      </c>
      <c r="E419" s="265" t="s">
        <v>583</v>
      </c>
      <c r="F419" s="266" t="s">
        <v>584</v>
      </c>
      <c r="G419" s="267" t="s">
        <v>497</v>
      </c>
      <c r="H419" s="268">
        <v>6.0899999999999999</v>
      </c>
      <c r="I419" s="269"/>
      <c r="J419" s="270">
        <f>ROUND(I419*H419,2)</f>
        <v>0</v>
      </c>
      <c r="K419" s="266" t="s">
        <v>470</v>
      </c>
      <c r="L419" s="271"/>
      <c r="M419" s="272" t="s">
        <v>21</v>
      </c>
      <c r="N419" s="273" t="s">
        <v>42</v>
      </c>
      <c r="O419" s="47"/>
      <c r="P419" s="226">
        <f>O419*H419</f>
        <v>0</v>
      </c>
      <c r="Q419" s="226">
        <v>0</v>
      </c>
      <c r="R419" s="226">
        <f>Q419*H419</f>
        <v>0</v>
      </c>
      <c r="S419" s="226">
        <v>0</v>
      </c>
      <c r="T419" s="227">
        <f>S419*H419</f>
        <v>0</v>
      </c>
      <c r="AR419" s="24" t="s">
        <v>170</v>
      </c>
      <c r="AT419" s="24" t="s">
        <v>243</v>
      </c>
      <c r="AU419" s="24" t="s">
        <v>80</v>
      </c>
      <c r="AY419" s="24" t="s">
        <v>120</v>
      </c>
      <c r="BE419" s="228">
        <f>IF(N419="základní",J419,0)</f>
        <v>0</v>
      </c>
      <c r="BF419" s="228">
        <f>IF(N419="snížená",J419,0)</f>
        <v>0</v>
      </c>
      <c r="BG419" s="228">
        <f>IF(N419="zákl. přenesená",J419,0)</f>
        <v>0</v>
      </c>
      <c r="BH419" s="228">
        <f>IF(N419="sníž. přenesená",J419,0)</f>
        <v>0</v>
      </c>
      <c r="BI419" s="228">
        <f>IF(N419="nulová",J419,0)</f>
        <v>0</v>
      </c>
      <c r="BJ419" s="24" t="s">
        <v>78</v>
      </c>
      <c r="BK419" s="228">
        <f>ROUND(I419*H419,2)</f>
        <v>0</v>
      </c>
      <c r="BL419" s="24" t="s">
        <v>127</v>
      </c>
      <c r="BM419" s="24" t="s">
        <v>585</v>
      </c>
    </row>
    <row r="420" s="11" customFormat="1">
      <c r="B420" s="232"/>
      <c r="C420" s="233"/>
      <c r="D420" s="229" t="s">
        <v>131</v>
      </c>
      <c r="E420" s="234" t="s">
        <v>21</v>
      </c>
      <c r="F420" s="235" t="s">
        <v>586</v>
      </c>
      <c r="G420" s="233"/>
      <c r="H420" s="236">
        <v>6.0899999999999999</v>
      </c>
      <c r="I420" s="237"/>
      <c r="J420" s="233"/>
      <c r="K420" s="233"/>
      <c r="L420" s="238"/>
      <c r="M420" s="239"/>
      <c r="N420" s="240"/>
      <c r="O420" s="240"/>
      <c r="P420" s="240"/>
      <c r="Q420" s="240"/>
      <c r="R420" s="240"/>
      <c r="S420" s="240"/>
      <c r="T420" s="241"/>
      <c r="AT420" s="242" t="s">
        <v>131</v>
      </c>
      <c r="AU420" s="242" t="s">
        <v>80</v>
      </c>
      <c r="AV420" s="11" t="s">
        <v>80</v>
      </c>
      <c r="AW420" s="11" t="s">
        <v>34</v>
      </c>
      <c r="AX420" s="11" t="s">
        <v>78</v>
      </c>
      <c r="AY420" s="242" t="s">
        <v>120</v>
      </c>
    </row>
    <row r="421" s="1" customFormat="1" ht="16.5" customHeight="1">
      <c r="B421" s="46"/>
      <c r="C421" s="264" t="s">
        <v>587</v>
      </c>
      <c r="D421" s="264" t="s">
        <v>243</v>
      </c>
      <c r="E421" s="265" t="s">
        <v>588</v>
      </c>
      <c r="F421" s="266" t="s">
        <v>589</v>
      </c>
      <c r="G421" s="267" t="s">
        <v>497</v>
      </c>
      <c r="H421" s="268">
        <v>7.1050000000000004</v>
      </c>
      <c r="I421" s="269"/>
      <c r="J421" s="270">
        <f>ROUND(I421*H421,2)</f>
        <v>0</v>
      </c>
      <c r="K421" s="266" t="s">
        <v>470</v>
      </c>
      <c r="L421" s="271"/>
      <c r="M421" s="272" t="s">
        <v>21</v>
      </c>
      <c r="N421" s="273" t="s">
        <v>42</v>
      </c>
      <c r="O421" s="47"/>
      <c r="P421" s="226">
        <f>O421*H421</f>
        <v>0</v>
      </c>
      <c r="Q421" s="226">
        <v>0.00046000000000000001</v>
      </c>
      <c r="R421" s="226">
        <f>Q421*H421</f>
        <v>0.0032683000000000005</v>
      </c>
      <c r="S421" s="226">
        <v>0</v>
      </c>
      <c r="T421" s="227">
        <f>S421*H421</f>
        <v>0</v>
      </c>
      <c r="AR421" s="24" t="s">
        <v>170</v>
      </c>
      <c r="AT421" s="24" t="s">
        <v>243</v>
      </c>
      <c r="AU421" s="24" t="s">
        <v>80</v>
      </c>
      <c r="AY421" s="24" t="s">
        <v>120</v>
      </c>
      <c r="BE421" s="228">
        <f>IF(N421="základní",J421,0)</f>
        <v>0</v>
      </c>
      <c r="BF421" s="228">
        <f>IF(N421="snížená",J421,0)</f>
        <v>0</v>
      </c>
      <c r="BG421" s="228">
        <f>IF(N421="zákl. přenesená",J421,0)</f>
        <v>0</v>
      </c>
      <c r="BH421" s="228">
        <f>IF(N421="sníž. přenesená",J421,0)</f>
        <v>0</v>
      </c>
      <c r="BI421" s="228">
        <f>IF(N421="nulová",J421,0)</f>
        <v>0</v>
      </c>
      <c r="BJ421" s="24" t="s">
        <v>78</v>
      </c>
      <c r="BK421" s="228">
        <f>ROUND(I421*H421,2)</f>
        <v>0</v>
      </c>
      <c r="BL421" s="24" t="s">
        <v>127</v>
      </c>
      <c r="BM421" s="24" t="s">
        <v>590</v>
      </c>
    </row>
    <row r="422" s="11" customFormat="1">
      <c r="B422" s="232"/>
      <c r="C422" s="233"/>
      <c r="D422" s="229" t="s">
        <v>131</v>
      </c>
      <c r="E422" s="234" t="s">
        <v>21</v>
      </c>
      <c r="F422" s="235" t="s">
        <v>591</v>
      </c>
      <c r="G422" s="233"/>
      <c r="H422" s="236">
        <v>7.1050000000000004</v>
      </c>
      <c r="I422" s="237"/>
      <c r="J422" s="233"/>
      <c r="K422" s="233"/>
      <c r="L422" s="238"/>
      <c r="M422" s="239"/>
      <c r="N422" s="240"/>
      <c r="O422" s="240"/>
      <c r="P422" s="240"/>
      <c r="Q422" s="240"/>
      <c r="R422" s="240"/>
      <c r="S422" s="240"/>
      <c r="T422" s="241"/>
      <c r="AT422" s="242" t="s">
        <v>131</v>
      </c>
      <c r="AU422" s="242" t="s">
        <v>80</v>
      </c>
      <c r="AV422" s="11" t="s">
        <v>80</v>
      </c>
      <c r="AW422" s="11" t="s">
        <v>34</v>
      </c>
      <c r="AX422" s="11" t="s">
        <v>78</v>
      </c>
      <c r="AY422" s="242" t="s">
        <v>120</v>
      </c>
    </row>
    <row r="423" s="1" customFormat="1" ht="16.5" customHeight="1">
      <c r="B423" s="46"/>
      <c r="C423" s="264" t="s">
        <v>592</v>
      </c>
      <c r="D423" s="264" t="s">
        <v>243</v>
      </c>
      <c r="E423" s="265" t="s">
        <v>593</v>
      </c>
      <c r="F423" s="266" t="s">
        <v>594</v>
      </c>
      <c r="G423" s="267" t="s">
        <v>497</v>
      </c>
      <c r="H423" s="268">
        <v>3.0449999999999999</v>
      </c>
      <c r="I423" s="269"/>
      <c r="J423" s="270">
        <f>ROUND(I423*H423,2)</f>
        <v>0</v>
      </c>
      <c r="K423" s="266" t="s">
        <v>470</v>
      </c>
      <c r="L423" s="271"/>
      <c r="M423" s="272" t="s">
        <v>21</v>
      </c>
      <c r="N423" s="273" t="s">
        <v>42</v>
      </c>
      <c r="O423" s="47"/>
      <c r="P423" s="226">
        <f>O423*H423</f>
        <v>0</v>
      </c>
      <c r="Q423" s="226">
        <v>0.00051000000000000004</v>
      </c>
      <c r="R423" s="226">
        <f>Q423*H423</f>
        <v>0.00155295</v>
      </c>
      <c r="S423" s="226">
        <v>0</v>
      </c>
      <c r="T423" s="227">
        <f>S423*H423</f>
        <v>0</v>
      </c>
      <c r="AR423" s="24" t="s">
        <v>170</v>
      </c>
      <c r="AT423" s="24" t="s">
        <v>243</v>
      </c>
      <c r="AU423" s="24" t="s">
        <v>80</v>
      </c>
      <c r="AY423" s="24" t="s">
        <v>120</v>
      </c>
      <c r="BE423" s="228">
        <f>IF(N423="základní",J423,0)</f>
        <v>0</v>
      </c>
      <c r="BF423" s="228">
        <f>IF(N423="snížená",J423,0)</f>
        <v>0</v>
      </c>
      <c r="BG423" s="228">
        <f>IF(N423="zákl. přenesená",J423,0)</f>
        <v>0</v>
      </c>
      <c r="BH423" s="228">
        <f>IF(N423="sníž. přenesená",J423,0)</f>
        <v>0</v>
      </c>
      <c r="BI423" s="228">
        <f>IF(N423="nulová",J423,0)</f>
        <v>0</v>
      </c>
      <c r="BJ423" s="24" t="s">
        <v>78</v>
      </c>
      <c r="BK423" s="228">
        <f>ROUND(I423*H423,2)</f>
        <v>0</v>
      </c>
      <c r="BL423" s="24" t="s">
        <v>127</v>
      </c>
      <c r="BM423" s="24" t="s">
        <v>595</v>
      </c>
    </row>
    <row r="424" s="11" customFormat="1">
      <c r="B424" s="232"/>
      <c r="C424" s="233"/>
      <c r="D424" s="229" t="s">
        <v>131</v>
      </c>
      <c r="E424" s="234" t="s">
        <v>21</v>
      </c>
      <c r="F424" s="235" t="s">
        <v>536</v>
      </c>
      <c r="G424" s="233"/>
      <c r="H424" s="236">
        <v>3.0449999999999999</v>
      </c>
      <c r="I424" s="237"/>
      <c r="J424" s="233"/>
      <c r="K424" s="233"/>
      <c r="L424" s="238"/>
      <c r="M424" s="239"/>
      <c r="N424" s="240"/>
      <c r="O424" s="240"/>
      <c r="P424" s="240"/>
      <c r="Q424" s="240"/>
      <c r="R424" s="240"/>
      <c r="S424" s="240"/>
      <c r="T424" s="241"/>
      <c r="AT424" s="242" t="s">
        <v>131</v>
      </c>
      <c r="AU424" s="242" t="s">
        <v>80</v>
      </c>
      <c r="AV424" s="11" t="s">
        <v>80</v>
      </c>
      <c r="AW424" s="11" t="s">
        <v>34</v>
      </c>
      <c r="AX424" s="11" t="s">
        <v>78</v>
      </c>
      <c r="AY424" s="242" t="s">
        <v>120</v>
      </c>
    </row>
    <row r="425" s="1" customFormat="1" ht="25.5" customHeight="1">
      <c r="B425" s="46"/>
      <c r="C425" s="217" t="s">
        <v>596</v>
      </c>
      <c r="D425" s="217" t="s">
        <v>122</v>
      </c>
      <c r="E425" s="218" t="s">
        <v>597</v>
      </c>
      <c r="F425" s="219" t="s">
        <v>598</v>
      </c>
      <c r="G425" s="220" t="s">
        <v>462</v>
      </c>
      <c r="H425" s="221">
        <v>10</v>
      </c>
      <c r="I425" s="222"/>
      <c r="J425" s="223">
        <f>ROUND(I425*H425,2)</f>
        <v>0</v>
      </c>
      <c r="K425" s="219" t="s">
        <v>126</v>
      </c>
      <c r="L425" s="72"/>
      <c r="M425" s="224" t="s">
        <v>21</v>
      </c>
      <c r="N425" s="225" t="s">
        <v>42</v>
      </c>
      <c r="O425" s="47"/>
      <c r="P425" s="226">
        <f>O425*H425</f>
        <v>0</v>
      </c>
      <c r="Q425" s="226">
        <v>0</v>
      </c>
      <c r="R425" s="226">
        <f>Q425*H425</f>
        <v>0</v>
      </c>
      <c r="S425" s="226">
        <v>0</v>
      </c>
      <c r="T425" s="227">
        <f>S425*H425</f>
        <v>0</v>
      </c>
      <c r="AR425" s="24" t="s">
        <v>127</v>
      </c>
      <c r="AT425" s="24" t="s">
        <v>122</v>
      </c>
      <c r="AU425" s="24" t="s">
        <v>80</v>
      </c>
      <c r="AY425" s="24" t="s">
        <v>120</v>
      </c>
      <c r="BE425" s="228">
        <f>IF(N425="základní",J425,0)</f>
        <v>0</v>
      </c>
      <c r="BF425" s="228">
        <f>IF(N425="snížená",J425,0)</f>
        <v>0</v>
      </c>
      <c r="BG425" s="228">
        <f>IF(N425="zákl. přenesená",J425,0)</f>
        <v>0</v>
      </c>
      <c r="BH425" s="228">
        <f>IF(N425="sníž. přenesená",J425,0)</f>
        <v>0</v>
      </c>
      <c r="BI425" s="228">
        <f>IF(N425="nulová",J425,0)</f>
        <v>0</v>
      </c>
      <c r="BJ425" s="24" t="s">
        <v>78</v>
      </c>
      <c r="BK425" s="228">
        <f>ROUND(I425*H425,2)</f>
        <v>0</v>
      </c>
      <c r="BL425" s="24" t="s">
        <v>127</v>
      </c>
      <c r="BM425" s="24" t="s">
        <v>599</v>
      </c>
    </row>
    <row r="426" s="1" customFormat="1">
      <c r="B426" s="46"/>
      <c r="C426" s="74"/>
      <c r="D426" s="229" t="s">
        <v>129</v>
      </c>
      <c r="E426" s="74"/>
      <c r="F426" s="230" t="s">
        <v>493</v>
      </c>
      <c r="G426" s="74"/>
      <c r="H426" s="74"/>
      <c r="I426" s="187"/>
      <c r="J426" s="74"/>
      <c r="K426" s="74"/>
      <c r="L426" s="72"/>
      <c r="M426" s="231"/>
      <c r="N426" s="47"/>
      <c r="O426" s="47"/>
      <c r="P426" s="47"/>
      <c r="Q426" s="47"/>
      <c r="R426" s="47"/>
      <c r="S426" s="47"/>
      <c r="T426" s="95"/>
      <c r="AT426" s="24" t="s">
        <v>129</v>
      </c>
      <c r="AU426" s="24" t="s">
        <v>80</v>
      </c>
    </row>
    <row r="427" s="11" customFormat="1">
      <c r="B427" s="232"/>
      <c r="C427" s="233"/>
      <c r="D427" s="229" t="s">
        <v>131</v>
      </c>
      <c r="E427" s="234" t="s">
        <v>21</v>
      </c>
      <c r="F427" s="235" t="s">
        <v>520</v>
      </c>
      <c r="G427" s="233"/>
      <c r="H427" s="236">
        <v>3</v>
      </c>
      <c r="I427" s="237"/>
      <c r="J427" s="233"/>
      <c r="K427" s="233"/>
      <c r="L427" s="238"/>
      <c r="M427" s="239"/>
      <c r="N427" s="240"/>
      <c r="O427" s="240"/>
      <c r="P427" s="240"/>
      <c r="Q427" s="240"/>
      <c r="R427" s="240"/>
      <c r="S427" s="240"/>
      <c r="T427" s="241"/>
      <c r="AT427" s="242" t="s">
        <v>131</v>
      </c>
      <c r="AU427" s="242" t="s">
        <v>80</v>
      </c>
      <c r="AV427" s="11" t="s">
        <v>80</v>
      </c>
      <c r="AW427" s="11" t="s">
        <v>34</v>
      </c>
      <c r="AX427" s="11" t="s">
        <v>71</v>
      </c>
      <c r="AY427" s="242" t="s">
        <v>120</v>
      </c>
    </row>
    <row r="428" s="11" customFormat="1">
      <c r="B428" s="232"/>
      <c r="C428" s="233"/>
      <c r="D428" s="229" t="s">
        <v>131</v>
      </c>
      <c r="E428" s="234" t="s">
        <v>21</v>
      </c>
      <c r="F428" s="235" t="s">
        <v>600</v>
      </c>
      <c r="G428" s="233"/>
      <c r="H428" s="236">
        <v>3</v>
      </c>
      <c r="I428" s="237"/>
      <c r="J428" s="233"/>
      <c r="K428" s="233"/>
      <c r="L428" s="238"/>
      <c r="M428" s="239"/>
      <c r="N428" s="240"/>
      <c r="O428" s="240"/>
      <c r="P428" s="240"/>
      <c r="Q428" s="240"/>
      <c r="R428" s="240"/>
      <c r="S428" s="240"/>
      <c r="T428" s="241"/>
      <c r="AT428" s="242" t="s">
        <v>131</v>
      </c>
      <c r="AU428" s="242" t="s">
        <v>80</v>
      </c>
      <c r="AV428" s="11" t="s">
        <v>80</v>
      </c>
      <c r="AW428" s="11" t="s">
        <v>34</v>
      </c>
      <c r="AX428" s="11" t="s">
        <v>71</v>
      </c>
      <c r="AY428" s="242" t="s">
        <v>120</v>
      </c>
    </row>
    <row r="429" s="11" customFormat="1">
      <c r="B429" s="232"/>
      <c r="C429" s="233"/>
      <c r="D429" s="229" t="s">
        <v>131</v>
      </c>
      <c r="E429" s="234" t="s">
        <v>21</v>
      </c>
      <c r="F429" s="235" t="s">
        <v>601</v>
      </c>
      <c r="G429" s="233"/>
      <c r="H429" s="236">
        <v>4</v>
      </c>
      <c r="I429" s="237"/>
      <c r="J429" s="233"/>
      <c r="K429" s="233"/>
      <c r="L429" s="238"/>
      <c r="M429" s="239"/>
      <c r="N429" s="240"/>
      <c r="O429" s="240"/>
      <c r="P429" s="240"/>
      <c r="Q429" s="240"/>
      <c r="R429" s="240"/>
      <c r="S429" s="240"/>
      <c r="T429" s="241"/>
      <c r="AT429" s="242" t="s">
        <v>131</v>
      </c>
      <c r="AU429" s="242" t="s">
        <v>80</v>
      </c>
      <c r="AV429" s="11" t="s">
        <v>80</v>
      </c>
      <c r="AW429" s="11" t="s">
        <v>34</v>
      </c>
      <c r="AX429" s="11" t="s">
        <v>71</v>
      </c>
      <c r="AY429" s="242" t="s">
        <v>120</v>
      </c>
    </row>
    <row r="430" s="13" customFormat="1">
      <c r="B430" s="253"/>
      <c r="C430" s="254"/>
      <c r="D430" s="229" t="s">
        <v>131</v>
      </c>
      <c r="E430" s="255" t="s">
        <v>21</v>
      </c>
      <c r="F430" s="256" t="s">
        <v>140</v>
      </c>
      <c r="G430" s="254"/>
      <c r="H430" s="257">
        <v>10</v>
      </c>
      <c r="I430" s="258"/>
      <c r="J430" s="254"/>
      <c r="K430" s="254"/>
      <c r="L430" s="259"/>
      <c r="M430" s="260"/>
      <c r="N430" s="261"/>
      <c r="O430" s="261"/>
      <c r="P430" s="261"/>
      <c r="Q430" s="261"/>
      <c r="R430" s="261"/>
      <c r="S430" s="261"/>
      <c r="T430" s="262"/>
      <c r="AT430" s="263" t="s">
        <v>131</v>
      </c>
      <c r="AU430" s="263" t="s">
        <v>80</v>
      </c>
      <c r="AV430" s="13" t="s">
        <v>127</v>
      </c>
      <c r="AW430" s="13" t="s">
        <v>34</v>
      </c>
      <c r="AX430" s="13" t="s">
        <v>78</v>
      </c>
      <c r="AY430" s="263" t="s">
        <v>120</v>
      </c>
    </row>
    <row r="431" s="1" customFormat="1" ht="25.5" customHeight="1">
      <c r="B431" s="46"/>
      <c r="C431" s="264" t="s">
        <v>602</v>
      </c>
      <c r="D431" s="264" t="s">
        <v>243</v>
      </c>
      <c r="E431" s="265" t="s">
        <v>603</v>
      </c>
      <c r="F431" s="266" t="s">
        <v>604</v>
      </c>
      <c r="G431" s="267" t="s">
        <v>497</v>
      </c>
      <c r="H431" s="268">
        <v>3.0449999999999999</v>
      </c>
      <c r="I431" s="269"/>
      <c r="J431" s="270">
        <f>ROUND(I431*H431,2)</f>
        <v>0</v>
      </c>
      <c r="K431" s="266" t="s">
        <v>470</v>
      </c>
      <c r="L431" s="271"/>
      <c r="M431" s="272" t="s">
        <v>21</v>
      </c>
      <c r="N431" s="273" t="s">
        <v>42</v>
      </c>
      <c r="O431" s="47"/>
      <c r="P431" s="226">
        <f>O431*H431</f>
        <v>0</v>
      </c>
      <c r="Q431" s="226">
        <v>0</v>
      </c>
      <c r="R431" s="226">
        <f>Q431*H431</f>
        <v>0</v>
      </c>
      <c r="S431" s="226">
        <v>0</v>
      </c>
      <c r="T431" s="227">
        <f>S431*H431</f>
        <v>0</v>
      </c>
      <c r="AR431" s="24" t="s">
        <v>170</v>
      </c>
      <c r="AT431" s="24" t="s">
        <v>243</v>
      </c>
      <c r="AU431" s="24" t="s">
        <v>80</v>
      </c>
      <c r="AY431" s="24" t="s">
        <v>120</v>
      </c>
      <c r="BE431" s="228">
        <f>IF(N431="základní",J431,0)</f>
        <v>0</v>
      </c>
      <c r="BF431" s="228">
        <f>IF(N431="snížená",J431,0)</f>
        <v>0</v>
      </c>
      <c r="BG431" s="228">
        <f>IF(N431="zákl. přenesená",J431,0)</f>
        <v>0</v>
      </c>
      <c r="BH431" s="228">
        <f>IF(N431="sníž. přenesená",J431,0)</f>
        <v>0</v>
      </c>
      <c r="BI431" s="228">
        <f>IF(N431="nulová",J431,0)</f>
        <v>0</v>
      </c>
      <c r="BJ431" s="24" t="s">
        <v>78</v>
      </c>
      <c r="BK431" s="228">
        <f>ROUND(I431*H431,2)</f>
        <v>0</v>
      </c>
      <c r="BL431" s="24" t="s">
        <v>127</v>
      </c>
      <c r="BM431" s="24" t="s">
        <v>605</v>
      </c>
    </row>
    <row r="432" s="11" customFormat="1">
      <c r="B432" s="232"/>
      <c r="C432" s="233"/>
      <c r="D432" s="229" t="s">
        <v>131</v>
      </c>
      <c r="E432" s="234" t="s">
        <v>21</v>
      </c>
      <c r="F432" s="235" t="s">
        <v>536</v>
      </c>
      <c r="G432" s="233"/>
      <c r="H432" s="236">
        <v>3.0449999999999999</v>
      </c>
      <c r="I432" s="237"/>
      <c r="J432" s="233"/>
      <c r="K432" s="233"/>
      <c r="L432" s="238"/>
      <c r="M432" s="239"/>
      <c r="N432" s="240"/>
      <c r="O432" s="240"/>
      <c r="P432" s="240"/>
      <c r="Q432" s="240"/>
      <c r="R432" s="240"/>
      <c r="S432" s="240"/>
      <c r="T432" s="241"/>
      <c r="AT432" s="242" t="s">
        <v>131</v>
      </c>
      <c r="AU432" s="242" t="s">
        <v>80</v>
      </c>
      <c r="AV432" s="11" t="s">
        <v>80</v>
      </c>
      <c r="AW432" s="11" t="s">
        <v>34</v>
      </c>
      <c r="AX432" s="11" t="s">
        <v>78</v>
      </c>
      <c r="AY432" s="242" t="s">
        <v>120</v>
      </c>
    </row>
    <row r="433" s="1" customFormat="1" ht="25.5" customHeight="1">
      <c r="B433" s="46"/>
      <c r="C433" s="264" t="s">
        <v>606</v>
      </c>
      <c r="D433" s="264" t="s">
        <v>243</v>
      </c>
      <c r="E433" s="265" t="s">
        <v>607</v>
      </c>
      <c r="F433" s="266" t="s">
        <v>608</v>
      </c>
      <c r="G433" s="267" t="s">
        <v>497</v>
      </c>
      <c r="H433" s="268">
        <v>3.0449999999999999</v>
      </c>
      <c r="I433" s="269"/>
      <c r="J433" s="270">
        <f>ROUND(I433*H433,2)</f>
        <v>0</v>
      </c>
      <c r="K433" s="266" t="s">
        <v>470</v>
      </c>
      <c r="L433" s="271"/>
      <c r="M433" s="272" t="s">
        <v>21</v>
      </c>
      <c r="N433" s="273" t="s">
        <v>42</v>
      </c>
      <c r="O433" s="47"/>
      <c r="P433" s="226">
        <f>O433*H433</f>
        <v>0</v>
      </c>
      <c r="Q433" s="226">
        <v>0</v>
      </c>
      <c r="R433" s="226">
        <f>Q433*H433</f>
        <v>0</v>
      </c>
      <c r="S433" s="226">
        <v>0</v>
      </c>
      <c r="T433" s="227">
        <f>S433*H433</f>
        <v>0</v>
      </c>
      <c r="AR433" s="24" t="s">
        <v>170</v>
      </c>
      <c r="AT433" s="24" t="s">
        <v>243</v>
      </c>
      <c r="AU433" s="24" t="s">
        <v>80</v>
      </c>
      <c r="AY433" s="24" t="s">
        <v>120</v>
      </c>
      <c r="BE433" s="228">
        <f>IF(N433="základní",J433,0)</f>
        <v>0</v>
      </c>
      <c r="BF433" s="228">
        <f>IF(N433="snížená",J433,0)</f>
        <v>0</v>
      </c>
      <c r="BG433" s="228">
        <f>IF(N433="zákl. přenesená",J433,0)</f>
        <v>0</v>
      </c>
      <c r="BH433" s="228">
        <f>IF(N433="sníž. přenesená",J433,0)</f>
        <v>0</v>
      </c>
      <c r="BI433" s="228">
        <f>IF(N433="nulová",J433,0)</f>
        <v>0</v>
      </c>
      <c r="BJ433" s="24" t="s">
        <v>78</v>
      </c>
      <c r="BK433" s="228">
        <f>ROUND(I433*H433,2)</f>
        <v>0</v>
      </c>
      <c r="BL433" s="24" t="s">
        <v>127</v>
      </c>
      <c r="BM433" s="24" t="s">
        <v>609</v>
      </c>
    </row>
    <row r="434" s="11" customFormat="1">
      <c r="B434" s="232"/>
      <c r="C434" s="233"/>
      <c r="D434" s="229" t="s">
        <v>131</v>
      </c>
      <c r="E434" s="234" t="s">
        <v>21</v>
      </c>
      <c r="F434" s="235" t="s">
        <v>536</v>
      </c>
      <c r="G434" s="233"/>
      <c r="H434" s="236">
        <v>3.0449999999999999</v>
      </c>
      <c r="I434" s="237"/>
      <c r="J434" s="233"/>
      <c r="K434" s="233"/>
      <c r="L434" s="238"/>
      <c r="M434" s="239"/>
      <c r="N434" s="240"/>
      <c r="O434" s="240"/>
      <c r="P434" s="240"/>
      <c r="Q434" s="240"/>
      <c r="R434" s="240"/>
      <c r="S434" s="240"/>
      <c r="T434" s="241"/>
      <c r="AT434" s="242" t="s">
        <v>131</v>
      </c>
      <c r="AU434" s="242" t="s">
        <v>80</v>
      </c>
      <c r="AV434" s="11" t="s">
        <v>80</v>
      </c>
      <c r="AW434" s="11" t="s">
        <v>34</v>
      </c>
      <c r="AX434" s="11" t="s">
        <v>78</v>
      </c>
      <c r="AY434" s="242" t="s">
        <v>120</v>
      </c>
    </row>
    <row r="435" s="1" customFormat="1" ht="25.5" customHeight="1">
      <c r="B435" s="46"/>
      <c r="C435" s="264" t="s">
        <v>610</v>
      </c>
      <c r="D435" s="264" t="s">
        <v>243</v>
      </c>
      <c r="E435" s="265" t="s">
        <v>611</v>
      </c>
      <c r="F435" s="266" t="s">
        <v>612</v>
      </c>
      <c r="G435" s="267" t="s">
        <v>497</v>
      </c>
      <c r="H435" s="268">
        <v>4.0599999999999996</v>
      </c>
      <c r="I435" s="269"/>
      <c r="J435" s="270">
        <f>ROUND(I435*H435,2)</f>
        <v>0</v>
      </c>
      <c r="K435" s="266" t="s">
        <v>470</v>
      </c>
      <c r="L435" s="271"/>
      <c r="M435" s="272" t="s">
        <v>21</v>
      </c>
      <c r="N435" s="273" t="s">
        <v>42</v>
      </c>
      <c r="O435" s="47"/>
      <c r="P435" s="226">
        <f>O435*H435</f>
        <v>0</v>
      </c>
      <c r="Q435" s="226">
        <v>0</v>
      </c>
      <c r="R435" s="226">
        <f>Q435*H435</f>
        <v>0</v>
      </c>
      <c r="S435" s="226">
        <v>0</v>
      </c>
      <c r="T435" s="227">
        <f>S435*H435</f>
        <v>0</v>
      </c>
      <c r="AR435" s="24" t="s">
        <v>170</v>
      </c>
      <c r="AT435" s="24" t="s">
        <v>243</v>
      </c>
      <c r="AU435" s="24" t="s">
        <v>80</v>
      </c>
      <c r="AY435" s="24" t="s">
        <v>120</v>
      </c>
      <c r="BE435" s="228">
        <f>IF(N435="základní",J435,0)</f>
        <v>0</v>
      </c>
      <c r="BF435" s="228">
        <f>IF(N435="snížená",J435,0)</f>
        <v>0</v>
      </c>
      <c r="BG435" s="228">
        <f>IF(N435="zákl. přenesená",J435,0)</f>
        <v>0</v>
      </c>
      <c r="BH435" s="228">
        <f>IF(N435="sníž. přenesená",J435,0)</f>
        <v>0</v>
      </c>
      <c r="BI435" s="228">
        <f>IF(N435="nulová",J435,0)</f>
        <v>0</v>
      </c>
      <c r="BJ435" s="24" t="s">
        <v>78</v>
      </c>
      <c r="BK435" s="228">
        <f>ROUND(I435*H435,2)</f>
        <v>0</v>
      </c>
      <c r="BL435" s="24" t="s">
        <v>127</v>
      </c>
      <c r="BM435" s="24" t="s">
        <v>613</v>
      </c>
    </row>
    <row r="436" s="11" customFormat="1">
      <c r="B436" s="232"/>
      <c r="C436" s="233"/>
      <c r="D436" s="229" t="s">
        <v>131</v>
      </c>
      <c r="E436" s="234" t="s">
        <v>21</v>
      </c>
      <c r="F436" s="235" t="s">
        <v>499</v>
      </c>
      <c r="G436" s="233"/>
      <c r="H436" s="236">
        <v>4.0599999999999996</v>
      </c>
      <c r="I436" s="237"/>
      <c r="J436" s="233"/>
      <c r="K436" s="233"/>
      <c r="L436" s="238"/>
      <c r="M436" s="239"/>
      <c r="N436" s="240"/>
      <c r="O436" s="240"/>
      <c r="P436" s="240"/>
      <c r="Q436" s="240"/>
      <c r="R436" s="240"/>
      <c r="S436" s="240"/>
      <c r="T436" s="241"/>
      <c r="AT436" s="242" t="s">
        <v>131</v>
      </c>
      <c r="AU436" s="242" t="s">
        <v>80</v>
      </c>
      <c r="AV436" s="11" t="s">
        <v>80</v>
      </c>
      <c r="AW436" s="11" t="s">
        <v>34</v>
      </c>
      <c r="AX436" s="11" t="s">
        <v>78</v>
      </c>
      <c r="AY436" s="242" t="s">
        <v>120</v>
      </c>
    </row>
    <row r="437" s="1" customFormat="1" ht="25.5" customHeight="1">
      <c r="B437" s="46"/>
      <c r="C437" s="217" t="s">
        <v>614</v>
      </c>
      <c r="D437" s="217" t="s">
        <v>122</v>
      </c>
      <c r="E437" s="218" t="s">
        <v>615</v>
      </c>
      <c r="F437" s="219" t="s">
        <v>616</v>
      </c>
      <c r="G437" s="220" t="s">
        <v>462</v>
      </c>
      <c r="H437" s="221">
        <v>2</v>
      </c>
      <c r="I437" s="222"/>
      <c r="J437" s="223">
        <f>ROUND(I437*H437,2)</f>
        <v>0</v>
      </c>
      <c r="K437" s="219" t="s">
        <v>126</v>
      </c>
      <c r="L437" s="72"/>
      <c r="M437" s="224" t="s">
        <v>21</v>
      </c>
      <c r="N437" s="225" t="s">
        <v>42</v>
      </c>
      <c r="O437" s="47"/>
      <c r="P437" s="226">
        <f>O437*H437</f>
        <v>0</v>
      </c>
      <c r="Q437" s="226">
        <v>0</v>
      </c>
      <c r="R437" s="226">
        <f>Q437*H437</f>
        <v>0</v>
      </c>
      <c r="S437" s="226">
        <v>0</v>
      </c>
      <c r="T437" s="227">
        <f>S437*H437</f>
        <v>0</v>
      </c>
      <c r="AR437" s="24" t="s">
        <v>127</v>
      </c>
      <c r="AT437" s="24" t="s">
        <v>122</v>
      </c>
      <c r="AU437" s="24" t="s">
        <v>80</v>
      </c>
      <c r="AY437" s="24" t="s">
        <v>120</v>
      </c>
      <c r="BE437" s="228">
        <f>IF(N437="základní",J437,0)</f>
        <v>0</v>
      </c>
      <c r="BF437" s="228">
        <f>IF(N437="snížená",J437,0)</f>
        <v>0</v>
      </c>
      <c r="BG437" s="228">
        <f>IF(N437="zákl. přenesená",J437,0)</f>
        <v>0</v>
      </c>
      <c r="BH437" s="228">
        <f>IF(N437="sníž. přenesená",J437,0)</f>
        <v>0</v>
      </c>
      <c r="BI437" s="228">
        <f>IF(N437="nulová",J437,0)</f>
        <v>0</v>
      </c>
      <c r="BJ437" s="24" t="s">
        <v>78</v>
      </c>
      <c r="BK437" s="228">
        <f>ROUND(I437*H437,2)</f>
        <v>0</v>
      </c>
      <c r="BL437" s="24" t="s">
        <v>127</v>
      </c>
      <c r="BM437" s="24" t="s">
        <v>617</v>
      </c>
    </row>
    <row r="438" s="1" customFormat="1">
      <c r="B438" s="46"/>
      <c r="C438" s="74"/>
      <c r="D438" s="229" t="s">
        <v>129</v>
      </c>
      <c r="E438" s="74"/>
      <c r="F438" s="230" t="s">
        <v>493</v>
      </c>
      <c r="G438" s="74"/>
      <c r="H438" s="74"/>
      <c r="I438" s="187"/>
      <c r="J438" s="74"/>
      <c r="K438" s="74"/>
      <c r="L438" s="72"/>
      <c r="M438" s="231"/>
      <c r="N438" s="47"/>
      <c r="O438" s="47"/>
      <c r="P438" s="47"/>
      <c r="Q438" s="47"/>
      <c r="R438" s="47"/>
      <c r="S438" s="47"/>
      <c r="T438" s="95"/>
      <c r="AT438" s="24" t="s">
        <v>129</v>
      </c>
      <c r="AU438" s="24" t="s">
        <v>80</v>
      </c>
    </row>
    <row r="439" s="11" customFormat="1">
      <c r="B439" s="232"/>
      <c r="C439" s="233"/>
      <c r="D439" s="229" t="s">
        <v>131</v>
      </c>
      <c r="E439" s="234" t="s">
        <v>21</v>
      </c>
      <c r="F439" s="235" t="s">
        <v>618</v>
      </c>
      <c r="G439" s="233"/>
      <c r="H439" s="236">
        <v>2</v>
      </c>
      <c r="I439" s="237"/>
      <c r="J439" s="233"/>
      <c r="K439" s="233"/>
      <c r="L439" s="238"/>
      <c r="M439" s="239"/>
      <c r="N439" s="240"/>
      <c r="O439" s="240"/>
      <c r="P439" s="240"/>
      <c r="Q439" s="240"/>
      <c r="R439" s="240"/>
      <c r="S439" s="240"/>
      <c r="T439" s="241"/>
      <c r="AT439" s="242" t="s">
        <v>131</v>
      </c>
      <c r="AU439" s="242" t="s">
        <v>80</v>
      </c>
      <c r="AV439" s="11" t="s">
        <v>80</v>
      </c>
      <c r="AW439" s="11" t="s">
        <v>34</v>
      </c>
      <c r="AX439" s="11" t="s">
        <v>78</v>
      </c>
      <c r="AY439" s="242" t="s">
        <v>120</v>
      </c>
    </row>
    <row r="440" s="1" customFormat="1" ht="25.5" customHeight="1">
      <c r="B440" s="46"/>
      <c r="C440" s="264" t="s">
        <v>619</v>
      </c>
      <c r="D440" s="264" t="s">
        <v>243</v>
      </c>
      <c r="E440" s="265" t="s">
        <v>620</v>
      </c>
      <c r="F440" s="266" t="s">
        <v>621</v>
      </c>
      <c r="G440" s="267" t="s">
        <v>497</v>
      </c>
      <c r="H440" s="268">
        <v>2.0299999999999998</v>
      </c>
      <c r="I440" s="269"/>
      <c r="J440" s="270">
        <f>ROUND(I440*H440,2)</f>
        <v>0</v>
      </c>
      <c r="K440" s="266" t="s">
        <v>470</v>
      </c>
      <c r="L440" s="271"/>
      <c r="M440" s="272" t="s">
        <v>21</v>
      </c>
      <c r="N440" s="273" t="s">
        <v>42</v>
      </c>
      <c r="O440" s="47"/>
      <c r="P440" s="226">
        <f>O440*H440</f>
        <v>0</v>
      </c>
      <c r="Q440" s="226">
        <v>0</v>
      </c>
      <c r="R440" s="226">
        <f>Q440*H440</f>
        <v>0</v>
      </c>
      <c r="S440" s="226">
        <v>0</v>
      </c>
      <c r="T440" s="227">
        <f>S440*H440</f>
        <v>0</v>
      </c>
      <c r="AR440" s="24" t="s">
        <v>170</v>
      </c>
      <c r="AT440" s="24" t="s">
        <v>243</v>
      </c>
      <c r="AU440" s="24" t="s">
        <v>80</v>
      </c>
      <c r="AY440" s="24" t="s">
        <v>120</v>
      </c>
      <c r="BE440" s="228">
        <f>IF(N440="základní",J440,0)</f>
        <v>0</v>
      </c>
      <c r="BF440" s="228">
        <f>IF(N440="snížená",J440,0)</f>
        <v>0</v>
      </c>
      <c r="BG440" s="228">
        <f>IF(N440="zákl. přenesená",J440,0)</f>
        <v>0</v>
      </c>
      <c r="BH440" s="228">
        <f>IF(N440="sníž. přenesená",J440,0)</f>
        <v>0</v>
      </c>
      <c r="BI440" s="228">
        <f>IF(N440="nulová",J440,0)</f>
        <v>0</v>
      </c>
      <c r="BJ440" s="24" t="s">
        <v>78</v>
      </c>
      <c r="BK440" s="228">
        <f>ROUND(I440*H440,2)</f>
        <v>0</v>
      </c>
      <c r="BL440" s="24" t="s">
        <v>127</v>
      </c>
      <c r="BM440" s="24" t="s">
        <v>622</v>
      </c>
    </row>
    <row r="441" s="11" customFormat="1">
      <c r="B441" s="232"/>
      <c r="C441" s="233"/>
      <c r="D441" s="229" t="s">
        <v>131</v>
      </c>
      <c r="E441" s="234" t="s">
        <v>21</v>
      </c>
      <c r="F441" s="235" t="s">
        <v>623</v>
      </c>
      <c r="G441" s="233"/>
      <c r="H441" s="236">
        <v>2.0299999999999998</v>
      </c>
      <c r="I441" s="237"/>
      <c r="J441" s="233"/>
      <c r="K441" s="233"/>
      <c r="L441" s="238"/>
      <c r="M441" s="239"/>
      <c r="N441" s="240"/>
      <c r="O441" s="240"/>
      <c r="P441" s="240"/>
      <c r="Q441" s="240"/>
      <c r="R441" s="240"/>
      <c r="S441" s="240"/>
      <c r="T441" s="241"/>
      <c r="AT441" s="242" t="s">
        <v>131</v>
      </c>
      <c r="AU441" s="242" t="s">
        <v>80</v>
      </c>
      <c r="AV441" s="11" t="s">
        <v>80</v>
      </c>
      <c r="AW441" s="11" t="s">
        <v>34</v>
      </c>
      <c r="AX441" s="11" t="s">
        <v>78</v>
      </c>
      <c r="AY441" s="242" t="s">
        <v>120</v>
      </c>
    </row>
    <row r="442" s="1" customFormat="1" ht="25.5" customHeight="1">
      <c r="B442" s="46"/>
      <c r="C442" s="217" t="s">
        <v>624</v>
      </c>
      <c r="D442" s="217" t="s">
        <v>122</v>
      </c>
      <c r="E442" s="218" t="s">
        <v>625</v>
      </c>
      <c r="F442" s="219" t="s">
        <v>626</v>
      </c>
      <c r="G442" s="220" t="s">
        <v>462</v>
      </c>
      <c r="H442" s="221">
        <v>9</v>
      </c>
      <c r="I442" s="222"/>
      <c r="J442" s="223">
        <f>ROUND(I442*H442,2)</f>
        <v>0</v>
      </c>
      <c r="K442" s="219" t="s">
        <v>126</v>
      </c>
      <c r="L442" s="72"/>
      <c r="M442" s="224" t="s">
        <v>21</v>
      </c>
      <c r="N442" s="225" t="s">
        <v>42</v>
      </c>
      <c r="O442" s="47"/>
      <c r="P442" s="226">
        <f>O442*H442</f>
        <v>0</v>
      </c>
      <c r="Q442" s="226">
        <v>0</v>
      </c>
      <c r="R442" s="226">
        <f>Q442*H442</f>
        <v>0</v>
      </c>
      <c r="S442" s="226">
        <v>0</v>
      </c>
      <c r="T442" s="227">
        <f>S442*H442</f>
        <v>0</v>
      </c>
      <c r="AR442" s="24" t="s">
        <v>127</v>
      </c>
      <c r="AT442" s="24" t="s">
        <v>122</v>
      </c>
      <c r="AU442" s="24" t="s">
        <v>80</v>
      </c>
      <c r="AY442" s="24" t="s">
        <v>120</v>
      </c>
      <c r="BE442" s="228">
        <f>IF(N442="základní",J442,0)</f>
        <v>0</v>
      </c>
      <c r="BF442" s="228">
        <f>IF(N442="snížená",J442,0)</f>
        <v>0</v>
      </c>
      <c r="BG442" s="228">
        <f>IF(N442="zákl. přenesená",J442,0)</f>
        <v>0</v>
      </c>
      <c r="BH442" s="228">
        <f>IF(N442="sníž. přenesená",J442,0)</f>
        <v>0</v>
      </c>
      <c r="BI442" s="228">
        <f>IF(N442="nulová",J442,0)</f>
        <v>0</v>
      </c>
      <c r="BJ442" s="24" t="s">
        <v>78</v>
      </c>
      <c r="BK442" s="228">
        <f>ROUND(I442*H442,2)</f>
        <v>0</v>
      </c>
      <c r="BL442" s="24" t="s">
        <v>127</v>
      </c>
      <c r="BM442" s="24" t="s">
        <v>627</v>
      </c>
    </row>
    <row r="443" s="1" customFormat="1">
      <c r="B443" s="46"/>
      <c r="C443" s="74"/>
      <c r="D443" s="229" t="s">
        <v>129</v>
      </c>
      <c r="E443" s="74"/>
      <c r="F443" s="230" t="s">
        <v>493</v>
      </c>
      <c r="G443" s="74"/>
      <c r="H443" s="74"/>
      <c r="I443" s="187"/>
      <c r="J443" s="74"/>
      <c r="K443" s="74"/>
      <c r="L443" s="72"/>
      <c r="M443" s="231"/>
      <c r="N443" s="47"/>
      <c r="O443" s="47"/>
      <c r="P443" s="47"/>
      <c r="Q443" s="47"/>
      <c r="R443" s="47"/>
      <c r="S443" s="47"/>
      <c r="T443" s="95"/>
      <c r="AT443" s="24" t="s">
        <v>129</v>
      </c>
      <c r="AU443" s="24" t="s">
        <v>80</v>
      </c>
    </row>
    <row r="444" s="11" customFormat="1">
      <c r="B444" s="232"/>
      <c r="C444" s="233"/>
      <c r="D444" s="229" t="s">
        <v>131</v>
      </c>
      <c r="E444" s="234" t="s">
        <v>21</v>
      </c>
      <c r="F444" s="235" t="s">
        <v>628</v>
      </c>
      <c r="G444" s="233"/>
      <c r="H444" s="236">
        <v>7</v>
      </c>
      <c r="I444" s="237"/>
      <c r="J444" s="233"/>
      <c r="K444" s="233"/>
      <c r="L444" s="238"/>
      <c r="M444" s="239"/>
      <c r="N444" s="240"/>
      <c r="O444" s="240"/>
      <c r="P444" s="240"/>
      <c r="Q444" s="240"/>
      <c r="R444" s="240"/>
      <c r="S444" s="240"/>
      <c r="T444" s="241"/>
      <c r="AT444" s="242" t="s">
        <v>131</v>
      </c>
      <c r="AU444" s="242" t="s">
        <v>80</v>
      </c>
      <c r="AV444" s="11" t="s">
        <v>80</v>
      </c>
      <c r="AW444" s="11" t="s">
        <v>34</v>
      </c>
      <c r="AX444" s="11" t="s">
        <v>71</v>
      </c>
      <c r="AY444" s="242" t="s">
        <v>120</v>
      </c>
    </row>
    <row r="445" s="11" customFormat="1">
      <c r="B445" s="232"/>
      <c r="C445" s="233"/>
      <c r="D445" s="229" t="s">
        <v>131</v>
      </c>
      <c r="E445" s="234" t="s">
        <v>21</v>
      </c>
      <c r="F445" s="235" t="s">
        <v>629</v>
      </c>
      <c r="G445" s="233"/>
      <c r="H445" s="236">
        <v>1</v>
      </c>
      <c r="I445" s="237"/>
      <c r="J445" s="233"/>
      <c r="K445" s="233"/>
      <c r="L445" s="238"/>
      <c r="M445" s="239"/>
      <c r="N445" s="240"/>
      <c r="O445" s="240"/>
      <c r="P445" s="240"/>
      <c r="Q445" s="240"/>
      <c r="R445" s="240"/>
      <c r="S445" s="240"/>
      <c r="T445" s="241"/>
      <c r="AT445" s="242" t="s">
        <v>131</v>
      </c>
      <c r="AU445" s="242" t="s">
        <v>80</v>
      </c>
      <c r="AV445" s="11" t="s">
        <v>80</v>
      </c>
      <c r="AW445" s="11" t="s">
        <v>34</v>
      </c>
      <c r="AX445" s="11" t="s">
        <v>71</v>
      </c>
      <c r="AY445" s="242" t="s">
        <v>120</v>
      </c>
    </row>
    <row r="446" s="11" customFormat="1">
      <c r="B446" s="232"/>
      <c r="C446" s="233"/>
      <c r="D446" s="229" t="s">
        <v>131</v>
      </c>
      <c r="E446" s="234" t="s">
        <v>21</v>
      </c>
      <c r="F446" s="235" t="s">
        <v>630</v>
      </c>
      <c r="G446" s="233"/>
      <c r="H446" s="236">
        <v>1</v>
      </c>
      <c r="I446" s="237"/>
      <c r="J446" s="233"/>
      <c r="K446" s="233"/>
      <c r="L446" s="238"/>
      <c r="M446" s="239"/>
      <c r="N446" s="240"/>
      <c r="O446" s="240"/>
      <c r="P446" s="240"/>
      <c r="Q446" s="240"/>
      <c r="R446" s="240"/>
      <c r="S446" s="240"/>
      <c r="T446" s="241"/>
      <c r="AT446" s="242" t="s">
        <v>131</v>
      </c>
      <c r="AU446" s="242" t="s">
        <v>80</v>
      </c>
      <c r="AV446" s="11" t="s">
        <v>80</v>
      </c>
      <c r="AW446" s="11" t="s">
        <v>34</v>
      </c>
      <c r="AX446" s="11" t="s">
        <v>71</v>
      </c>
      <c r="AY446" s="242" t="s">
        <v>120</v>
      </c>
    </row>
    <row r="447" s="13" customFormat="1">
      <c r="B447" s="253"/>
      <c r="C447" s="254"/>
      <c r="D447" s="229" t="s">
        <v>131</v>
      </c>
      <c r="E447" s="255" t="s">
        <v>21</v>
      </c>
      <c r="F447" s="256" t="s">
        <v>140</v>
      </c>
      <c r="G447" s="254"/>
      <c r="H447" s="257">
        <v>9</v>
      </c>
      <c r="I447" s="258"/>
      <c r="J447" s="254"/>
      <c r="K447" s="254"/>
      <c r="L447" s="259"/>
      <c r="M447" s="260"/>
      <c r="N447" s="261"/>
      <c r="O447" s="261"/>
      <c r="P447" s="261"/>
      <c r="Q447" s="261"/>
      <c r="R447" s="261"/>
      <c r="S447" s="261"/>
      <c r="T447" s="262"/>
      <c r="AT447" s="263" t="s">
        <v>131</v>
      </c>
      <c r="AU447" s="263" t="s">
        <v>80</v>
      </c>
      <c r="AV447" s="13" t="s">
        <v>127</v>
      </c>
      <c r="AW447" s="13" t="s">
        <v>34</v>
      </c>
      <c r="AX447" s="13" t="s">
        <v>78</v>
      </c>
      <c r="AY447" s="263" t="s">
        <v>120</v>
      </c>
    </row>
    <row r="448" s="1" customFormat="1" ht="16.5" customHeight="1">
      <c r="B448" s="46"/>
      <c r="C448" s="264" t="s">
        <v>631</v>
      </c>
      <c r="D448" s="264" t="s">
        <v>243</v>
      </c>
      <c r="E448" s="265" t="s">
        <v>632</v>
      </c>
      <c r="F448" s="266" t="s">
        <v>633</v>
      </c>
      <c r="G448" s="267" t="s">
        <v>497</v>
      </c>
      <c r="H448" s="268">
        <v>7.1050000000000004</v>
      </c>
      <c r="I448" s="269"/>
      <c r="J448" s="270">
        <f>ROUND(I448*H448,2)</f>
        <v>0</v>
      </c>
      <c r="K448" s="266" t="s">
        <v>470</v>
      </c>
      <c r="L448" s="271"/>
      <c r="M448" s="272" t="s">
        <v>21</v>
      </c>
      <c r="N448" s="273" t="s">
        <v>42</v>
      </c>
      <c r="O448" s="47"/>
      <c r="P448" s="226">
        <f>O448*H448</f>
        <v>0</v>
      </c>
      <c r="Q448" s="226">
        <v>0.00165</v>
      </c>
      <c r="R448" s="226">
        <f>Q448*H448</f>
        <v>0.011723250000000001</v>
      </c>
      <c r="S448" s="226">
        <v>0</v>
      </c>
      <c r="T448" s="227">
        <f>S448*H448</f>
        <v>0</v>
      </c>
      <c r="AR448" s="24" t="s">
        <v>170</v>
      </c>
      <c r="AT448" s="24" t="s">
        <v>243</v>
      </c>
      <c r="AU448" s="24" t="s">
        <v>80</v>
      </c>
      <c r="AY448" s="24" t="s">
        <v>120</v>
      </c>
      <c r="BE448" s="228">
        <f>IF(N448="základní",J448,0)</f>
        <v>0</v>
      </c>
      <c r="BF448" s="228">
        <f>IF(N448="snížená",J448,0)</f>
        <v>0</v>
      </c>
      <c r="BG448" s="228">
        <f>IF(N448="zákl. přenesená",J448,0)</f>
        <v>0</v>
      </c>
      <c r="BH448" s="228">
        <f>IF(N448="sníž. přenesená",J448,0)</f>
        <v>0</v>
      </c>
      <c r="BI448" s="228">
        <f>IF(N448="nulová",J448,0)</f>
        <v>0</v>
      </c>
      <c r="BJ448" s="24" t="s">
        <v>78</v>
      </c>
      <c r="BK448" s="228">
        <f>ROUND(I448*H448,2)</f>
        <v>0</v>
      </c>
      <c r="BL448" s="24" t="s">
        <v>127</v>
      </c>
      <c r="BM448" s="24" t="s">
        <v>634</v>
      </c>
    </row>
    <row r="449" s="11" customFormat="1">
      <c r="B449" s="232"/>
      <c r="C449" s="233"/>
      <c r="D449" s="229" t="s">
        <v>131</v>
      </c>
      <c r="E449" s="234" t="s">
        <v>21</v>
      </c>
      <c r="F449" s="235" t="s">
        <v>591</v>
      </c>
      <c r="G449" s="233"/>
      <c r="H449" s="236">
        <v>7.1050000000000004</v>
      </c>
      <c r="I449" s="237"/>
      <c r="J449" s="233"/>
      <c r="K449" s="233"/>
      <c r="L449" s="238"/>
      <c r="M449" s="239"/>
      <c r="N449" s="240"/>
      <c r="O449" s="240"/>
      <c r="P449" s="240"/>
      <c r="Q449" s="240"/>
      <c r="R449" s="240"/>
      <c r="S449" s="240"/>
      <c r="T449" s="241"/>
      <c r="AT449" s="242" t="s">
        <v>131</v>
      </c>
      <c r="AU449" s="242" t="s">
        <v>80</v>
      </c>
      <c r="AV449" s="11" t="s">
        <v>80</v>
      </c>
      <c r="AW449" s="11" t="s">
        <v>34</v>
      </c>
      <c r="AX449" s="11" t="s">
        <v>78</v>
      </c>
      <c r="AY449" s="242" t="s">
        <v>120</v>
      </c>
    </row>
    <row r="450" s="1" customFormat="1" ht="16.5" customHeight="1">
      <c r="B450" s="46"/>
      <c r="C450" s="264" t="s">
        <v>635</v>
      </c>
      <c r="D450" s="264" t="s">
        <v>243</v>
      </c>
      <c r="E450" s="265" t="s">
        <v>636</v>
      </c>
      <c r="F450" s="266" t="s">
        <v>637</v>
      </c>
      <c r="G450" s="267" t="s">
        <v>497</v>
      </c>
      <c r="H450" s="268">
        <v>1.0149999999999999</v>
      </c>
      <c r="I450" s="269"/>
      <c r="J450" s="270">
        <f>ROUND(I450*H450,2)</f>
        <v>0</v>
      </c>
      <c r="K450" s="266" t="s">
        <v>470</v>
      </c>
      <c r="L450" s="271"/>
      <c r="M450" s="272" t="s">
        <v>21</v>
      </c>
      <c r="N450" s="273" t="s">
        <v>42</v>
      </c>
      <c r="O450" s="47"/>
      <c r="P450" s="226">
        <f>O450*H450</f>
        <v>0</v>
      </c>
      <c r="Q450" s="226">
        <v>0.00165</v>
      </c>
      <c r="R450" s="226">
        <f>Q450*H450</f>
        <v>0.0016747499999999998</v>
      </c>
      <c r="S450" s="226">
        <v>0</v>
      </c>
      <c r="T450" s="227">
        <f>S450*H450</f>
        <v>0</v>
      </c>
      <c r="AR450" s="24" t="s">
        <v>170</v>
      </c>
      <c r="AT450" s="24" t="s">
        <v>243</v>
      </c>
      <c r="AU450" s="24" t="s">
        <v>80</v>
      </c>
      <c r="AY450" s="24" t="s">
        <v>120</v>
      </c>
      <c r="BE450" s="228">
        <f>IF(N450="základní",J450,0)</f>
        <v>0</v>
      </c>
      <c r="BF450" s="228">
        <f>IF(N450="snížená",J450,0)</f>
        <v>0</v>
      </c>
      <c r="BG450" s="228">
        <f>IF(N450="zákl. přenesená",J450,0)</f>
        <v>0</v>
      </c>
      <c r="BH450" s="228">
        <f>IF(N450="sníž. přenesená",J450,0)</f>
        <v>0</v>
      </c>
      <c r="BI450" s="228">
        <f>IF(N450="nulová",J450,0)</f>
        <v>0</v>
      </c>
      <c r="BJ450" s="24" t="s">
        <v>78</v>
      </c>
      <c r="BK450" s="228">
        <f>ROUND(I450*H450,2)</f>
        <v>0</v>
      </c>
      <c r="BL450" s="24" t="s">
        <v>127</v>
      </c>
      <c r="BM450" s="24" t="s">
        <v>638</v>
      </c>
    </row>
    <row r="451" s="11" customFormat="1">
      <c r="B451" s="232"/>
      <c r="C451" s="233"/>
      <c r="D451" s="229" t="s">
        <v>131</v>
      </c>
      <c r="E451" s="234" t="s">
        <v>21</v>
      </c>
      <c r="F451" s="235" t="s">
        <v>551</v>
      </c>
      <c r="G451" s="233"/>
      <c r="H451" s="236">
        <v>1.0149999999999999</v>
      </c>
      <c r="I451" s="237"/>
      <c r="J451" s="233"/>
      <c r="K451" s="233"/>
      <c r="L451" s="238"/>
      <c r="M451" s="239"/>
      <c r="N451" s="240"/>
      <c r="O451" s="240"/>
      <c r="P451" s="240"/>
      <c r="Q451" s="240"/>
      <c r="R451" s="240"/>
      <c r="S451" s="240"/>
      <c r="T451" s="241"/>
      <c r="AT451" s="242" t="s">
        <v>131</v>
      </c>
      <c r="AU451" s="242" t="s">
        <v>80</v>
      </c>
      <c r="AV451" s="11" t="s">
        <v>80</v>
      </c>
      <c r="AW451" s="11" t="s">
        <v>34</v>
      </c>
      <c r="AX451" s="11" t="s">
        <v>78</v>
      </c>
      <c r="AY451" s="242" t="s">
        <v>120</v>
      </c>
    </row>
    <row r="452" s="1" customFormat="1" ht="16.5" customHeight="1">
      <c r="B452" s="46"/>
      <c r="C452" s="264" t="s">
        <v>639</v>
      </c>
      <c r="D452" s="264" t="s">
        <v>243</v>
      </c>
      <c r="E452" s="265" t="s">
        <v>640</v>
      </c>
      <c r="F452" s="266" t="s">
        <v>641</v>
      </c>
      <c r="G452" s="267" t="s">
        <v>497</v>
      </c>
      <c r="H452" s="268">
        <v>1.0149999999999999</v>
      </c>
      <c r="I452" s="269"/>
      <c r="J452" s="270">
        <f>ROUND(I452*H452,2)</f>
        <v>0</v>
      </c>
      <c r="K452" s="266" t="s">
        <v>470</v>
      </c>
      <c r="L452" s="271"/>
      <c r="M452" s="272" t="s">
        <v>21</v>
      </c>
      <c r="N452" s="273" t="s">
        <v>42</v>
      </c>
      <c r="O452" s="47"/>
      <c r="P452" s="226">
        <f>O452*H452</f>
        <v>0</v>
      </c>
      <c r="Q452" s="226">
        <v>0.0049199999999999999</v>
      </c>
      <c r="R452" s="226">
        <f>Q452*H452</f>
        <v>0.0049937999999999996</v>
      </c>
      <c r="S452" s="226">
        <v>0</v>
      </c>
      <c r="T452" s="227">
        <f>S452*H452</f>
        <v>0</v>
      </c>
      <c r="AR452" s="24" t="s">
        <v>170</v>
      </c>
      <c r="AT452" s="24" t="s">
        <v>243</v>
      </c>
      <c r="AU452" s="24" t="s">
        <v>80</v>
      </c>
      <c r="AY452" s="24" t="s">
        <v>120</v>
      </c>
      <c r="BE452" s="228">
        <f>IF(N452="základní",J452,0)</f>
        <v>0</v>
      </c>
      <c r="BF452" s="228">
        <f>IF(N452="snížená",J452,0)</f>
        <v>0</v>
      </c>
      <c r="BG452" s="228">
        <f>IF(N452="zákl. přenesená",J452,0)</f>
        <v>0</v>
      </c>
      <c r="BH452" s="228">
        <f>IF(N452="sníž. přenesená",J452,0)</f>
        <v>0</v>
      </c>
      <c r="BI452" s="228">
        <f>IF(N452="nulová",J452,0)</f>
        <v>0</v>
      </c>
      <c r="BJ452" s="24" t="s">
        <v>78</v>
      </c>
      <c r="BK452" s="228">
        <f>ROUND(I452*H452,2)</f>
        <v>0</v>
      </c>
      <c r="BL452" s="24" t="s">
        <v>127</v>
      </c>
      <c r="BM452" s="24" t="s">
        <v>642</v>
      </c>
    </row>
    <row r="453" s="11" customFormat="1">
      <c r="B453" s="232"/>
      <c r="C453" s="233"/>
      <c r="D453" s="229" t="s">
        <v>131</v>
      </c>
      <c r="E453" s="234" t="s">
        <v>21</v>
      </c>
      <c r="F453" s="235" t="s">
        <v>551</v>
      </c>
      <c r="G453" s="233"/>
      <c r="H453" s="236">
        <v>1.0149999999999999</v>
      </c>
      <c r="I453" s="237"/>
      <c r="J453" s="233"/>
      <c r="K453" s="233"/>
      <c r="L453" s="238"/>
      <c r="M453" s="239"/>
      <c r="N453" s="240"/>
      <c r="O453" s="240"/>
      <c r="P453" s="240"/>
      <c r="Q453" s="240"/>
      <c r="R453" s="240"/>
      <c r="S453" s="240"/>
      <c r="T453" s="241"/>
      <c r="AT453" s="242" t="s">
        <v>131</v>
      </c>
      <c r="AU453" s="242" t="s">
        <v>80</v>
      </c>
      <c r="AV453" s="11" t="s">
        <v>80</v>
      </c>
      <c r="AW453" s="11" t="s">
        <v>34</v>
      </c>
      <c r="AX453" s="11" t="s">
        <v>78</v>
      </c>
      <c r="AY453" s="242" t="s">
        <v>120</v>
      </c>
    </row>
    <row r="454" s="1" customFormat="1" ht="25.5" customHeight="1">
      <c r="B454" s="46"/>
      <c r="C454" s="217" t="s">
        <v>643</v>
      </c>
      <c r="D454" s="217" t="s">
        <v>122</v>
      </c>
      <c r="E454" s="218" t="s">
        <v>644</v>
      </c>
      <c r="F454" s="219" t="s">
        <v>645</v>
      </c>
      <c r="G454" s="220" t="s">
        <v>462</v>
      </c>
      <c r="H454" s="221">
        <v>1</v>
      </c>
      <c r="I454" s="222"/>
      <c r="J454" s="223">
        <f>ROUND(I454*H454,2)</f>
        <v>0</v>
      </c>
      <c r="K454" s="219" t="s">
        <v>126</v>
      </c>
      <c r="L454" s="72"/>
      <c r="M454" s="224" t="s">
        <v>21</v>
      </c>
      <c r="N454" s="225" t="s">
        <v>42</v>
      </c>
      <c r="O454" s="47"/>
      <c r="P454" s="226">
        <f>O454*H454</f>
        <v>0</v>
      </c>
      <c r="Q454" s="226">
        <v>0</v>
      </c>
      <c r="R454" s="226">
        <f>Q454*H454</f>
        <v>0</v>
      </c>
      <c r="S454" s="226">
        <v>0</v>
      </c>
      <c r="T454" s="227">
        <f>S454*H454</f>
        <v>0</v>
      </c>
      <c r="AR454" s="24" t="s">
        <v>127</v>
      </c>
      <c r="AT454" s="24" t="s">
        <v>122</v>
      </c>
      <c r="AU454" s="24" t="s">
        <v>80</v>
      </c>
      <c r="AY454" s="24" t="s">
        <v>120</v>
      </c>
      <c r="BE454" s="228">
        <f>IF(N454="základní",J454,0)</f>
        <v>0</v>
      </c>
      <c r="BF454" s="228">
        <f>IF(N454="snížená",J454,0)</f>
        <v>0</v>
      </c>
      <c r="BG454" s="228">
        <f>IF(N454="zákl. přenesená",J454,0)</f>
        <v>0</v>
      </c>
      <c r="BH454" s="228">
        <f>IF(N454="sníž. přenesená",J454,0)</f>
        <v>0</v>
      </c>
      <c r="BI454" s="228">
        <f>IF(N454="nulová",J454,0)</f>
        <v>0</v>
      </c>
      <c r="BJ454" s="24" t="s">
        <v>78</v>
      </c>
      <c r="BK454" s="228">
        <f>ROUND(I454*H454,2)</f>
        <v>0</v>
      </c>
      <c r="BL454" s="24" t="s">
        <v>127</v>
      </c>
      <c r="BM454" s="24" t="s">
        <v>646</v>
      </c>
    </row>
    <row r="455" s="1" customFormat="1">
      <c r="B455" s="46"/>
      <c r="C455" s="74"/>
      <c r="D455" s="229" t="s">
        <v>129</v>
      </c>
      <c r="E455" s="74"/>
      <c r="F455" s="230" t="s">
        <v>493</v>
      </c>
      <c r="G455" s="74"/>
      <c r="H455" s="74"/>
      <c r="I455" s="187"/>
      <c r="J455" s="74"/>
      <c r="K455" s="74"/>
      <c r="L455" s="72"/>
      <c r="M455" s="231"/>
      <c r="N455" s="47"/>
      <c r="O455" s="47"/>
      <c r="P455" s="47"/>
      <c r="Q455" s="47"/>
      <c r="R455" s="47"/>
      <c r="S455" s="47"/>
      <c r="T455" s="95"/>
      <c r="AT455" s="24" t="s">
        <v>129</v>
      </c>
      <c r="AU455" s="24" t="s">
        <v>80</v>
      </c>
    </row>
    <row r="456" s="11" customFormat="1">
      <c r="B456" s="232"/>
      <c r="C456" s="233"/>
      <c r="D456" s="229" t="s">
        <v>131</v>
      </c>
      <c r="E456" s="234" t="s">
        <v>21</v>
      </c>
      <c r="F456" s="235" t="s">
        <v>647</v>
      </c>
      <c r="G456" s="233"/>
      <c r="H456" s="236">
        <v>1</v>
      </c>
      <c r="I456" s="237"/>
      <c r="J456" s="233"/>
      <c r="K456" s="233"/>
      <c r="L456" s="238"/>
      <c r="M456" s="239"/>
      <c r="N456" s="240"/>
      <c r="O456" s="240"/>
      <c r="P456" s="240"/>
      <c r="Q456" s="240"/>
      <c r="R456" s="240"/>
      <c r="S456" s="240"/>
      <c r="T456" s="241"/>
      <c r="AT456" s="242" t="s">
        <v>131</v>
      </c>
      <c r="AU456" s="242" t="s">
        <v>80</v>
      </c>
      <c r="AV456" s="11" t="s">
        <v>80</v>
      </c>
      <c r="AW456" s="11" t="s">
        <v>34</v>
      </c>
      <c r="AX456" s="11" t="s">
        <v>78</v>
      </c>
      <c r="AY456" s="242" t="s">
        <v>120</v>
      </c>
    </row>
    <row r="457" s="1" customFormat="1" ht="16.5" customHeight="1">
      <c r="B457" s="46"/>
      <c r="C457" s="264" t="s">
        <v>648</v>
      </c>
      <c r="D457" s="264" t="s">
        <v>243</v>
      </c>
      <c r="E457" s="265" t="s">
        <v>649</v>
      </c>
      <c r="F457" s="266" t="s">
        <v>650</v>
      </c>
      <c r="G457" s="267" t="s">
        <v>497</v>
      </c>
      <c r="H457" s="268">
        <v>1.0149999999999999</v>
      </c>
      <c r="I457" s="269"/>
      <c r="J457" s="270">
        <f>ROUND(I457*H457,2)</f>
        <v>0</v>
      </c>
      <c r="K457" s="266" t="s">
        <v>470</v>
      </c>
      <c r="L457" s="271"/>
      <c r="M457" s="272" t="s">
        <v>21</v>
      </c>
      <c r="N457" s="273" t="s">
        <v>42</v>
      </c>
      <c r="O457" s="47"/>
      <c r="P457" s="226">
        <f>O457*H457</f>
        <v>0</v>
      </c>
      <c r="Q457" s="226">
        <v>0.00016000000000000001</v>
      </c>
      <c r="R457" s="226">
        <f>Q457*H457</f>
        <v>0.00016239999999999999</v>
      </c>
      <c r="S457" s="226">
        <v>0</v>
      </c>
      <c r="T457" s="227">
        <f>S457*H457</f>
        <v>0</v>
      </c>
      <c r="AR457" s="24" t="s">
        <v>170</v>
      </c>
      <c r="AT457" s="24" t="s">
        <v>243</v>
      </c>
      <c r="AU457" s="24" t="s">
        <v>80</v>
      </c>
      <c r="AY457" s="24" t="s">
        <v>120</v>
      </c>
      <c r="BE457" s="228">
        <f>IF(N457="základní",J457,0)</f>
        <v>0</v>
      </c>
      <c r="BF457" s="228">
        <f>IF(N457="snížená",J457,0)</f>
        <v>0</v>
      </c>
      <c r="BG457" s="228">
        <f>IF(N457="zákl. přenesená",J457,0)</f>
        <v>0</v>
      </c>
      <c r="BH457" s="228">
        <f>IF(N457="sníž. přenesená",J457,0)</f>
        <v>0</v>
      </c>
      <c r="BI457" s="228">
        <f>IF(N457="nulová",J457,0)</f>
        <v>0</v>
      </c>
      <c r="BJ457" s="24" t="s">
        <v>78</v>
      </c>
      <c r="BK457" s="228">
        <f>ROUND(I457*H457,2)</f>
        <v>0</v>
      </c>
      <c r="BL457" s="24" t="s">
        <v>127</v>
      </c>
      <c r="BM457" s="24" t="s">
        <v>651</v>
      </c>
    </row>
    <row r="458" s="11" customFormat="1">
      <c r="B458" s="232"/>
      <c r="C458" s="233"/>
      <c r="D458" s="229" t="s">
        <v>131</v>
      </c>
      <c r="E458" s="234" t="s">
        <v>21</v>
      </c>
      <c r="F458" s="235" t="s">
        <v>551</v>
      </c>
      <c r="G458" s="233"/>
      <c r="H458" s="236">
        <v>1.0149999999999999</v>
      </c>
      <c r="I458" s="237"/>
      <c r="J458" s="233"/>
      <c r="K458" s="233"/>
      <c r="L458" s="238"/>
      <c r="M458" s="239"/>
      <c r="N458" s="240"/>
      <c r="O458" s="240"/>
      <c r="P458" s="240"/>
      <c r="Q458" s="240"/>
      <c r="R458" s="240"/>
      <c r="S458" s="240"/>
      <c r="T458" s="241"/>
      <c r="AT458" s="242" t="s">
        <v>131</v>
      </c>
      <c r="AU458" s="242" t="s">
        <v>80</v>
      </c>
      <c r="AV458" s="11" t="s">
        <v>80</v>
      </c>
      <c r="AW458" s="11" t="s">
        <v>34</v>
      </c>
      <c r="AX458" s="11" t="s">
        <v>78</v>
      </c>
      <c r="AY458" s="242" t="s">
        <v>120</v>
      </c>
    </row>
    <row r="459" s="1" customFormat="1" ht="25.5" customHeight="1">
      <c r="B459" s="46"/>
      <c r="C459" s="217" t="s">
        <v>652</v>
      </c>
      <c r="D459" s="217" t="s">
        <v>122</v>
      </c>
      <c r="E459" s="218" t="s">
        <v>653</v>
      </c>
      <c r="F459" s="219" t="s">
        <v>654</v>
      </c>
      <c r="G459" s="220" t="s">
        <v>462</v>
      </c>
      <c r="H459" s="221">
        <v>1</v>
      </c>
      <c r="I459" s="222"/>
      <c r="J459" s="223">
        <f>ROUND(I459*H459,2)</f>
        <v>0</v>
      </c>
      <c r="K459" s="219" t="s">
        <v>126</v>
      </c>
      <c r="L459" s="72"/>
      <c r="M459" s="224" t="s">
        <v>21</v>
      </c>
      <c r="N459" s="225" t="s">
        <v>42</v>
      </c>
      <c r="O459" s="47"/>
      <c r="P459" s="226">
        <f>O459*H459</f>
        <v>0</v>
      </c>
      <c r="Q459" s="226">
        <v>0</v>
      </c>
      <c r="R459" s="226">
        <f>Q459*H459</f>
        <v>0</v>
      </c>
      <c r="S459" s="226">
        <v>0</v>
      </c>
      <c r="T459" s="227">
        <f>S459*H459</f>
        <v>0</v>
      </c>
      <c r="AR459" s="24" t="s">
        <v>127</v>
      </c>
      <c r="AT459" s="24" t="s">
        <v>122</v>
      </c>
      <c r="AU459" s="24" t="s">
        <v>80</v>
      </c>
      <c r="AY459" s="24" t="s">
        <v>120</v>
      </c>
      <c r="BE459" s="228">
        <f>IF(N459="základní",J459,0)</f>
        <v>0</v>
      </c>
      <c r="BF459" s="228">
        <f>IF(N459="snížená",J459,0)</f>
        <v>0</v>
      </c>
      <c r="BG459" s="228">
        <f>IF(N459="zákl. přenesená",J459,0)</f>
        <v>0</v>
      </c>
      <c r="BH459" s="228">
        <f>IF(N459="sníž. přenesená",J459,0)</f>
        <v>0</v>
      </c>
      <c r="BI459" s="228">
        <f>IF(N459="nulová",J459,0)</f>
        <v>0</v>
      </c>
      <c r="BJ459" s="24" t="s">
        <v>78</v>
      </c>
      <c r="BK459" s="228">
        <f>ROUND(I459*H459,2)</f>
        <v>0</v>
      </c>
      <c r="BL459" s="24" t="s">
        <v>127</v>
      </c>
      <c r="BM459" s="24" t="s">
        <v>655</v>
      </c>
    </row>
    <row r="460" s="1" customFormat="1">
      <c r="B460" s="46"/>
      <c r="C460" s="74"/>
      <c r="D460" s="229" t="s">
        <v>129</v>
      </c>
      <c r="E460" s="74"/>
      <c r="F460" s="230" t="s">
        <v>493</v>
      </c>
      <c r="G460" s="74"/>
      <c r="H460" s="74"/>
      <c r="I460" s="187"/>
      <c r="J460" s="74"/>
      <c r="K460" s="74"/>
      <c r="L460" s="72"/>
      <c r="M460" s="231"/>
      <c r="N460" s="47"/>
      <c r="O460" s="47"/>
      <c r="P460" s="47"/>
      <c r="Q460" s="47"/>
      <c r="R460" s="47"/>
      <c r="S460" s="47"/>
      <c r="T460" s="95"/>
      <c r="AT460" s="24" t="s">
        <v>129</v>
      </c>
      <c r="AU460" s="24" t="s">
        <v>80</v>
      </c>
    </row>
    <row r="461" s="11" customFormat="1">
      <c r="B461" s="232"/>
      <c r="C461" s="233"/>
      <c r="D461" s="229" t="s">
        <v>131</v>
      </c>
      <c r="E461" s="234" t="s">
        <v>21</v>
      </c>
      <c r="F461" s="235" t="s">
        <v>78</v>
      </c>
      <c r="G461" s="233"/>
      <c r="H461" s="236">
        <v>1</v>
      </c>
      <c r="I461" s="237"/>
      <c r="J461" s="233"/>
      <c r="K461" s="233"/>
      <c r="L461" s="238"/>
      <c r="M461" s="239"/>
      <c r="N461" s="240"/>
      <c r="O461" s="240"/>
      <c r="P461" s="240"/>
      <c r="Q461" s="240"/>
      <c r="R461" s="240"/>
      <c r="S461" s="240"/>
      <c r="T461" s="241"/>
      <c r="AT461" s="242" t="s">
        <v>131</v>
      </c>
      <c r="AU461" s="242" t="s">
        <v>80</v>
      </c>
      <c r="AV461" s="11" t="s">
        <v>80</v>
      </c>
      <c r="AW461" s="11" t="s">
        <v>34</v>
      </c>
      <c r="AX461" s="11" t="s">
        <v>78</v>
      </c>
      <c r="AY461" s="242" t="s">
        <v>120</v>
      </c>
    </row>
    <row r="462" s="1" customFormat="1" ht="25.5" customHeight="1">
      <c r="B462" s="46"/>
      <c r="C462" s="264" t="s">
        <v>656</v>
      </c>
      <c r="D462" s="264" t="s">
        <v>243</v>
      </c>
      <c r="E462" s="265" t="s">
        <v>657</v>
      </c>
      <c r="F462" s="266" t="s">
        <v>658</v>
      </c>
      <c r="G462" s="267" t="s">
        <v>497</v>
      </c>
      <c r="H462" s="268">
        <v>1.0149999999999999</v>
      </c>
      <c r="I462" s="269"/>
      <c r="J462" s="270">
        <f>ROUND(I462*H462,2)</f>
        <v>0</v>
      </c>
      <c r="K462" s="266" t="s">
        <v>470</v>
      </c>
      <c r="L462" s="271"/>
      <c r="M462" s="272" t="s">
        <v>21</v>
      </c>
      <c r="N462" s="273" t="s">
        <v>42</v>
      </c>
      <c r="O462" s="47"/>
      <c r="P462" s="226">
        <f>O462*H462</f>
        <v>0</v>
      </c>
      <c r="Q462" s="226">
        <v>0.00062</v>
      </c>
      <c r="R462" s="226">
        <f>Q462*H462</f>
        <v>0.00062929999999999995</v>
      </c>
      <c r="S462" s="226">
        <v>0</v>
      </c>
      <c r="T462" s="227">
        <f>S462*H462</f>
        <v>0</v>
      </c>
      <c r="AR462" s="24" t="s">
        <v>170</v>
      </c>
      <c r="AT462" s="24" t="s">
        <v>243</v>
      </c>
      <c r="AU462" s="24" t="s">
        <v>80</v>
      </c>
      <c r="AY462" s="24" t="s">
        <v>120</v>
      </c>
      <c r="BE462" s="228">
        <f>IF(N462="základní",J462,0)</f>
        <v>0</v>
      </c>
      <c r="BF462" s="228">
        <f>IF(N462="snížená",J462,0)</f>
        <v>0</v>
      </c>
      <c r="BG462" s="228">
        <f>IF(N462="zákl. přenesená",J462,0)</f>
        <v>0</v>
      </c>
      <c r="BH462" s="228">
        <f>IF(N462="sníž. přenesená",J462,0)</f>
        <v>0</v>
      </c>
      <c r="BI462" s="228">
        <f>IF(N462="nulová",J462,0)</f>
        <v>0</v>
      </c>
      <c r="BJ462" s="24" t="s">
        <v>78</v>
      </c>
      <c r="BK462" s="228">
        <f>ROUND(I462*H462,2)</f>
        <v>0</v>
      </c>
      <c r="BL462" s="24" t="s">
        <v>127</v>
      </c>
      <c r="BM462" s="24" t="s">
        <v>659</v>
      </c>
    </row>
    <row r="463" s="11" customFormat="1">
      <c r="B463" s="232"/>
      <c r="C463" s="233"/>
      <c r="D463" s="229" t="s">
        <v>131</v>
      </c>
      <c r="E463" s="234" t="s">
        <v>21</v>
      </c>
      <c r="F463" s="235" t="s">
        <v>551</v>
      </c>
      <c r="G463" s="233"/>
      <c r="H463" s="236">
        <v>1.0149999999999999</v>
      </c>
      <c r="I463" s="237"/>
      <c r="J463" s="233"/>
      <c r="K463" s="233"/>
      <c r="L463" s="238"/>
      <c r="M463" s="239"/>
      <c r="N463" s="240"/>
      <c r="O463" s="240"/>
      <c r="P463" s="240"/>
      <c r="Q463" s="240"/>
      <c r="R463" s="240"/>
      <c r="S463" s="240"/>
      <c r="T463" s="241"/>
      <c r="AT463" s="242" t="s">
        <v>131</v>
      </c>
      <c r="AU463" s="242" t="s">
        <v>80</v>
      </c>
      <c r="AV463" s="11" t="s">
        <v>80</v>
      </c>
      <c r="AW463" s="11" t="s">
        <v>34</v>
      </c>
      <c r="AX463" s="11" t="s">
        <v>78</v>
      </c>
      <c r="AY463" s="242" t="s">
        <v>120</v>
      </c>
    </row>
    <row r="464" s="1" customFormat="1" ht="25.5" customHeight="1">
      <c r="B464" s="46"/>
      <c r="C464" s="217" t="s">
        <v>660</v>
      </c>
      <c r="D464" s="217" t="s">
        <v>122</v>
      </c>
      <c r="E464" s="218" t="s">
        <v>661</v>
      </c>
      <c r="F464" s="219" t="s">
        <v>662</v>
      </c>
      <c r="G464" s="220" t="s">
        <v>462</v>
      </c>
      <c r="H464" s="221">
        <v>1</v>
      </c>
      <c r="I464" s="222"/>
      <c r="J464" s="223">
        <f>ROUND(I464*H464,2)</f>
        <v>0</v>
      </c>
      <c r="K464" s="219" t="s">
        <v>126</v>
      </c>
      <c r="L464" s="72"/>
      <c r="M464" s="224" t="s">
        <v>21</v>
      </c>
      <c r="N464" s="225" t="s">
        <v>42</v>
      </c>
      <c r="O464" s="47"/>
      <c r="P464" s="226">
        <f>O464*H464</f>
        <v>0</v>
      </c>
      <c r="Q464" s="226">
        <v>0</v>
      </c>
      <c r="R464" s="226">
        <f>Q464*H464</f>
        <v>0</v>
      </c>
      <c r="S464" s="226">
        <v>0</v>
      </c>
      <c r="T464" s="227">
        <f>S464*H464</f>
        <v>0</v>
      </c>
      <c r="AR464" s="24" t="s">
        <v>127</v>
      </c>
      <c r="AT464" s="24" t="s">
        <v>122</v>
      </c>
      <c r="AU464" s="24" t="s">
        <v>80</v>
      </c>
      <c r="AY464" s="24" t="s">
        <v>120</v>
      </c>
      <c r="BE464" s="228">
        <f>IF(N464="základní",J464,0)</f>
        <v>0</v>
      </c>
      <c r="BF464" s="228">
        <f>IF(N464="snížená",J464,0)</f>
        <v>0</v>
      </c>
      <c r="BG464" s="228">
        <f>IF(N464="zákl. přenesená",J464,0)</f>
        <v>0</v>
      </c>
      <c r="BH464" s="228">
        <f>IF(N464="sníž. přenesená",J464,0)</f>
        <v>0</v>
      </c>
      <c r="BI464" s="228">
        <f>IF(N464="nulová",J464,0)</f>
        <v>0</v>
      </c>
      <c r="BJ464" s="24" t="s">
        <v>78</v>
      </c>
      <c r="BK464" s="228">
        <f>ROUND(I464*H464,2)</f>
        <v>0</v>
      </c>
      <c r="BL464" s="24" t="s">
        <v>127</v>
      </c>
      <c r="BM464" s="24" t="s">
        <v>663</v>
      </c>
    </row>
    <row r="465" s="1" customFormat="1">
      <c r="B465" s="46"/>
      <c r="C465" s="74"/>
      <c r="D465" s="229" t="s">
        <v>129</v>
      </c>
      <c r="E465" s="74"/>
      <c r="F465" s="230" t="s">
        <v>493</v>
      </c>
      <c r="G465" s="74"/>
      <c r="H465" s="74"/>
      <c r="I465" s="187"/>
      <c r="J465" s="74"/>
      <c r="K465" s="74"/>
      <c r="L465" s="72"/>
      <c r="M465" s="231"/>
      <c r="N465" s="47"/>
      <c r="O465" s="47"/>
      <c r="P465" s="47"/>
      <c r="Q465" s="47"/>
      <c r="R465" s="47"/>
      <c r="S465" s="47"/>
      <c r="T465" s="95"/>
      <c r="AT465" s="24" t="s">
        <v>129</v>
      </c>
      <c r="AU465" s="24" t="s">
        <v>80</v>
      </c>
    </row>
    <row r="466" s="11" customFormat="1">
      <c r="B466" s="232"/>
      <c r="C466" s="233"/>
      <c r="D466" s="229" t="s">
        <v>131</v>
      </c>
      <c r="E466" s="234" t="s">
        <v>21</v>
      </c>
      <c r="F466" s="235" t="s">
        <v>78</v>
      </c>
      <c r="G466" s="233"/>
      <c r="H466" s="236">
        <v>1</v>
      </c>
      <c r="I466" s="237"/>
      <c r="J466" s="233"/>
      <c r="K466" s="233"/>
      <c r="L466" s="238"/>
      <c r="M466" s="239"/>
      <c r="N466" s="240"/>
      <c r="O466" s="240"/>
      <c r="P466" s="240"/>
      <c r="Q466" s="240"/>
      <c r="R466" s="240"/>
      <c r="S466" s="240"/>
      <c r="T466" s="241"/>
      <c r="AT466" s="242" t="s">
        <v>131</v>
      </c>
      <c r="AU466" s="242" t="s">
        <v>80</v>
      </c>
      <c r="AV466" s="11" t="s">
        <v>80</v>
      </c>
      <c r="AW466" s="11" t="s">
        <v>34</v>
      </c>
      <c r="AX466" s="11" t="s">
        <v>78</v>
      </c>
      <c r="AY466" s="242" t="s">
        <v>120</v>
      </c>
    </row>
    <row r="467" s="1" customFormat="1" ht="25.5" customHeight="1">
      <c r="B467" s="46"/>
      <c r="C467" s="264" t="s">
        <v>664</v>
      </c>
      <c r="D467" s="264" t="s">
        <v>243</v>
      </c>
      <c r="E467" s="265" t="s">
        <v>665</v>
      </c>
      <c r="F467" s="266" t="s">
        <v>666</v>
      </c>
      <c r="G467" s="267" t="s">
        <v>497</v>
      </c>
      <c r="H467" s="268">
        <v>1.0149999999999999</v>
      </c>
      <c r="I467" s="269"/>
      <c r="J467" s="270">
        <f>ROUND(I467*H467,2)</f>
        <v>0</v>
      </c>
      <c r="K467" s="266" t="s">
        <v>470</v>
      </c>
      <c r="L467" s="271"/>
      <c r="M467" s="272" t="s">
        <v>21</v>
      </c>
      <c r="N467" s="273" t="s">
        <v>42</v>
      </c>
      <c r="O467" s="47"/>
      <c r="P467" s="226">
        <f>O467*H467</f>
        <v>0</v>
      </c>
      <c r="Q467" s="226">
        <v>0.00072999999999999996</v>
      </c>
      <c r="R467" s="226">
        <f>Q467*H467</f>
        <v>0.00074094999999999988</v>
      </c>
      <c r="S467" s="226">
        <v>0</v>
      </c>
      <c r="T467" s="227">
        <f>S467*H467</f>
        <v>0</v>
      </c>
      <c r="AR467" s="24" t="s">
        <v>170</v>
      </c>
      <c r="AT467" s="24" t="s">
        <v>243</v>
      </c>
      <c r="AU467" s="24" t="s">
        <v>80</v>
      </c>
      <c r="AY467" s="24" t="s">
        <v>120</v>
      </c>
      <c r="BE467" s="228">
        <f>IF(N467="základní",J467,0)</f>
        <v>0</v>
      </c>
      <c r="BF467" s="228">
        <f>IF(N467="snížená",J467,0)</f>
        <v>0</v>
      </c>
      <c r="BG467" s="228">
        <f>IF(N467="zákl. přenesená",J467,0)</f>
        <v>0</v>
      </c>
      <c r="BH467" s="228">
        <f>IF(N467="sníž. přenesená",J467,0)</f>
        <v>0</v>
      </c>
      <c r="BI467" s="228">
        <f>IF(N467="nulová",J467,0)</f>
        <v>0</v>
      </c>
      <c r="BJ467" s="24" t="s">
        <v>78</v>
      </c>
      <c r="BK467" s="228">
        <f>ROUND(I467*H467,2)</f>
        <v>0</v>
      </c>
      <c r="BL467" s="24" t="s">
        <v>127</v>
      </c>
      <c r="BM467" s="24" t="s">
        <v>667</v>
      </c>
    </row>
    <row r="468" s="11" customFormat="1">
      <c r="B468" s="232"/>
      <c r="C468" s="233"/>
      <c r="D468" s="229" t="s">
        <v>131</v>
      </c>
      <c r="E468" s="234" t="s">
        <v>21</v>
      </c>
      <c r="F468" s="235" t="s">
        <v>551</v>
      </c>
      <c r="G468" s="233"/>
      <c r="H468" s="236">
        <v>1.0149999999999999</v>
      </c>
      <c r="I468" s="237"/>
      <c r="J468" s="233"/>
      <c r="K468" s="233"/>
      <c r="L468" s="238"/>
      <c r="M468" s="239"/>
      <c r="N468" s="240"/>
      <c r="O468" s="240"/>
      <c r="P468" s="240"/>
      <c r="Q468" s="240"/>
      <c r="R468" s="240"/>
      <c r="S468" s="240"/>
      <c r="T468" s="241"/>
      <c r="AT468" s="242" t="s">
        <v>131</v>
      </c>
      <c r="AU468" s="242" t="s">
        <v>80</v>
      </c>
      <c r="AV468" s="11" t="s">
        <v>80</v>
      </c>
      <c r="AW468" s="11" t="s">
        <v>34</v>
      </c>
      <c r="AX468" s="11" t="s">
        <v>78</v>
      </c>
      <c r="AY468" s="242" t="s">
        <v>120</v>
      </c>
    </row>
    <row r="469" s="1" customFormat="1" ht="38.25" customHeight="1">
      <c r="B469" s="46"/>
      <c r="C469" s="217" t="s">
        <v>668</v>
      </c>
      <c r="D469" s="217" t="s">
        <v>122</v>
      </c>
      <c r="E469" s="218" t="s">
        <v>669</v>
      </c>
      <c r="F469" s="219" t="s">
        <v>670</v>
      </c>
      <c r="G469" s="220" t="s">
        <v>462</v>
      </c>
      <c r="H469" s="221">
        <v>2</v>
      </c>
      <c r="I469" s="222"/>
      <c r="J469" s="223">
        <f>ROUND(I469*H469,2)</f>
        <v>0</v>
      </c>
      <c r="K469" s="219" t="s">
        <v>126</v>
      </c>
      <c r="L469" s="72"/>
      <c r="M469" s="224" t="s">
        <v>21</v>
      </c>
      <c r="N469" s="225" t="s">
        <v>42</v>
      </c>
      <c r="O469" s="47"/>
      <c r="P469" s="226">
        <f>O469*H469</f>
        <v>0</v>
      </c>
      <c r="Q469" s="226">
        <v>0.00072000000000000005</v>
      </c>
      <c r="R469" s="226">
        <f>Q469*H469</f>
        <v>0.0014400000000000001</v>
      </c>
      <c r="S469" s="226">
        <v>0</v>
      </c>
      <c r="T469" s="227">
        <f>S469*H469</f>
        <v>0</v>
      </c>
      <c r="AR469" s="24" t="s">
        <v>127</v>
      </c>
      <c r="AT469" s="24" t="s">
        <v>122</v>
      </c>
      <c r="AU469" s="24" t="s">
        <v>80</v>
      </c>
      <c r="AY469" s="24" t="s">
        <v>120</v>
      </c>
      <c r="BE469" s="228">
        <f>IF(N469="základní",J469,0)</f>
        <v>0</v>
      </c>
      <c r="BF469" s="228">
        <f>IF(N469="snížená",J469,0)</f>
        <v>0</v>
      </c>
      <c r="BG469" s="228">
        <f>IF(N469="zákl. přenesená",J469,0)</f>
        <v>0</v>
      </c>
      <c r="BH469" s="228">
        <f>IF(N469="sníž. přenesená",J469,0)</f>
        <v>0</v>
      </c>
      <c r="BI469" s="228">
        <f>IF(N469="nulová",J469,0)</f>
        <v>0</v>
      </c>
      <c r="BJ469" s="24" t="s">
        <v>78</v>
      </c>
      <c r="BK469" s="228">
        <f>ROUND(I469*H469,2)</f>
        <v>0</v>
      </c>
      <c r="BL469" s="24" t="s">
        <v>127</v>
      </c>
      <c r="BM469" s="24" t="s">
        <v>671</v>
      </c>
    </row>
    <row r="470" s="1" customFormat="1">
      <c r="B470" s="46"/>
      <c r="C470" s="74"/>
      <c r="D470" s="229" t="s">
        <v>129</v>
      </c>
      <c r="E470" s="74"/>
      <c r="F470" s="230" t="s">
        <v>672</v>
      </c>
      <c r="G470" s="74"/>
      <c r="H470" s="74"/>
      <c r="I470" s="187"/>
      <c r="J470" s="74"/>
      <c r="K470" s="74"/>
      <c r="L470" s="72"/>
      <c r="M470" s="231"/>
      <c r="N470" s="47"/>
      <c r="O470" s="47"/>
      <c r="P470" s="47"/>
      <c r="Q470" s="47"/>
      <c r="R470" s="47"/>
      <c r="S470" s="47"/>
      <c r="T470" s="95"/>
      <c r="AT470" s="24" t="s">
        <v>129</v>
      </c>
      <c r="AU470" s="24" t="s">
        <v>80</v>
      </c>
    </row>
    <row r="471" s="11" customFormat="1">
      <c r="B471" s="232"/>
      <c r="C471" s="233"/>
      <c r="D471" s="229" t="s">
        <v>131</v>
      </c>
      <c r="E471" s="234" t="s">
        <v>21</v>
      </c>
      <c r="F471" s="235" t="s">
        <v>673</v>
      </c>
      <c r="G471" s="233"/>
      <c r="H471" s="236">
        <v>2</v>
      </c>
      <c r="I471" s="237"/>
      <c r="J471" s="233"/>
      <c r="K471" s="233"/>
      <c r="L471" s="238"/>
      <c r="M471" s="239"/>
      <c r="N471" s="240"/>
      <c r="O471" s="240"/>
      <c r="P471" s="240"/>
      <c r="Q471" s="240"/>
      <c r="R471" s="240"/>
      <c r="S471" s="240"/>
      <c r="T471" s="241"/>
      <c r="AT471" s="242" t="s">
        <v>131</v>
      </c>
      <c r="AU471" s="242" t="s">
        <v>80</v>
      </c>
      <c r="AV471" s="11" t="s">
        <v>80</v>
      </c>
      <c r="AW471" s="11" t="s">
        <v>34</v>
      </c>
      <c r="AX471" s="11" t="s">
        <v>78</v>
      </c>
      <c r="AY471" s="242" t="s">
        <v>120</v>
      </c>
    </row>
    <row r="472" s="1" customFormat="1" ht="16.5" customHeight="1">
      <c r="B472" s="46"/>
      <c r="C472" s="264" t="s">
        <v>674</v>
      </c>
      <c r="D472" s="264" t="s">
        <v>243</v>
      </c>
      <c r="E472" s="265" t="s">
        <v>675</v>
      </c>
      <c r="F472" s="266" t="s">
        <v>676</v>
      </c>
      <c r="G472" s="267" t="s">
        <v>469</v>
      </c>
      <c r="H472" s="268">
        <v>2</v>
      </c>
      <c r="I472" s="269"/>
      <c r="J472" s="270">
        <f>ROUND(I472*H472,2)</f>
        <v>0</v>
      </c>
      <c r="K472" s="266" t="s">
        <v>470</v>
      </c>
      <c r="L472" s="271"/>
      <c r="M472" s="272" t="s">
        <v>21</v>
      </c>
      <c r="N472" s="273" t="s">
        <v>42</v>
      </c>
      <c r="O472" s="47"/>
      <c r="P472" s="226">
        <f>O472*H472</f>
        <v>0</v>
      </c>
      <c r="Q472" s="226">
        <v>0.00125</v>
      </c>
      <c r="R472" s="226">
        <f>Q472*H472</f>
        <v>0.0025000000000000001</v>
      </c>
      <c r="S472" s="226">
        <v>0</v>
      </c>
      <c r="T472" s="227">
        <f>S472*H472</f>
        <v>0</v>
      </c>
      <c r="AR472" s="24" t="s">
        <v>170</v>
      </c>
      <c r="AT472" s="24" t="s">
        <v>243</v>
      </c>
      <c r="AU472" s="24" t="s">
        <v>80</v>
      </c>
      <c r="AY472" s="24" t="s">
        <v>120</v>
      </c>
      <c r="BE472" s="228">
        <f>IF(N472="základní",J472,0)</f>
        <v>0</v>
      </c>
      <c r="BF472" s="228">
        <f>IF(N472="snížená",J472,0)</f>
        <v>0</v>
      </c>
      <c r="BG472" s="228">
        <f>IF(N472="zákl. přenesená",J472,0)</f>
        <v>0</v>
      </c>
      <c r="BH472" s="228">
        <f>IF(N472="sníž. přenesená",J472,0)</f>
        <v>0</v>
      </c>
      <c r="BI472" s="228">
        <f>IF(N472="nulová",J472,0)</f>
        <v>0</v>
      </c>
      <c r="BJ472" s="24" t="s">
        <v>78</v>
      </c>
      <c r="BK472" s="228">
        <f>ROUND(I472*H472,2)</f>
        <v>0</v>
      </c>
      <c r="BL472" s="24" t="s">
        <v>127</v>
      </c>
      <c r="BM472" s="24" t="s">
        <v>677</v>
      </c>
    </row>
    <row r="473" s="11" customFormat="1">
      <c r="B473" s="232"/>
      <c r="C473" s="233"/>
      <c r="D473" s="229" t="s">
        <v>131</v>
      </c>
      <c r="E473" s="234" t="s">
        <v>21</v>
      </c>
      <c r="F473" s="235" t="s">
        <v>80</v>
      </c>
      <c r="G473" s="233"/>
      <c r="H473" s="236">
        <v>2</v>
      </c>
      <c r="I473" s="237"/>
      <c r="J473" s="233"/>
      <c r="K473" s="233"/>
      <c r="L473" s="238"/>
      <c r="M473" s="239"/>
      <c r="N473" s="240"/>
      <c r="O473" s="240"/>
      <c r="P473" s="240"/>
      <c r="Q473" s="240"/>
      <c r="R473" s="240"/>
      <c r="S473" s="240"/>
      <c r="T473" s="241"/>
      <c r="AT473" s="242" t="s">
        <v>131</v>
      </c>
      <c r="AU473" s="242" t="s">
        <v>80</v>
      </c>
      <c r="AV473" s="11" t="s">
        <v>80</v>
      </c>
      <c r="AW473" s="11" t="s">
        <v>34</v>
      </c>
      <c r="AX473" s="11" t="s">
        <v>78</v>
      </c>
      <c r="AY473" s="242" t="s">
        <v>120</v>
      </c>
    </row>
    <row r="474" s="1" customFormat="1" ht="38.25" customHeight="1">
      <c r="B474" s="46"/>
      <c r="C474" s="217" t="s">
        <v>678</v>
      </c>
      <c r="D474" s="217" t="s">
        <v>122</v>
      </c>
      <c r="E474" s="218" t="s">
        <v>679</v>
      </c>
      <c r="F474" s="219" t="s">
        <v>680</v>
      </c>
      <c r="G474" s="220" t="s">
        <v>462</v>
      </c>
      <c r="H474" s="221">
        <v>17</v>
      </c>
      <c r="I474" s="222"/>
      <c r="J474" s="223">
        <f>ROUND(I474*H474,2)</f>
        <v>0</v>
      </c>
      <c r="K474" s="219" t="s">
        <v>126</v>
      </c>
      <c r="L474" s="72"/>
      <c r="M474" s="224" t="s">
        <v>21</v>
      </c>
      <c r="N474" s="225" t="s">
        <v>42</v>
      </c>
      <c r="O474" s="47"/>
      <c r="P474" s="226">
        <f>O474*H474</f>
        <v>0</v>
      </c>
      <c r="Q474" s="226">
        <v>0.00073999999999999999</v>
      </c>
      <c r="R474" s="226">
        <f>Q474*H474</f>
        <v>0.012579999999999999</v>
      </c>
      <c r="S474" s="226">
        <v>0</v>
      </c>
      <c r="T474" s="227">
        <f>S474*H474</f>
        <v>0</v>
      </c>
      <c r="AR474" s="24" t="s">
        <v>127</v>
      </c>
      <c r="AT474" s="24" t="s">
        <v>122</v>
      </c>
      <c r="AU474" s="24" t="s">
        <v>80</v>
      </c>
      <c r="AY474" s="24" t="s">
        <v>120</v>
      </c>
      <c r="BE474" s="228">
        <f>IF(N474="základní",J474,0)</f>
        <v>0</v>
      </c>
      <c r="BF474" s="228">
        <f>IF(N474="snížená",J474,0)</f>
        <v>0</v>
      </c>
      <c r="BG474" s="228">
        <f>IF(N474="zákl. přenesená",J474,0)</f>
        <v>0</v>
      </c>
      <c r="BH474" s="228">
        <f>IF(N474="sníž. přenesená",J474,0)</f>
        <v>0</v>
      </c>
      <c r="BI474" s="228">
        <f>IF(N474="nulová",J474,0)</f>
        <v>0</v>
      </c>
      <c r="BJ474" s="24" t="s">
        <v>78</v>
      </c>
      <c r="BK474" s="228">
        <f>ROUND(I474*H474,2)</f>
        <v>0</v>
      </c>
      <c r="BL474" s="24" t="s">
        <v>127</v>
      </c>
      <c r="BM474" s="24" t="s">
        <v>681</v>
      </c>
    </row>
    <row r="475" s="1" customFormat="1">
      <c r="B475" s="46"/>
      <c r="C475" s="74"/>
      <c r="D475" s="229" t="s">
        <v>129</v>
      </c>
      <c r="E475" s="74"/>
      <c r="F475" s="230" t="s">
        <v>672</v>
      </c>
      <c r="G475" s="74"/>
      <c r="H475" s="74"/>
      <c r="I475" s="187"/>
      <c r="J475" s="74"/>
      <c r="K475" s="74"/>
      <c r="L475" s="72"/>
      <c r="M475" s="231"/>
      <c r="N475" s="47"/>
      <c r="O475" s="47"/>
      <c r="P475" s="47"/>
      <c r="Q475" s="47"/>
      <c r="R475" s="47"/>
      <c r="S475" s="47"/>
      <c r="T475" s="95"/>
      <c r="AT475" s="24" t="s">
        <v>129</v>
      </c>
      <c r="AU475" s="24" t="s">
        <v>80</v>
      </c>
    </row>
    <row r="476" s="11" customFormat="1">
      <c r="B476" s="232"/>
      <c r="C476" s="233"/>
      <c r="D476" s="229" t="s">
        <v>131</v>
      </c>
      <c r="E476" s="234" t="s">
        <v>21</v>
      </c>
      <c r="F476" s="235" t="s">
        <v>682</v>
      </c>
      <c r="G476" s="233"/>
      <c r="H476" s="236">
        <v>1</v>
      </c>
      <c r="I476" s="237"/>
      <c r="J476" s="233"/>
      <c r="K476" s="233"/>
      <c r="L476" s="238"/>
      <c r="M476" s="239"/>
      <c r="N476" s="240"/>
      <c r="O476" s="240"/>
      <c r="P476" s="240"/>
      <c r="Q476" s="240"/>
      <c r="R476" s="240"/>
      <c r="S476" s="240"/>
      <c r="T476" s="241"/>
      <c r="AT476" s="242" t="s">
        <v>131</v>
      </c>
      <c r="AU476" s="242" t="s">
        <v>80</v>
      </c>
      <c r="AV476" s="11" t="s">
        <v>80</v>
      </c>
      <c r="AW476" s="11" t="s">
        <v>34</v>
      </c>
      <c r="AX476" s="11" t="s">
        <v>71</v>
      </c>
      <c r="AY476" s="242" t="s">
        <v>120</v>
      </c>
    </row>
    <row r="477" s="11" customFormat="1">
      <c r="B477" s="232"/>
      <c r="C477" s="233"/>
      <c r="D477" s="229" t="s">
        <v>131</v>
      </c>
      <c r="E477" s="234" t="s">
        <v>21</v>
      </c>
      <c r="F477" s="235" t="s">
        <v>683</v>
      </c>
      <c r="G477" s="233"/>
      <c r="H477" s="236">
        <v>15</v>
      </c>
      <c r="I477" s="237"/>
      <c r="J477" s="233"/>
      <c r="K477" s="233"/>
      <c r="L477" s="238"/>
      <c r="M477" s="239"/>
      <c r="N477" s="240"/>
      <c r="O477" s="240"/>
      <c r="P477" s="240"/>
      <c r="Q477" s="240"/>
      <c r="R477" s="240"/>
      <c r="S477" s="240"/>
      <c r="T477" s="241"/>
      <c r="AT477" s="242" t="s">
        <v>131</v>
      </c>
      <c r="AU477" s="242" t="s">
        <v>80</v>
      </c>
      <c r="AV477" s="11" t="s">
        <v>80</v>
      </c>
      <c r="AW477" s="11" t="s">
        <v>34</v>
      </c>
      <c r="AX477" s="11" t="s">
        <v>71</v>
      </c>
      <c r="AY477" s="242" t="s">
        <v>120</v>
      </c>
    </row>
    <row r="478" s="11" customFormat="1">
      <c r="B478" s="232"/>
      <c r="C478" s="233"/>
      <c r="D478" s="229" t="s">
        <v>131</v>
      </c>
      <c r="E478" s="234" t="s">
        <v>21</v>
      </c>
      <c r="F478" s="235" t="s">
        <v>684</v>
      </c>
      <c r="G478" s="233"/>
      <c r="H478" s="236">
        <v>1</v>
      </c>
      <c r="I478" s="237"/>
      <c r="J478" s="233"/>
      <c r="K478" s="233"/>
      <c r="L478" s="238"/>
      <c r="M478" s="239"/>
      <c r="N478" s="240"/>
      <c r="O478" s="240"/>
      <c r="P478" s="240"/>
      <c r="Q478" s="240"/>
      <c r="R478" s="240"/>
      <c r="S478" s="240"/>
      <c r="T478" s="241"/>
      <c r="AT478" s="242" t="s">
        <v>131</v>
      </c>
      <c r="AU478" s="242" t="s">
        <v>80</v>
      </c>
      <c r="AV478" s="11" t="s">
        <v>80</v>
      </c>
      <c r="AW478" s="11" t="s">
        <v>34</v>
      </c>
      <c r="AX478" s="11" t="s">
        <v>71</v>
      </c>
      <c r="AY478" s="242" t="s">
        <v>120</v>
      </c>
    </row>
    <row r="479" s="13" customFormat="1">
      <c r="B479" s="253"/>
      <c r="C479" s="254"/>
      <c r="D479" s="229" t="s">
        <v>131</v>
      </c>
      <c r="E479" s="255" t="s">
        <v>21</v>
      </c>
      <c r="F479" s="256" t="s">
        <v>140</v>
      </c>
      <c r="G479" s="254"/>
      <c r="H479" s="257">
        <v>17</v>
      </c>
      <c r="I479" s="258"/>
      <c r="J479" s="254"/>
      <c r="K479" s="254"/>
      <c r="L479" s="259"/>
      <c r="M479" s="260"/>
      <c r="N479" s="261"/>
      <c r="O479" s="261"/>
      <c r="P479" s="261"/>
      <c r="Q479" s="261"/>
      <c r="R479" s="261"/>
      <c r="S479" s="261"/>
      <c r="T479" s="262"/>
      <c r="AT479" s="263" t="s">
        <v>131</v>
      </c>
      <c r="AU479" s="263" t="s">
        <v>80</v>
      </c>
      <c r="AV479" s="13" t="s">
        <v>127</v>
      </c>
      <c r="AW479" s="13" t="s">
        <v>34</v>
      </c>
      <c r="AX479" s="13" t="s">
        <v>78</v>
      </c>
      <c r="AY479" s="263" t="s">
        <v>120</v>
      </c>
    </row>
    <row r="480" s="1" customFormat="1" ht="16.5" customHeight="1">
      <c r="B480" s="46"/>
      <c r="C480" s="264" t="s">
        <v>685</v>
      </c>
      <c r="D480" s="264" t="s">
        <v>243</v>
      </c>
      <c r="E480" s="265" t="s">
        <v>686</v>
      </c>
      <c r="F480" s="266" t="s">
        <v>687</v>
      </c>
      <c r="G480" s="267" t="s">
        <v>469</v>
      </c>
      <c r="H480" s="268">
        <v>1</v>
      </c>
      <c r="I480" s="269"/>
      <c r="J480" s="270">
        <f>ROUND(I480*H480,2)</f>
        <v>0</v>
      </c>
      <c r="K480" s="266" t="s">
        <v>470</v>
      </c>
      <c r="L480" s="271"/>
      <c r="M480" s="272" t="s">
        <v>21</v>
      </c>
      <c r="N480" s="273" t="s">
        <v>42</v>
      </c>
      <c r="O480" s="47"/>
      <c r="P480" s="226">
        <f>O480*H480</f>
        <v>0</v>
      </c>
      <c r="Q480" s="226">
        <v>0.0030999999999999999</v>
      </c>
      <c r="R480" s="226">
        <f>Q480*H480</f>
        <v>0.0030999999999999999</v>
      </c>
      <c r="S480" s="226">
        <v>0</v>
      </c>
      <c r="T480" s="227">
        <f>S480*H480</f>
        <v>0</v>
      </c>
      <c r="AR480" s="24" t="s">
        <v>170</v>
      </c>
      <c r="AT480" s="24" t="s">
        <v>243</v>
      </c>
      <c r="AU480" s="24" t="s">
        <v>80</v>
      </c>
      <c r="AY480" s="24" t="s">
        <v>120</v>
      </c>
      <c r="BE480" s="228">
        <f>IF(N480="základní",J480,0)</f>
        <v>0</v>
      </c>
      <c r="BF480" s="228">
        <f>IF(N480="snížená",J480,0)</f>
        <v>0</v>
      </c>
      <c r="BG480" s="228">
        <f>IF(N480="zákl. přenesená",J480,0)</f>
        <v>0</v>
      </c>
      <c r="BH480" s="228">
        <f>IF(N480="sníž. přenesená",J480,0)</f>
        <v>0</v>
      </c>
      <c r="BI480" s="228">
        <f>IF(N480="nulová",J480,0)</f>
        <v>0</v>
      </c>
      <c r="BJ480" s="24" t="s">
        <v>78</v>
      </c>
      <c r="BK480" s="228">
        <f>ROUND(I480*H480,2)</f>
        <v>0</v>
      </c>
      <c r="BL480" s="24" t="s">
        <v>127</v>
      </c>
      <c r="BM480" s="24" t="s">
        <v>688</v>
      </c>
    </row>
    <row r="481" s="11" customFormat="1">
      <c r="B481" s="232"/>
      <c r="C481" s="233"/>
      <c r="D481" s="229" t="s">
        <v>131</v>
      </c>
      <c r="E481" s="234" t="s">
        <v>21</v>
      </c>
      <c r="F481" s="235" t="s">
        <v>78</v>
      </c>
      <c r="G481" s="233"/>
      <c r="H481" s="236">
        <v>1</v>
      </c>
      <c r="I481" s="237"/>
      <c r="J481" s="233"/>
      <c r="K481" s="233"/>
      <c r="L481" s="238"/>
      <c r="M481" s="239"/>
      <c r="N481" s="240"/>
      <c r="O481" s="240"/>
      <c r="P481" s="240"/>
      <c r="Q481" s="240"/>
      <c r="R481" s="240"/>
      <c r="S481" s="240"/>
      <c r="T481" s="241"/>
      <c r="AT481" s="242" t="s">
        <v>131</v>
      </c>
      <c r="AU481" s="242" t="s">
        <v>80</v>
      </c>
      <c r="AV481" s="11" t="s">
        <v>80</v>
      </c>
      <c r="AW481" s="11" t="s">
        <v>34</v>
      </c>
      <c r="AX481" s="11" t="s">
        <v>78</v>
      </c>
      <c r="AY481" s="242" t="s">
        <v>120</v>
      </c>
    </row>
    <row r="482" s="1" customFormat="1" ht="16.5" customHeight="1">
      <c r="B482" s="46"/>
      <c r="C482" s="264" t="s">
        <v>689</v>
      </c>
      <c r="D482" s="264" t="s">
        <v>243</v>
      </c>
      <c r="E482" s="265" t="s">
        <v>690</v>
      </c>
      <c r="F482" s="266" t="s">
        <v>691</v>
      </c>
      <c r="G482" s="267" t="s">
        <v>469</v>
      </c>
      <c r="H482" s="268">
        <v>15</v>
      </c>
      <c r="I482" s="269"/>
      <c r="J482" s="270">
        <f>ROUND(I482*H482,2)</f>
        <v>0</v>
      </c>
      <c r="K482" s="266" t="s">
        <v>470</v>
      </c>
      <c r="L482" s="271"/>
      <c r="M482" s="272" t="s">
        <v>21</v>
      </c>
      <c r="N482" s="273" t="s">
        <v>42</v>
      </c>
      <c r="O482" s="47"/>
      <c r="P482" s="226">
        <f>O482*H482</f>
        <v>0</v>
      </c>
      <c r="Q482" s="226">
        <v>0.01</v>
      </c>
      <c r="R482" s="226">
        <f>Q482*H482</f>
        <v>0.14999999999999999</v>
      </c>
      <c r="S482" s="226">
        <v>0</v>
      </c>
      <c r="T482" s="227">
        <f>S482*H482</f>
        <v>0</v>
      </c>
      <c r="AR482" s="24" t="s">
        <v>170</v>
      </c>
      <c r="AT482" s="24" t="s">
        <v>243</v>
      </c>
      <c r="AU482" s="24" t="s">
        <v>80</v>
      </c>
      <c r="AY482" s="24" t="s">
        <v>120</v>
      </c>
      <c r="BE482" s="228">
        <f>IF(N482="základní",J482,0)</f>
        <v>0</v>
      </c>
      <c r="BF482" s="228">
        <f>IF(N482="snížená",J482,0)</f>
        <v>0</v>
      </c>
      <c r="BG482" s="228">
        <f>IF(N482="zákl. přenesená",J482,0)</f>
        <v>0</v>
      </c>
      <c r="BH482" s="228">
        <f>IF(N482="sníž. přenesená",J482,0)</f>
        <v>0</v>
      </c>
      <c r="BI482" s="228">
        <f>IF(N482="nulová",J482,0)</f>
        <v>0</v>
      </c>
      <c r="BJ482" s="24" t="s">
        <v>78</v>
      </c>
      <c r="BK482" s="228">
        <f>ROUND(I482*H482,2)</f>
        <v>0</v>
      </c>
      <c r="BL482" s="24" t="s">
        <v>127</v>
      </c>
      <c r="BM482" s="24" t="s">
        <v>692</v>
      </c>
    </row>
    <row r="483" s="11" customFormat="1">
      <c r="B483" s="232"/>
      <c r="C483" s="233"/>
      <c r="D483" s="229" t="s">
        <v>131</v>
      </c>
      <c r="E483" s="234" t="s">
        <v>21</v>
      </c>
      <c r="F483" s="235" t="s">
        <v>10</v>
      </c>
      <c r="G483" s="233"/>
      <c r="H483" s="236">
        <v>15</v>
      </c>
      <c r="I483" s="237"/>
      <c r="J483" s="233"/>
      <c r="K483" s="233"/>
      <c r="L483" s="238"/>
      <c r="M483" s="239"/>
      <c r="N483" s="240"/>
      <c r="O483" s="240"/>
      <c r="P483" s="240"/>
      <c r="Q483" s="240"/>
      <c r="R483" s="240"/>
      <c r="S483" s="240"/>
      <c r="T483" s="241"/>
      <c r="AT483" s="242" t="s">
        <v>131</v>
      </c>
      <c r="AU483" s="242" t="s">
        <v>80</v>
      </c>
      <c r="AV483" s="11" t="s">
        <v>80</v>
      </c>
      <c r="AW483" s="11" t="s">
        <v>34</v>
      </c>
      <c r="AX483" s="11" t="s">
        <v>78</v>
      </c>
      <c r="AY483" s="242" t="s">
        <v>120</v>
      </c>
    </row>
    <row r="484" s="1" customFormat="1" ht="16.5" customHeight="1">
      <c r="B484" s="46"/>
      <c r="C484" s="264" t="s">
        <v>693</v>
      </c>
      <c r="D484" s="264" t="s">
        <v>243</v>
      </c>
      <c r="E484" s="265" t="s">
        <v>694</v>
      </c>
      <c r="F484" s="266" t="s">
        <v>695</v>
      </c>
      <c r="G484" s="267" t="s">
        <v>469</v>
      </c>
      <c r="H484" s="268">
        <v>1</v>
      </c>
      <c r="I484" s="269"/>
      <c r="J484" s="270">
        <f>ROUND(I484*H484,2)</f>
        <v>0</v>
      </c>
      <c r="K484" s="266" t="s">
        <v>470</v>
      </c>
      <c r="L484" s="271"/>
      <c r="M484" s="272" t="s">
        <v>21</v>
      </c>
      <c r="N484" s="273" t="s">
        <v>42</v>
      </c>
      <c r="O484" s="47"/>
      <c r="P484" s="226">
        <f>O484*H484</f>
        <v>0</v>
      </c>
      <c r="Q484" s="226">
        <v>0.0115</v>
      </c>
      <c r="R484" s="226">
        <f>Q484*H484</f>
        <v>0.0115</v>
      </c>
      <c r="S484" s="226">
        <v>0</v>
      </c>
      <c r="T484" s="227">
        <f>S484*H484</f>
        <v>0</v>
      </c>
      <c r="AR484" s="24" t="s">
        <v>170</v>
      </c>
      <c r="AT484" s="24" t="s">
        <v>243</v>
      </c>
      <c r="AU484" s="24" t="s">
        <v>80</v>
      </c>
      <c r="AY484" s="24" t="s">
        <v>120</v>
      </c>
      <c r="BE484" s="228">
        <f>IF(N484="základní",J484,0)</f>
        <v>0</v>
      </c>
      <c r="BF484" s="228">
        <f>IF(N484="snížená",J484,0)</f>
        <v>0</v>
      </c>
      <c r="BG484" s="228">
        <f>IF(N484="zákl. přenesená",J484,0)</f>
        <v>0</v>
      </c>
      <c r="BH484" s="228">
        <f>IF(N484="sníž. přenesená",J484,0)</f>
        <v>0</v>
      </c>
      <c r="BI484" s="228">
        <f>IF(N484="nulová",J484,0)</f>
        <v>0</v>
      </c>
      <c r="BJ484" s="24" t="s">
        <v>78</v>
      </c>
      <c r="BK484" s="228">
        <f>ROUND(I484*H484,2)</f>
        <v>0</v>
      </c>
      <c r="BL484" s="24" t="s">
        <v>127</v>
      </c>
      <c r="BM484" s="24" t="s">
        <v>696</v>
      </c>
    </row>
    <row r="485" s="11" customFormat="1">
      <c r="B485" s="232"/>
      <c r="C485" s="233"/>
      <c r="D485" s="229" t="s">
        <v>131</v>
      </c>
      <c r="E485" s="234" t="s">
        <v>21</v>
      </c>
      <c r="F485" s="235" t="s">
        <v>78</v>
      </c>
      <c r="G485" s="233"/>
      <c r="H485" s="236">
        <v>1</v>
      </c>
      <c r="I485" s="237"/>
      <c r="J485" s="233"/>
      <c r="K485" s="233"/>
      <c r="L485" s="238"/>
      <c r="M485" s="239"/>
      <c r="N485" s="240"/>
      <c r="O485" s="240"/>
      <c r="P485" s="240"/>
      <c r="Q485" s="240"/>
      <c r="R485" s="240"/>
      <c r="S485" s="240"/>
      <c r="T485" s="241"/>
      <c r="AT485" s="242" t="s">
        <v>131</v>
      </c>
      <c r="AU485" s="242" t="s">
        <v>80</v>
      </c>
      <c r="AV485" s="11" t="s">
        <v>80</v>
      </c>
      <c r="AW485" s="11" t="s">
        <v>34</v>
      </c>
      <c r="AX485" s="11" t="s">
        <v>78</v>
      </c>
      <c r="AY485" s="242" t="s">
        <v>120</v>
      </c>
    </row>
    <row r="486" s="1" customFormat="1" ht="16.5" customHeight="1">
      <c r="B486" s="46"/>
      <c r="C486" s="264" t="s">
        <v>697</v>
      </c>
      <c r="D486" s="264" t="s">
        <v>243</v>
      </c>
      <c r="E486" s="265" t="s">
        <v>698</v>
      </c>
      <c r="F486" s="266" t="s">
        <v>699</v>
      </c>
      <c r="G486" s="267" t="s">
        <v>469</v>
      </c>
      <c r="H486" s="268">
        <v>16</v>
      </c>
      <c r="I486" s="269"/>
      <c r="J486" s="270">
        <f>ROUND(I486*H486,2)</f>
        <v>0</v>
      </c>
      <c r="K486" s="266" t="s">
        <v>470</v>
      </c>
      <c r="L486" s="271"/>
      <c r="M486" s="272" t="s">
        <v>21</v>
      </c>
      <c r="N486" s="273" t="s">
        <v>42</v>
      </c>
      <c r="O486" s="47"/>
      <c r="P486" s="226">
        <f>O486*H486</f>
        <v>0</v>
      </c>
      <c r="Q486" s="226">
        <v>0.0065399999999999998</v>
      </c>
      <c r="R486" s="226">
        <f>Q486*H486</f>
        <v>0.10464</v>
      </c>
      <c r="S486" s="226">
        <v>0</v>
      </c>
      <c r="T486" s="227">
        <f>S486*H486</f>
        <v>0</v>
      </c>
      <c r="AR486" s="24" t="s">
        <v>170</v>
      </c>
      <c r="AT486" s="24" t="s">
        <v>243</v>
      </c>
      <c r="AU486" s="24" t="s">
        <v>80</v>
      </c>
      <c r="AY486" s="24" t="s">
        <v>120</v>
      </c>
      <c r="BE486" s="228">
        <f>IF(N486="základní",J486,0)</f>
        <v>0</v>
      </c>
      <c r="BF486" s="228">
        <f>IF(N486="snížená",J486,0)</f>
        <v>0</v>
      </c>
      <c r="BG486" s="228">
        <f>IF(N486="zákl. přenesená",J486,0)</f>
        <v>0</v>
      </c>
      <c r="BH486" s="228">
        <f>IF(N486="sníž. přenesená",J486,0)</f>
        <v>0</v>
      </c>
      <c r="BI486" s="228">
        <f>IF(N486="nulová",J486,0)</f>
        <v>0</v>
      </c>
      <c r="BJ486" s="24" t="s">
        <v>78</v>
      </c>
      <c r="BK486" s="228">
        <f>ROUND(I486*H486,2)</f>
        <v>0</v>
      </c>
      <c r="BL486" s="24" t="s">
        <v>127</v>
      </c>
      <c r="BM486" s="24" t="s">
        <v>700</v>
      </c>
    </row>
    <row r="487" s="11" customFormat="1">
      <c r="B487" s="232"/>
      <c r="C487" s="233"/>
      <c r="D487" s="229" t="s">
        <v>131</v>
      </c>
      <c r="E487" s="234" t="s">
        <v>21</v>
      </c>
      <c r="F487" s="235" t="s">
        <v>212</v>
      </c>
      <c r="G487" s="233"/>
      <c r="H487" s="236">
        <v>16</v>
      </c>
      <c r="I487" s="237"/>
      <c r="J487" s="233"/>
      <c r="K487" s="233"/>
      <c r="L487" s="238"/>
      <c r="M487" s="239"/>
      <c r="N487" s="240"/>
      <c r="O487" s="240"/>
      <c r="P487" s="240"/>
      <c r="Q487" s="240"/>
      <c r="R487" s="240"/>
      <c r="S487" s="240"/>
      <c r="T487" s="241"/>
      <c r="AT487" s="242" t="s">
        <v>131</v>
      </c>
      <c r="AU487" s="242" t="s">
        <v>80</v>
      </c>
      <c r="AV487" s="11" t="s">
        <v>80</v>
      </c>
      <c r="AW487" s="11" t="s">
        <v>34</v>
      </c>
      <c r="AX487" s="11" t="s">
        <v>78</v>
      </c>
      <c r="AY487" s="242" t="s">
        <v>120</v>
      </c>
    </row>
    <row r="488" s="1" customFormat="1" ht="16.5" customHeight="1">
      <c r="B488" s="46"/>
      <c r="C488" s="264" t="s">
        <v>701</v>
      </c>
      <c r="D488" s="264" t="s">
        <v>243</v>
      </c>
      <c r="E488" s="265" t="s">
        <v>702</v>
      </c>
      <c r="F488" s="266" t="s">
        <v>703</v>
      </c>
      <c r="G488" s="267" t="s">
        <v>469</v>
      </c>
      <c r="H488" s="268">
        <v>3</v>
      </c>
      <c r="I488" s="269"/>
      <c r="J488" s="270">
        <f>ROUND(I488*H488,2)</f>
        <v>0</v>
      </c>
      <c r="K488" s="266" t="s">
        <v>470</v>
      </c>
      <c r="L488" s="271"/>
      <c r="M488" s="272" t="s">
        <v>21</v>
      </c>
      <c r="N488" s="273" t="s">
        <v>42</v>
      </c>
      <c r="O488" s="47"/>
      <c r="P488" s="226">
        <f>O488*H488</f>
        <v>0</v>
      </c>
      <c r="Q488" s="226">
        <v>0.0033</v>
      </c>
      <c r="R488" s="226">
        <f>Q488*H488</f>
        <v>0.0098999999999999991</v>
      </c>
      <c r="S488" s="226">
        <v>0</v>
      </c>
      <c r="T488" s="227">
        <f>S488*H488</f>
        <v>0</v>
      </c>
      <c r="AR488" s="24" t="s">
        <v>170</v>
      </c>
      <c r="AT488" s="24" t="s">
        <v>243</v>
      </c>
      <c r="AU488" s="24" t="s">
        <v>80</v>
      </c>
      <c r="AY488" s="24" t="s">
        <v>120</v>
      </c>
      <c r="BE488" s="228">
        <f>IF(N488="základní",J488,0)</f>
        <v>0</v>
      </c>
      <c r="BF488" s="228">
        <f>IF(N488="snížená",J488,0)</f>
        <v>0</v>
      </c>
      <c r="BG488" s="228">
        <f>IF(N488="zákl. přenesená",J488,0)</f>
        <v>0</v>
      </c>
      <c r="BH488" s="228">
        <f>IF(N488="sníž. přenesená",J488,0)</f>
        <v>0</v>
      </c>
      <c r="BI488" s="228">
        <f>IF(N488="nulová",J488,0)</f>
        <v>0</v>
      </c>
      <c r="BJ488" s="24" t="s">
        <v>78</v>
      </c>
      <c r="BK488" s="228">
        <f>ROUND(I488*H488,2)</f>
        <v>0</v>
      </c>
      <c r="BL488" s="24" t="s">
        <v>127</v>
      </c>
      <c r="BM488" s="24" t="s">
        <v>704</v>
      </c>
    </row>
    <row r="489" s="11" customFormat="1">
      <c r="B489" s="232"/>
      <c r="C489" s="233"/>
      <c r="D489" s="229" t="s">
        <v>131</v>
      </c>
      <c r="E489" s="234" t="s">
        <v>21</v>
      </c>
      <c r="F489" s="235" t="s">
        <v>705</v>
      </c>
      <c r="G489" s="233"/>
      <c r="H489" s="236">
        <v>2</v>
      </c>
      <c r="I489" s="237"/>
      <c r="J489" s="233"/>
      <c r="K489" s="233"/>
      <c r="L489" s="238"/>
      <c r="M489" s="239"/>
      <c r="N489" s="240"/>
      <c r="O489" s="240"/>
      <c r="P489" s="240"/>
      <c r="Q489" s="240"/>
      <c r="R489" s="240"/>
      <c r="S489" s="240"/>
      <c r="T489" s="241"/>
      <c r="AT489" s="242" t="s">
        <v>131</v>
      </c>
      <c r="AU489" s="242" t="s">
        <v>80</v>
      </c>
      <c r="AV489" s="11" t="s">
        <v>80</v>
      </c>
      <c r="AW489" s="11" t="s">
        <v>34</v>
      </c>
      <c r="AX489" s="11" t="s">
        <v>71</v>
      </c>
      <c r="AY489" s="242" t="s">
        <v>120</v>
      </c>
    </row>
    <row r="490" s="11" customFormat="1">
      <c r="B490" s="232"/>
      <c r="C490" s="233"/>
      <c r="D490" s="229" t="s">
        <v>131</v>
      </c>
      <c r="E490" s="234" t="s">
        <v>21</v>
      </c>
      <c r="F490" s="235" t="s">
        <v>706</v>
      </c>
      <c r="G490" s="233"/>
      <c r="H490" s="236">
        <v>1</v>
      </c>
      <c r="I490" s="237"/>
      <c r="J490" s="233"/>
      <c r="K490" s="233"/>
      <c r="L490" s="238"/>
      <c r="M490" s="239"/>
      <c r="N490" s="240"/>
      <c r="O490" s="240"/>
      <c r="P490" s="240"/>
      <c r="Q490" s="240"/>
      <c r="R490" s="240"/>
      <c r="S490" s="240"/>
      <c r="T490" s="241"/>
      <c r="AT490" s="242" t="s">
        <v>131</v>
      </c>
      <c r="AU490" s="242" t="s">
        <v>80</v>
      </c>
      <c r="AV490" s="11" t="s">
        <v>80</v>
      </c>
      <c r="AW490" s="11" t="s">
        <v>34</v>
      </c>
      <c r="AX490" s="11" t="s">
        <v>71</v>
      </c>
      <c r="AY490" s="242" t="s">
        <v>120</v>
      </c>
    </row>
    <row r="491" s="13" customFormat="1">
      <c r="B491" s="253"/>
      <c r="C491" s="254"/>
      <c r="D491" s="229" t="s">
        <v>131</v>
      </c>
      <c r="E491" s="255" t="s">
        <v>21</v>
      </c>
      <c r="F491" s="256" t="s">
        <v>140</v>
      </c>
      <c r="G491" s="254"/>
      <c r="H491" s="257">
        <v>3</v>
      </c>
      <c r="I491" s="258"/>
      <c r="J491" s="254"/>
      <c r="K491" s="254"/>
      <c r="L491" s="259"/>
      <c r="M491" s="260"/>
      <c r="N491" s="261"/>
      <c r="O491" s="261"/>
      <c r="P491" s="261"/>
      <c r="Q491" s="261"/>
      <c r="R491" s="261"/>
      <c r="S491" s="261"/>
      <c r="T491" s="262"/>
      <c r="AT491" s="263" t="s">
        <v>131</v>
      </c>
      <c r="AU491" s="263" t="s">
        <v>80</v>
      </c>
      <c r="AV491" s="13" t="s">
        <v>127</v>
      </c>
      <c r="AW491" s="13" t="s">
        <v>34</v>
      </c>
      <c r="AX491" s="13" t="s">
        <v>78</v>
      </c>
      <c r="AY491" s="263" t="s">
        <v>120</v>
      </c>
    </row>
    <row r="492" s="1" customFormat="1" ht="25.5" customHeight="1">
      <c r="B492" s="46"/>
      <c r="C492" s="217" t="s">
        <v>707</v>
      </c>
      <c r="D492" s="217" t="s">
        <v>122</v>
      </c>
      <c r="E492" s="218" t="s">
        <v>708</v>
      </c>
      <c r="F492" s="219" t="s">
        <v>709</v>
      </c>
      <c r="G492" s="220" t="s">
        <v>462</v>
      </c>
      <c r="H492" s="221">
        <v>15</v>
      </c>
      <c r="I492" s="222"/>
      <c r="J492" s="223">
        <f>ROUND(I492*H492,2)</f>
        <v>0</v>
      </c>
      <c r="K492" s="219" t="s">
        <v>126</v>
      </c>
      <c r="L492" s="72"/>
      <c r="M492" s="224" t="s">
        <v>21</v>
      </c>
      <c r="N492" s="225" t="s">
        <v>42</v>
      </c>
      <c r="O492" s="47"/>
      <c r="P492" s="226">
        <f>O492*H492</f>
        <v>0</v>
      </c>
      <c r="Q492" s="226">
        <v>0.00034000000000000002</v>
      </c>
      <c r="R492" s="226">
        <f>Q492*H492</f>
        <v>0.0051000000000000004</v>
      </c>
      <c r="S492" s="226">
        <v>0</v>
      </c>
      <c r="T492" s="227">
        <f>S492*H492</f>
        <v>0</v>
      </c>
      <c r="AR492" s="24" t="s">
        <v>127</v>
      </c>
      <c r="AT492" s="24" t="s">
        <v>122</v>
      </c>
      <c r="AU492" s="24" t="s">
        <v>80</v>
      </c>
      <c r="AY492" s="24" t="s">
        <v>120</v>
      </c>
      <c r="BE492" s="228">
        <f>IF(N492="základní",J492,0)</f>
        <v>0</v>
      </c>
      <c r="BF492" s="228">
        <f>IF(N492="snížená",J492,0)</f>
        <v>0</v>
      </c>
      <c r="BG492" s="228">
        <f>IF(N492="zákl. přenesená",J492,0)</f>
        <v>0</v>
      </c>
      <c r="BH492" s="228">
        <f>IF(N492="sníž. přenesená",J492,0)</f>
        <v>0</v>
      </c>
      <c r="BI492" s="228">
        <f>IF(N492="nulová",J492,0)</f>
        <v>0</v>
      </c>
      <c r="BJ492" s="24" t="s">
        <v>78</v>
      </c>
      <c r="BK492" s="228">
        <f>ROUND(I492*H492,2)</f>
        <v>0</v>
      </c>
      <c r="BL492" s="24" t="s">
        <v>127</v>
      </c>
      <c r="BM492" s="24" t="s">
        <v>710</v>
      </c>
    </row>
    <row r="493" s="1" customFormat="1">
      <c r="B493" s="46"/>
      <c r="C493" s="74"/>
      <c r="D493" s="229" t="s">
        <v>129</v>
      </c>
      <c r="E493" s="74"/>
      <c r="F493" s="230" t="s">
        <v>672</v>
      </c>
      <c r="G493" s="74"/>
      <c r="H493" s="74"/>
      <c r="I493" s="187"/>
      <c r="J493" s="74"/>
      <c r="K493" s="74"/>
      <c r="L493" s="72"/>
      <c r="M493" s="231"/>
      <c r="N493" s="47"/>
      <c r="O493" s="47"/>
      <c r="P493" s="47"/>
      <c r="Q493" s="47"/>
      <c r="R493" s="47"/>
      <c r="S493" s="47"/>
      <c r="T493" s="95"/>
      <c r="AT493" s="24" t="s">
        <v>129</v>
      </c>
      <c r="AU493" s="24" t="s">
        <v>80</v>
      </c>
    </row>
    <row r="494" s="11" customFormat="1">
      <c r="B494" s="232"/>
      <c r="C494" s="233"/>
      <c r="D494" s="229" t="s">
        <v>131</v>
      </c>
      <c r="E494" s="234" t="s">
        <v>21</v>
      </c>
      <c r="F494" s="235" t="s">
        <v>711</v>
      </c>
      <c r="G494" s="233"/>
      <c r="H494" s="236">
        <v>5</v>
      </c>
      <c r="I494" s="237"/>
      <c r="J494" s="233"/>
      <c r="K494" s="233"/>
      <c r="L494" s="238"/>
      <c r="M494" s="239"/>
      <c r="N494" s="240"/>
      <c r="O494" s="240"/>
      <c r="P494" s="240"/>
      <c r="Q494" s="240"/>
      <c r="R494" s="240"/>
      <c r="S494" s="240"/>
      <c r="T494" s="241"/>
      <c r="AT494" s="242" t="s">
        <v>131</v>
      </c>
      <c r="AU494" s="242" t="s">
        <v>80</v>
      </c>
      <c r="AV494" s="11" t="s">
        <v>80</v>
      </c>
      <c r="AW494" s="11" t="s">
        <v>34</v>
      </c>
      <c r="AX494" s="11" t="s">
        <v>71</v>
      </c>
      <c r="AY494" s="242" t="s">
        <v>120</v>
      </c>
    </row>
    <row r="495" s="11" customFormat="1">
      <c r="B495" s="232"/>
      <c r="C495" s="233"/>
      <c r="D495" s="229" t="s">
        <v>131</v>
      </c>
      <c r="E495" s="234" t="s">
        <v>21</v>
      </c>
      <c r="F495" s="235" t="s">
        <v>712</v>
      </c>
      <c r="G495" s="233"/>
      <c r="H495" s="236">
        <v>10</v>
      </c>
      <c r="I495" s="237"/>
      <c r="J495" s="233"/>
      <c r="K495" s="233"/>
      <c r="L495" s="238"/>
      <c r="M495" s="239"/>
      <c r="N495" s="240"/>
      <c r="O495" s="240"/>
      <c r="P495" s="240"/>
      <c r="Q495" s="240"/>
      <c r="R495" s="240"/>
      <c r="S495" s="240"/>
      <c r="T495" s="241"/>
      <c r="AT495" s="242" t="s">
        <v>131</v>
      </c>
      <c r="AU495" s="242" t="s">
        <v>80</v>
      </c>
      <c r="AV495" s="11" t="s">
        <v>80</v>
      </c>
      <c r="AW495" s="11" t="s">
        <v>34</v>
      </c>
      <c r="AX495" s="11" t="s">
        <v>71</v>
      </c>
      <c r="AY495" s="242" t="s">
        <v>120</v>
      </c>
    </row>
    <row r="496" s="13" customFormat="1">
      <c r="B496" s="253"/>
      <c r="C496" s="254"/>
      <c r="D496" s="229" t="s">
        <v>131</v>
      </c>
      <c r="E496" s="255" t="s">
        <v>21</v>
      </c>
      <c r="F496" s="256" t="s">
        <v>140</v>
      </c>
      <c r="G496" s="254"/>
      <c r="H496" s="257">
        <v>15</v>
      </c>
      <c r="I496" s="258"/>
      <c r="J496" s="254"/>
      <c r="K496" s="254"/>
      <c r="L496" s="259"/>
      <c r="M496" s="260"/>
      <c r="N496" s="261"/>
      <c r="O496" s="261"/>
      <c r="P496" s="261"/>
      <c r="Q496" s="261"/>
      <c r="R496" s="261"/>
      <c r="S496" s="261"/>
      <c r="T496" s="262"/>
      <c r="AT496" s="263" t="s">
        <v>131</v>
      </c>
      <c r="AU496" s="263" t="s">
        <v>80</v>
      </c>
      <c r="AV496" s="13" t="s">
        <v>127</v>
      </c>
      <c r="AW496" s="13" t="s">
        <v>34</v>
      </c>
      <c r="AX496" s="13" t="s">
        <v>78</v>
      </c>
      <c r="AY496" s="263" t="s">
        <v>120</v>
      </c>
    </row>
    <row r="497" s="1" customFormat="1" ht="16.5" customHeight="1">
      <c r="B497" s="46"/>
      <c r="C497" s="264" t="s">
        <v>713</v>
      </c>
      <c r="D497" s="264" t="s">
        <v>243</v>
      </c>
      <c r="E497" s="265" t="s">
        <v>714</v>
      </c>
      <c r="F497" s="266" t="s">
        <v>715</v>
      </c>
      <c r="G497" s="267" t="s">
        <v>469</v>
      </c>
      <c r="H497" s="268">
        <v>10</v>
      </c>
      <c r="I497" s="269"/>
      <c r="J497" s="270">
        <f>ROUND(I497*H497,2)</f>
        <v>0</v>
      </c>
      <c r="K497" s="266" t="s">
        <v>470</v>
      </c>
      <c r="L497" s="271"/>
      <c r="M497" s="272" t="s">
        <v>21</v>
      </c>
      <c r="N497" s="273" t="s">
        <v>42</v>
      </c>
      <c r="O497" s="47"/>
      <c r="P497" s="226">
        <f>O497*H497</f>
        <v>0</v>
      </c>
      <c r="Q497" s="226">
        <v>0.014</v>
      </c>
      <c r="R497" s="226">
        <f>Q497*H497</f>
        <v>0.14000000000000001</v>
      </c>
      <c r="S497" s="226">
        <v>0</v>
      </c>
      <c r="T497" s="227">
        <f>S497*H497</f>
        <v>0</v>
      </c>
      <c r="AR497" s="24" t="s">
        <v>170</v>
      </c>
      <c r="AT497" s="24" t="s">
        <v>243</v>
      </c>
      <c r="AU497" s="24" t="s">
        <v>80</v>
      </c>
      <c r="AY497" s="24" t="s">
        <v>120</v>
      </c>
      <c r="BE497" s="228">
        <f>IF(N497="základní",J497,0)</f>
        <v>0</v>
      </c>
      <c r="BF497" s="228">
        <f>IF(N497="snížená",J497,0)</f>
        <v>0</v>
      </c>
      <c r="BG497" s="228">
        <f>IF(N497="zákl. přenesená",J497,0)</f>
        <v>0</v>
      </c>
      <c r="BH497" s="228">
        <f>IF(N497="sníž. přenesená",J497,0)</f>
        <v>0</v>
      </c>
      <c r="BI497" s="228">
        <f>IF(N497="nulová",J497,0)</f>
        <v>0</v>
      </c>
      <c r="BJ497" s="24" t="s">
        <v>78</v>
      </c>
      <c r="BK497" s="228">
        <f>ROUND(I497*H497,2)</f>
        <v>0</v>
      </c>
      <c r="BL497" s="24" t="s">
        <v>127</v>
      </c>
      <c r="BM497" s="24" t="s">
        <v>716</v>
      </c>
    </row>
    <row r="498" s="1" customFormat="1" ht="16.5" customHeight="1">
      <c r="B498" s="46"/>
      <c r="C498" s="264" t="s">
        <v>717</v>
      </c>
      <c r="D498" s="264" t="s">
        <v>243</v>
      </c>
      <c r="E498" s="265" t="s">
        <v>718</v>
      </c>
      <c r="F498" s="266" t="s">
        <v>719</v>
      </c>
      <c r="G498" s="267" t="s">
        <v>469</v>
      </c>
      <c r="H498" s="268">
        <v>10</v>
      </c>
      <c r="I498" s="269"/>
      <c r="J498" s="270">
        <f>ROUND(I498*H498,2)</f>
        <v>0</v>
      </c>
      <c r="K498" s="266" t="s">
        <v>470</v>
      </c>
      <c r="L498" s="271"/>
      <c r="M498" s="272" t="s">
        <v>21</v>
      </c>
      <c r="N498" s="273" t="s">
        <v>42</v>
      </c>
      <c r="O498" s="47"/>
      <c r="P498" s="226">
        <f>O498*H498</f>
        <v>0</v>
      </c>
      <c r="Q498" s="226">
        <v>0.00055000000000000003</v>
      </c>
      <c r="R498" s="226">
        <f>Q498*H498</f>
        <v>0.0055000000000000005</v>
      </c>
      <c r="S498" s="226">
        <v>0</v>
      </c>
      <c r="T498" s="227">
        <f>S498*H498</f>
        <v>0</v>
      </c>
      <c r="AR498" s="24" t="s">
        <v>170</v>
      </c>
      <c r="AT498" s="24" t="s">
        <v>243</v>
      </c>
      <c r="AU498" s="24" t="s">
        <v>80</v>
      </c>
      <c r="AY498" s="24" t="s">
        <v>120</v>
      </c>
      <c r="BE498" s="228">
        <f>IF(N498="základní",J498,0)</f>
        <v>0</v>
      </c>
      <c r="BF498" s="228">
        <f>IF(N498="snížená",J498,0)</f>
        <v>0</v>
      </c>
      <c r="BG498" s="228">
        <f>IF(N498="zákl. přenesená",J498,0)</f>
        <v>0</v>
      </c>
      <c r="BH498" s="228">
        <f>IF(N498="sníž. přenesená",J498,0)</f>
        <v>0</v>
      </c>
      <c r="BI498" s="228">
        <f>IF(N498="nulová",J498,0)</f>
        <v>0</v>
      </c>
      <c r="BJ498" s="24" t="s">
        <v>78</v>
      </c>
      <c r="BK498" s="228">
        <f>ROUND(I498*H498,2)</f>
        <v>0</v>
      </c>
      <c r="BL498" s="24" t="s">
        <v>127</v>
      </c>
      <c r="BM498" s="24" t="s">
        <v>720</v>
      </c>
    </row>
    <row r="499" s="11" customFormat="1">
      <c r="B499" s="232"/>
      <c r="C499" s="233"/>
      <c r="D499" s="229" t="s">
        <v>131</v>
      </c>
      <c r="E499" s="234" t="s">
        <v>21</v>
      </c>
      <c r="F499" s="235" t="s">
        <v>185</v>
      </c>
      <c r="G499" s="233"/>
      <c r="H499" s="236">
        <v>10</v>
      </c>
      <c r="I499" s="237"/>
      <c r="J499" s="233"/>
      <c r="K499" s="233"/>
      <c r="L499" s="238"/>
      <c r="M499" s="239"/>
      <c r="N499" s="240"/>
      <c r="O499" s="240"/>
      <c r="P499" s="240"/>
      <c r="Q499" s="240"/>
      <c r="R499" s="240"/>
      <c r="S499" s="240"/>
      <c r="T499" s="241"/>
      <c r="AT499" s="242" t="s">
        <v>131</v>
      </c>
      <c r="AU499" s="242" t="s">
        <v>80</v>
      </c>
      <c r="AV499" s="11" t="s">
        <v>80</v>
      </c>
      <c r="AW499" s="11" t="s">
        <v>34</v>
      </c>
      <c r="AX499" s="11" t="s">
        <v>78</v>
      </c>
      <c r="AY499" s="242" t="s">
        <v>120</v>
      </c>
    </row>
    <row r="500" s="1" customFormat="1" ht="16.5" customHeight="1">
      <c r="B500" s="46"/>
      <c r="C500" s="264" t="s">
        <v>721</v>
      </c>
      <c r="D500" s="264" t="s">
        <v>243</v>
      </c>
      <c r="E500" s="265" t="s">
        <v>722</v>
      </c>
      <c r="F500" s="266" t="s">
        <v>723</v>
      </c>
      <c r="G500" s="267" t="s">
        <v>469</v>
      </c>
      <c r="H500" s="268">
        <v>5</v>
      </c>
      <c r="I500" s="269"/>
      <c r="J500" s="270">
        <f>ROUND(I500*H500,2)</f>
        <v>0</v>
      </c>
      <c r="K500" s="266" t="s">
        <v>470</v>
      </c>
      <c r="L500" s="271"/>
      <c r="M500" s="272" t="s">
        <v>21</v>
      </c>
      <c r="N500" s="273" t="s">
        <v>42</v>
      </c>
      <c r="O500" s="47"/>
      <c r="P500" s="226">
        <f>O500*H500</f>
        <v>0</v>
      </c>
      <c r="Q500" s="226">
        <v>0.0395</v>
      </c>
      <c r="R500" s="226">
        <f>Q500*H500</f>
        <v>0.19750000000000001</v>
      </c>
      <c r="S500" s="226">
        <v>0</v>
      </c>
      <c r="T500" s="227">
        <f>S500*H500</f>
        <v>0</v>
      </c>
      <c r="AR500" s="24" t="s">
        <v>170</v>
      </c>
      <c r="AT500" s="24" t="s">
        <v>243</v>
      </c>
      <c r="AU500" s="24" t="s">
        <v>80</v>
      </c>
      <c r="AY500" s="24" t="s">
        <v>120</v>
      </c>
      <c r="BE500" s="228">
        <f>IF(N500="základní",J500,0)</f>
        <v>0</v>
      </c>
      <c r="BF500" s="228">
        <f>IF(N500="snížená",J500,0)</f>
        <v>0</v>
      </c>
      <c r="BG500" s="228">
        <f>IF(N500="zákl. přenesená",J500,0)</f>
        <v>0</v>
      </c>
      <c r="BH500" s="228">
        <f>IF(N500="sníž. přenesená",J500,0)</f>
        <v>0</v>
      </c>
      <c r="BI500" s="228">
        <f>IF(N500="nulová",J500,0)</f>
        <v>0</v>
      </c>
      <c r="BJ500" s="24" t="s">
        <v>78</v>
      </c>
      <c r="BK500" s="228">
        <f>ROUND(I500*H500,2)</f>
        <v>0</v>
      </c>
      <c r="BL500" s="24" t="s">
        <v>127</v>
      </c>
      <c r="BM500" s="24" t="s">
        <v>724</v>
      </c>
    </row>
    <row r="501" s="11" customFormat="1">
      <c r="B501" s="232"/>
      <c r="C501" s="233"/>
      <c r="D501" s="229" t="s">
        <v>131</v>
      </c>
      <c r="E501" s="234" t="s">
        <v>21</v>
      </c>
      <c r="F501" s="235" t="s">
        <v>152</v>
      </c>
      <c r="G501" s="233"/>
      <c r="H501" s="236">
        <v>5</v>
      </c>
      <c r="I501" s="237"/>
      <c r="J501" s="233"/>
      <c r="K501" s="233"/>
      <c r="L501" s="238"/>
      <c r="M501" s="239"/>
      <c r="N501" s="240"/>
      <c r="O501" s="240"/>
      <c r="P501" s="240"/>
      <c r="Q501" s="240"/>
      <c r="R501" s="240"/>
      <c r="S501" s="240"/>
      <c r="T501" s="241"/>
      <c r="AT501" s="242" t="s">
        <v>131</v>
      </c>
      <c r="AU501" s="242" t="s">
        <v>80</v>
      </c>
      <c r="AV501" s="11" t="s">
        <v>80</v>
      </c>
      <c r="AW501" s="11" t="s">
        <v>34</v>
      </c>
      <c r="AX501" s="11" t="s">
        <v>78</v>
      </c>
      <c r="AY501" s="242" t="s">
        <v>120</v>
      </c>
    </row>
    <row r="502" s="1" customFormat="1" ht="16.5" customHeight="1">
      <c r="B502" s="46"/>
      <c r="C502" s="264" t="s">
        <v>725</v>
      </c>
      <c r="D502" s="264" t="s">
        <v>243</v>
      </c>
      <c r="E502" s="265" t="s">
        <v>726</v>
      </c>
      <c r="F502" s="266" t="s">
        <v>727</v>
      </c>
      <c r="G502" s="267" t="s">
        <v>469</v>
      </c>
      <c r="H502" s="268">
        <v>5.0499999999999998</v>
      </c>
      <c r="I502" s="269"/>
      <c r="J502" s="270">
        <f>ROUND(I502*H502,2)</f>
        <v>0</v>
      </c>
      <c r="K502" s="266" t="s">
        <v>470</v>
      </c>
      <c r="L502" s="271"/>
      <c r="M502" s="272" t="s">
        <v>21</v>
      </c>
      <c r="N502" s="273" t="s">
        <v>42</v>
      </c>
      <c r="O502" s="47"/>
      <c r="P502" s="226">
        <f>O502*H502</f>
        <v>0</v>
      </c>
      <c r="Q502" s="226">
        <v>0.013400000000000001</v>
      </c>
      <c r="R502" s="226">
        <f>Q502*H502</f>
        <v>0.067669999999999994</v>
      </c>
      <c r="S502" s="226">
        <v>0</v>
      </c>
      <c r="T502" s="227">
        <f>S502*H502</f>
        <v>0</v>
      </c>
      <c r="AR502" s="24" t="s">
        <v>170</v>
      </c>
      <c r="AT502" s="24" t="s">
        <v>243</v>
      </c>
      <c r="AU502" s="24" t="s">
        <v>80</v>
      </c>
      <c r="AY502" s="24" t="s">
        <v>120</v>
      </c>
      <c r="BE502" s="228">
        <f>IF(N502="základní",J502,0)</f>
        <v>0</v>
      </c>
      <c r="BF502" s="228">
        <f>IF(N502="snížená",J502,0)</f>
        <v>0</v>
      </c>
      <c r="BG502" s="228">
        <f>IF(N502="zákl. přenesená",J502,0)</f>
        <v>0</v>
      </c>
      <c r="BH502" s="228">
        <f>IF(N502="sníž. přenesená",J502,0)</f>
        <v>0</v>
      </c>
      <c r="BI502" s="228">
        <f>IF(N502="nulová",J502,0)</f>
        <v>0</v>
      </c>
      <c r="BJ502" s="24" t="s">
        <v>78</v>
      </c>
      <c r="BK502" s="228">
        <f>ROUND(I502*H502,2)</f>
        <v>0</v>
      </c>
      <c r="BL502" s="24" t="s">
        <v>127</v>
      </c>
      <c r="BM502" s="24" t="s">
        <v>728</v>
      </c>
    </row>
    <row r="503" s="11" customFormat="1">
      <c r="B503" s="232"/>
      <c r="C503" s="233"/>
      <c r="D503" s="229" t="s">
        <v>131</v>
      </c>
      <c r="E503" s="234" t="s">
        <v>21</v>
      </c>
      <c r="F503" s="235" t="s">
        <v>729</v>
      </c>
      <c r="G503" s="233"/>
      <c r="H503" s="236">
        <v>5.0499999999999998</v>
      </c>
      <c r="I503" s="237"/>
      <c r="J503" s="233"/>
      <c r="K503" s="233"/>
      <c r="L503" s="238"/>
      <c r="M503" s="239"/>
      <c r="N503" s="240"/>
      <c r="O503" s="240"/>
      <c r="P503" s="240"/>
      <c r="Q503" s="240"/>
      <c r="R503" s="240"/>
      <c r="S503" s="240"/>
      <c r="T503" s="241"/>
      <c r="AT503" s="242" t="s">
        <v>131</v>
      </c>
      <c r="AU503" s="242" t="s">
        <v>80</v>
      </c>
      <c r="AV503" s="11" t="s">
        <v>80</v>
      </c>
      <c r="AW503" s="11" t="s">
        <v>34</v>
      </c>
      <c r="AX503" s="11" t="s">
        <v>78</v>
      </c>
      <c r="AY503" s="242" t="s">
        <v>120</v>
      </c>
    </row>
    <row r="504" s="1" customFormat="1" ht="38.25" customHeight="1">
      <c r="B504" s="46"/>
      <c r="C504" s="217" t="s">
        <v>730</v>
      </c>
      <c r="D504" s="217" t="s">
        <v>122</v>
      </c>
      <c r="E504" s="218" t="s">
        <v>731</v>
      </c>
      <c r="F504" s="219" t="s">
        <v>732</v>
      </c>
      <c r="G504" s="220" t="s">
        <v>462</v>
      </c>
      <c r="H504" s="221">
        <v>6</v>
      </c>
      <c r="I504" s="222"/>
      <c r="J504" s="223">
        <f>ROUND(I504*H504,2)</f>
        <v>0</v>
      </c>
      <c r="K504" s="219" t="s">
        <v>126</v>
      </c>
      <c r="L504" s="72"/>
      <c r="M504" s="224" t="s">
        <v>21</v>
      </c>
      <c r="N504" s="225" t="s">
        <v>42</v>
      </c>
      <c r="O504" s="47"/>
      <c r="P504" s="226">
        <f>O504*H504</f>
        <v>0</v>
      </c>
      <c r="Q504" s="226">
        <v>0.00165</v>
      </c>
      <c r="R504" s="226">
        <f>Q504*H504</f>
        <v>0.0098999999999999991</v>
      </c>
      <c r="S504" s="226">
        <v>0</v>
      </c>
      <c r="T504" s="227">
        <f>S504*H504</f>
        <v>0</v>
      </c>
      <c r="AR504" s="24" t="s">
        <v>127</v>
      </c>
      <c r="AT504" s="24" t="s">
        <v>122</v>
      </c>
      <c r="AU504" s="24" t="s">
        <v>80</v>
      </c>
      <c r="AY504" s="24" t="s">
        <v>120</v>
      </c>
      <c r="BE504" s="228">
        <f>IF(N504="základní",J504,0)</f>
        <v>0</v>
      </c>
      <c r="BF504" s="228">
        <f>IF(N504="snížená",J504,0)</f>
        <v>0</v>
      </c>
      <c r="BG504" s="228">
        <f>IF(N504="zákl. přenesená",J504,0)</f>
        <v>0</v>
      </c>
      <c r="BH504" s="228">
        <f>IF(N504="sníž. přenesená",J504,0)</f>
        <v>0</v>
      </c>
      <c r="BI504" s="228">
        <f>IF(N504="nulová",J504,0)</f>
        <v>0</v>
      </c>
      <c r="BJ504" s="24" t="s">
        <v>78</v>
      </c>
      <c r="BK504" s="228">
        <f>ROUND(I504*H504,2)</f>
        <v>0</v>
      </c>
      <c r="BL504" s="24" t="s">
        <v>127</v>
      </c>
      <c r="BM504" s="24" t="s">
        <v>733</v>
      </c>
    </row>
    <row r="505" s="1" customFormat="1">
      <c r="B505" s="46"/>
      <c r="C505" s="74"/>
      <c r="D505" s="229" t="s">
        <v>129</v>
      </c>
      <c r="E505" s="74"/>
      <c r="F505" s="230" t="s">
        <v>672</v>
      </c>
      <c r="G505" s="74"/>
      <c r="H505" s="74"/>
      <c r="I505" s="187"/>
      <c r="J505" s="74"/>
      <c r="K505" s="74"/>
      <c r="L505" s="72"/>
      <c r="M505" s="231"/>
      <c r="N505" s="47"/>
      <c r="O505" s="47"/>
      <c r="P505" s="47"/>
      <c r="Q505" s="47"/>
      <c r="R505" s="47"/>
      <c r="S505" s="47"/>
      <c r="T505" s="95"/>
      <c r="AT505" s="24" t="s">
        <v>129</v>
      </c>
      <c r="AU505" s="24" t="s">
        <v>80</v>
      </c>
    </row>
    <row r="506" s="11" customFormat="1">
      <c r="B506" s="232"/>
      <c r="C506" s="233"/>
      <c r="D506" s="229" t="s">
        <v>131</v>
      </c>
      <c r="E506" s="234" t="s">
        <v>21</v>
      </c>
      <c r="F506" s="235" t="s">
        <v>734</v>
      </c>
      <c r="G506" s="233"/>
      <c r="H506" s="236">
        <v>6</v>
      </c>
      <c r="I506" s="237"/>
      <c r="J506" s="233"/>
      <c r="K506" s="233"/>
      <c r="L506" s="238"/>
      <c r="M506" s="239"/>
      <c r="N506" s="240"/>
      <c r="O506" s="240"/>
      <c r="P506" s="240"/>
      <c r="Q506" s="240"/>
      <c r="R506" s="240"/>
      <c r="S506" s="240"/>
      <c r="T506" s="241"/>
      <c r="AT506" s="242" t="s">
        <v>131</v>
      </c>
      <c r="AU506" s="242" t="s">
        <v>80</v>
      </c>
      <c r="AV506" s="11" t="s">
        <v>80</v>
      </c>
      <c r="AW506" s="11" t="s">
        <v>34</v>
      </c>
      <c r="AX506" s="11" t="s">
        <v>78</v>
      </c>
      <c r="AY506" s="242" t="s">
        <v>120</v>
      </c>
    </row>
    <row r="507" s="1" customFormat="1" ht="16.5" customHeight="1">
      <c r="B507" s="46"/>
      <c r="C507" s="264" t="s">
        <v>735</v>
      </c>
      <c r="D507" s="264" t="s">
        <v>243</v>
      </c>
      <c r="E507" s="265" t="s">
        <v>736</v>
      </c>
      <c r="F507" s="266" t="s">
        <v>737</v>
      </c>
      <c r="G507" s="267" t="s">
        <v>469</v>
      </c>
      <c r="H507" s="268">
        <v>6</v>
      </c>
      <c r="I507" s="269"/>
      <c r="J507" s="270">
        <f>ROUND(I507*H507,2)</f>
        <v>0</v>
      </c>
      <c r="K507" s="266" t="s">
        <v>470</v>
      </c>
      <c r="L507" s="271"/>
      <c r="M507" s="272" t="s">
        <v>21</v>
      </c>
      <c r="N507" s="273" t="s">
        <v>42</v>
      </c>
      <c r="O507" s="47"/>
      <c r="P507" s="226">
        <f>O507*H507</f>
        <v>0</v>
      </c>
      <c r="Q507" s="226">
        <v>0.020049999999999998</v>
      </c>
      <c r="R507" s="226">
        <f>Q507*H507</f>
        <v>0.12029999999999999</v>
      </c>
      <c r="S507" s="226">
        <v>0</v>
      </c>
      <c r="T507" s="227">
        <f>S507*H507</f>
        <v>0</v>
      </c>
      <c r="AR507" s="24" t="s">
        <v>170</v>
      </c>
      <c r="AT507" s="24" t="s">
        <v>243</v>
      </c>
      <c r="AU507" s="24" t="s">
        <v>80</v>
      </c>
      <c r="AY507" s="24" t="s">
        <v>120</v>
      </c>
      <c r="BE507" s="228">
        <f>IF(N507="základní",J507,0)</f>
        <v>0</v>
      </c>
      <c r="BF507" s="228">
        <f>IF(N507="snížená",J507,0)</f>
        <v>0</v>
      </c>
      <c r="BG507" s="228">
        <f>IF(N507="zákl. přenesená",J507,0)</f>
        <v>0</v>
      </c>
      <c r="BH507" s="228">
        <f>IF(N507="sníž. přenesená",J507,0)</f>
        <v>0</v>
      </c>
      <c r="BI507" s="228">
        <f>IF(N507="nulová",J507,0)</f>
        <v>0</v>
      </c>
      <c r="BJ507" s="24" t="s">
        <v>78</v>
      </c>
      <c r="BK507" s="228">
        <f>ROUND(I507*H507,2)</f>
        <v>0</v>
      </c>
      <c r="BL507" s="24" t="s">
        <v>127</v>
      </c>
      <c r="BM507" s="24" t="s">
        <v>738</v>
      </c>
    </row>
    <row r="508" s="11" customFormat="1">
      <c r="B508" s="232"/>
      <c r="C508" s="233"/>
      <c r="D508" s="229" t="s">
        <v>131</v>
      </c>
      <c r="E508" s="234" t="s">
        <v>21</v>
      </c>
      <c r="F508" s="235" t="s">
        <v>158</v>
      </c>
      <c r="G508" s="233"/>
      <c r="H508" s="236">
        <v>6</v>
      </c>
      <c r="I508" s="237"/>
      <c r="J508" s="233"/>
      <c r="K508" s="233"/>
      <c r="L508" s="238"/>
      <c r="M508" s="239"/>
      <c r="N508" s="240"/>
      <c r="O508" s="240"/>
      <c r="P508" s="240"/>
      <c r="Q508" s="240"/>
      <c r="R508" s="240"/>
      <c r="S508" s="240"/>
      <c r="T508" s="241"/>
      <c r="AT508" s="242" t="s">
        <v>131</v>
      </c>
      <c r="AU508" s="242" t="s">
        <v>80</v>
      </c>
      <c r="AV508" s="11" t="s">
        <v>80</v>
      </c>
      <c r="AW508" s="11" t="s">
        <v>34</v>
      </c>
      <c r="AX508" s="11" t="s">
        <v>78</v>
      </c>
      <c r="AY508" s="242" t="s">
        <v>120</v>
      </c>
    </row>
    <row r="509" s="1" customFormat="1" ht="16.5" customHeight="1">
      <c r="B509" s="46"/>
      <c r="C509" s="264" t="s">
        <v>739</v>
      </c>
      <c r="D509" s="264" t="s">
        <v>243</v>
      </c>
      <c r="E509" s="265" t="s">
        <v>740</v>
      </c>
      <c r="F509" s="266" t="s">
        <v>741</v>
      </c>
      <c r="G509" s="267" t="s">
        <v>469</v>
      </c>
      <c r="H509" s="268">
        <v>6</v>
      </c>
      <c r="I509" s="269"/>
      <c r="J509" s="270">
        <f>ROUND(I509*H509,2)</f>
        <v>0</v>
      </c>
      <c r="K509" s="266" t="s">
        <v>470</v>
      </c>
      <c r="L509" s="271"/>
      <c r="M509" s="272" t="s">
        <v>21</v>
      </c>
      <c r="N509" s="273" t="s">
        <v>42</v>
      </c>
      <c r="O509" s="47"/>
      <c r="P509" s="226">
        <f>O509*H509</f>
        <v>0</v>
      </c>
      <c r="Q509" s="226">
        <v>0.0065399999999999998</v>
      </c>
      <c r="R509" s="226">
        <f>Q509*H509</f>
        <v>0.039239999999999997</v>
      </c>
      <c r="S509" s="226">
        <v>0</v>
      </c>
      <c r="T509" s="227">
        <f>S509*H509</f>
        <v>0</v>
      </c>
      <c r="AR509" s="24" t="s">
        <v>170</v>
      </c>
      <c r="AT509" s="24" t="s">
        <v>243</v>
      </c>
      <c r="AU509" s="24" t="s">
        <v>80</v>
      </c>
      <c r="AY509" s="24" t="s">
        <v>120</v>
      </c>
      <c r="BE509" s="228">
        <f>IF(N509="základní",J509,0)</f>
        <v>0</v>
      </c>
      <c r="BF509" s="228">
        <f>IF(N509="snížená",J509,0)</f>
        <v>0</v>
      </c>
      <c r="BG509" s="228">
        <f>IF(N509="zákl. přenesená",J509,0)</f>
        <v>0</v>
      </c>
      <c r="BH509" s="228">
        <f>IF(N509="sníž. přenesená",J509,0)</f>
        <v>0</v>
      </c>
      <c r="BI509" s="228">
        <f>IF(N509="nulová",J509,0)</f>
        <v>0</v>
      </c>
      <c r="BJ509" s="24" t="s">
        <v>78</v>
      </c>
      <c r="BK509" s="228">
        <f>ROUND(I509*H509,2)</f>
        <v>0</v>
      </c>
      <c r="BL509" s="24" t="s">
        <v>127</v>
      </c>
      <c r="BM509" s="24" t="s">
        <v>742</v>
      </c>
    </row>
    <row r="510" s="11" customFormat="1">
      <c r="B510" s="232"/>
      <c r="C510" s="233"/>
      <c r="D510" s="229" t="s">
        <v>131</v>
      </c>
      <c r="E510" s="234" t="s">
        <v>21</v>
      </c>
      <c r="F510" s="235" t="s">
        <v>158</v>
      </c>
      <c r="G510" s="233"/>
      <c r="H510" s="236">
        <v>6</v>
      </c>
      <c r="I510" s="237"/>
      <c r="J510" s="233"/>
      <c r="K510" s="233"/>
      <c r="L510" s="238"/>
      <c r="M510" s="239"/>
      <c r="N510" s="240"/>
      <c r="O510" s="240"/>
      <c r="P510" s="240"/>
      <c r="Q510" s="240"/>
      <c r="R510" s="240"/>
      <c r="S510" s="240"/>
      <c r="T510" s="241"/>
      <c r="AT510" s="242" t="s">
        <v>131</v>
      </c>
      <c r="AU510" s="242" t="s">
        <v>80</v>
      </c>
      <c r="AV510" s="11" t="s">
        <v>80</v>
      </c>
      <c r="AW510" s="11" t="s">
        <v>34</v>
      </c>
      <c r="AX510" s="11" t="s">
        <v>78</v>
      </c>
      <c r="AY510" s="242" t="s">
        <v>120</v>
      </c>
    </row>
    <row r="511" s="1" customFormat="1" ht="16.5" customHeight="1">
      <c r="B511" s="46"/>
      <c r="C511" s="217" t="s">
        <v>743</v>
      </c>
      <c r="D511" s="217" t="s">
        <v>122</v>
      </c>
      <c r="E511" s="218" t="s">
        <v>744</v>
      </c>
      <c r="F511" s="219" t="s">
        <v>745</v>
      </c>
      <c r="G511" s="220" t="s">
        <v>462</v>
      </c>
      <c r="H511" s="221">
        <v>1</v>
      </c>
      <c r="I511" s="222"/>
      <c r="J511" s="223">
        <f>ROUND(I511*H511,2)</f>
        <v>0</v>
      </c>
      <c r="K511" s="219" t="s">
        <v>246</v>
      </c>
      <c r="L511" s="72"/>
      <c r="M511" s="224" t="s">
        <v>21</v>
      </c>
      <c r="N511" s="225" t="s">
        <v>42</v>
      </c>
      <c r="O511" s="47"/>
      <c r="P511" s="226">
        <f>O511*H511</f>
        <v>0</v>
      </c>
      <c r="Q511" s="226">
        <v>0.00034000000000000002</v>
      </c>
      <c r="R511" s="226">
        <f>Q511*H511</f>
        <v>0.00034000000000000002</v>
      </c>
      <c r="S511" s="226">
        <v>0</v>
      </c>
      <c r="T511" s="227">
        <f>S511*H511</f>
        <v>0</v>
      </c>
      <c r="AR511" s="24" t="s">
        <v>127</v>
      </c>
      <c r="AT511" s="24" t="s">
        <v>122</v>
      </c>
      <c r="AU511" s="24" t="s">
        <v>80</v>
      </c>
      <c r="AY511" s="24" t="s">
        <v>120</v>
      </c>
      <c r="BE511" s="228">
        <f>IF(N511="základní",J511,0)</f>
        <v>0</v>
      </c>
      <c r="BF511" s="228">
        <f>IF(N511="snížená",J511,0)</f>
        <v>0</v>
      </c>
      <c r="BG511" s="228">
        <f>IF(N511="zákl. přenesená",J511,0)</f>
        <v>0</v>
      </c>
      <c r="BH511" s="228">
        <f>IF(N511="sníž. přenesená",J511,0)</f>
        <v>0</v>
      </c>
      <c r="BI511" s="228">
        <f>IF(N511="nulová",J511,0)</f>
        <v>0</v>
      </c>
      <c r="BJ511" s="24" t="s">
        <v>78</v>
      </c>
      <c r="BK511" s="228">
        <f>ROUND(I511*H511,2)</f>
        <v>0</v>
      </c>
      <c r="BL511" s="24" t="s">
        <v>127</v>
      </c>
      <c r="BM511" s="24" t="s">
        <v>746</v>
      </c>
    </row>
    <row r="512" s="1" customFormat="1">
      <c r="B512" s="46"/>
      <c r="C512" s="74"/>
      <c r="D512" s="229" t="s">
        <v>129</v>
      </c>
      <c r="E512" s="74"/>
      <c r="F512" s="230" t="s">
        <v>672</v>
      </c>
      <c r="G512" s="74"/>
      <c r="H512" s="74"/>
      <c r="I512" s="187"/>
      <c r="J512" s="74"/>
      <c r="K512" s="74"/>
      <c r="L512" s="72"/>
      <c r="M512" s="231"/>
      <c r="N512" s="47"/>
      <c r="O512" s="47"/>
      <c r="P512" s="47"/>
      <c r="Q512" s="47"/>
      <c r="R512" s="47"/>
      <c r="S512" s="47"/>
      <c r="T512" s="95"/>
      <c r="AT512" s="24" t="s">
        <v>129</v>
      </c>
      <c r="AU512" s="24" t="s">
        <v>80</v>
      </c>
    </row>
    <row r="513" s="1" customFormat="1" ht="16.5" customHeight="1">
      <c r="B513" s="46"/>
      <c r="C513" s="217" t="s">
        <v>747</v>
      </c>
      <c r="D513" s="217" t="s">
        <v>122</v>
      </c>
      <c r="E513" s="218" t="s">
        <v>748</v>
      </c>
      <c r="F513" s="219" t="s">
        <v>749</v>
      </c>
      <c r="G513" s="220" t="s">
        <v>238</v>
      </c>
      <c r="H513" s="221">
        <v>872.29999999999995</v>
      </c>
      <c r="I513" s="222"/>
      <c r="J513" s="223">
        <f>ROUND(I513*H513,2)</f>
        <v>0</v>
      </c>
      <c r="K513" s="219" t="s">
        <v>126</v>
      </c>
      <c r="L513" s="72"/>
      <c r="M513" s="224" t="s">
        <v>21</v>
      </c>
      <c r="N513" s="225" t="s">
        <v>42</v>
      </c>
      <c r="O513" s="47"/>
      <c r="P513" s="226">
        <f>O513*H513</f>
        <v>0</v>
      </c>
      <c r="Q513" s="226">
        <v>0</v>
      </c>
      <c r="R513" s="226">
        <f>Q513*H513</f>
        <v>0</v>
      </c>
      <c r="S513" s="226">
        <v>0</v>
      </c>
      <c r="T513" s="227">
        <f>S513*H513</f>
        <v>0</v>
      </c>
      <c r="AR513" s="24" t="s">
        <v>127</v>
      </c>
      <c r="AT513" s="24" t="s">
        <v>122</v>
      </c>
      <c r="AU513" s="24" t="s">
        <v>80</v>
      </c>
      <c r="AY513" s="24" t="s">
        <v>120</v>
      </c>
      <c r="BE513" s="228">
        <f>IF(N513="základní",J513,0)</f>
        <v>0</v>
      </c>
      <c r="BF513" s="228">
        <f>IF(N513="snížená",J513,0)</f>
        <v>0</v>
      </c>
      <c r="BG513" s="228">
        <f>IF(N513="zákl. přenesená",J513,0)</f>
        <v>0</v>
      </c>
      <c r="BH513" s="228">
        <f>IF(N513="sníž. přenesená",J513,0)</f>
        <v>0</v>
      </c>
      <c r="BI513" s="228">
        <f>IF(N513="nulová",J513,0)</f>
        <v>0</v>
      </c>
      <c r="BJ513" s="24" t="s">
        <v>78</v>
      </c>
      <c r="BK513" s="228">
        <f>ROUND(I513*H513,2)</f>
        <v>0</v>
      </c>
      <c r="BL513" s="24" t="s">
        <v>127</v>
      </c>
      <c r="BM513" s="24" t="s">
        <v>750</v>
      </c>
    </row>
    <row r="514" s="1" customFormat="1">
      <c r="B514" s="46"/>
      <c r="C514" s="74"/>
      <c r="D514" s="229" t="s">
        <v>129</v>
      </c>
      <c r="E514" s="74"/>
      <c r="F514" s="230" t="s">
        <v>751</v>
      </c>
      <c r="G514" s="74"/>
      <c r="H514" s="74"/>
      <c r="I514" s="187"/>
      <c r="J514" s="74"/>
      <c r="K514" s="74"/>
      <c r="L514" s="72"/>
      <c r="M514" s="231"/>
      <c r="N514" s="47"/>
      <c r="O514" s="47"/>
      <c r="P514" s="47"/>
      <c r="Q514" s="47"/>
      <c r="R514" s="47"/>
      <c r="S514" s="47"/>
      <c r="T514" s="95"/>
      <c r="AT514" s="24" t="s">
        <v>129</v>
      </c>
      <c r="AU514" s="24" t="s">
        <v>80</v>
      </c>
    </row>
    <row r="515" s="11" customFormat="1">
      <c r="B515" s="232"/>
      <c r="C515" s="233"/>
      <c r="D515" s="229" t="s">
        <v>131</v>
      </c>
      <c r="E515" s="234" t="s">
        <v>21</v>
      </c>
      <c r="F515" s="235" t="s">
        <v>752</v>
      </c>
      <c r="G515" s="233"/>
      <c r="H515" s="236">
        <v>872.29999999999995</v>
      </c>
      <c r="I515" s="237"/>
      <c r="J515" s="233"/>
      <c r="K515" s="233"/>
      <c r="L515" s="238"/>
      <c r="M515" s="239"/>
      <c r="N515" s="240"/>
      <c r="O515" s="240"/>
      <c r="P515" s="240"/>
      <c r="Q515" s="240"/>
      <c r="R515" s="240"/>
      <c r="S515" s="240"/>
      <c r="T515" s="241"/>
      <c r="AT515" s="242" t="s">
        <v>131</v>
      </c>
      <c r="AU515" s="242" t="s">
        <v>80</v>
      </c>
      <c r="AV515" s="11" t="s">
        <v>80</v>
      </c>
      <c r="AW515" s="11" t="s">
        <v>34</v>
      </c>
      <c r="AX515" s="11" t="s">
        <v>78</v>
      </c>
      <c r="AY515" s="242" t="s">
        <v>120</v>
      </c>
    </row>
    <row r="516" s="1" customFormat="1" ht="16.5" customHeight="1">
      <c r="B516" s="46"/>
      <c r="C516" s="217" t="s">
        <v>753</v>
      </c>
      <c r="D516" s="217" t="s">
        <v>122</v>
      </c>
      <c r="E516" s="218" t="s">
        <v>754</v>
      </c>
      <c r="F516" s="219" t="s">
        <v>755</v>
      </c>
      <c r="G516" s="220" t="s">
        <v>238</v>
      </c>
      <c r="H516" s="221">
        <v>872.29999999999995</v>
      </c>
      <c r="I516" s="222"/>
      <c r="J516" s="223">
        <f>ROUND(I516*H516,2)</f>
        <v>0</v>
      </c>
      <c r="K516" s="219" t="s">
        <v>126</v>
      </c>
      <c r="L516" s="72"/>
      <c r="M516" s="224" t="s">
        <v>21</v>
      </c>
      <c r="N516" s="225" t="s">
        <v>42</v>
      </c>
      <c r="O516" s="47"/>
      <c r="P516" s="226">
        <f>O516*H516</f>
        <v>0</v>
      </c>
      <c r="Q516" s="226">
        <v>0</v>
      </c>
      <c r="R516" s="226">
        <f>Q516*H516</f>
        <v>0</v>
      </c>
      <c r="S516" s="226">
        <v>0</v>
      </c>
      <c r="T516" s="227">
        <f>S516*H516</f>
        <v>0</v>
      </c>
      <c r="AR516" s="24" t="s">
        <v>127</v>
      </c>
      <c r="AT516" s="24" t="s">
        <v>122</v>
      </c>
      <c r="AU516" s="24" t="s">
        <v>80</v>
      </c>
      <c r="AY516" s="24" t="s">
        <v>120</v>
      </c>
      <c r="BE516" s="228">
        <f>IF(N516="základní",J516,0)</f>
        <v>0</v>
      </c>
      <c r="BF516" s="228">
        <f>IF(N516="snížená",J516,0)</f>
        <v>0</v>
      </c>
      <c r="BG516" s="228">
        <f>IF(N516="zákl. přenesená",J516,0)</f>
        <v>0</v>
      </c>
      <c r="BH516" s="228">
        <f>IF(N516="sníž. přenesená",J516,0)</f>
        <v>0</v>
      </c>
      <c r="BI516" s="228">
        <f>IF(N516="nulová",J516,0)</f>
        <v>0</v>
      </c>
      <c r="BJ516" s="24" t="s">
        <v>78</v>
      </c>
      <c r="BK516" s="228">
        <f>ROUND(I516*H516,2)</f>
        <v>0</v>
      </c>
      <c r="BL516" s="24" t="s">
        <v>127</v>
      </c>
      <c r="BM516" s="24" t="s">
        <v>756</v>
      </c>
    </row>
    <row r="517" s="1" customFormat="1">
      <c r="B517" s="46"/>
      <c r="C517" s="74"/>
      <c r="D517" s="229" t="s">
        <v>129</v>
      </c>
      <c r="E517" s="74"/>
      <c r="F517" s="230" t="s">
        <v>757</v>
      </c>
      <c r="G517" s="74"/>
      <c r="H517" s="74"/>
      <c r="I517" s="187"/>
      <c r="J517" s="74"/>
      <c r="K517" s="74"/>
      <c r="L517" s="72"/>
      <c r="M517" s="231"/>
      <c r="N517" s="47"/>
      <c r="O517" s="47"/>
      <c r="P517" s="47"/>
      <c r="Q517" s="47"/>
      <c r="R517" s="47"/>
      <c r="S517" s="47"/>
      <c r="T517" s="95"/>
      <c r="AT517" s="24" t="s">
        <v>129</v>
      </c>
      <c r="AU517" s="24" t="s">
        <v>80</v>
      </c>
    </row>
    <row r="518" s="11" customFormat="1">
      <c r="B518" s="232"/>
      <c r="C518" s="233"/>
      <c r="D518" s="229" t="s">
        <v>131</v>
      </c>
      <c r="E518" s="234" t="s">
        <v>21</v>
      </c>
      <c r="F518" s="235" t="s">
        <v>752</v>
      </c>
      <c r="G518" s="233"/>
      <c r="H518" s="236">
        <v>872.29999999999995</v>
      </c>
      <c r="I518" s="237"/>
      <c r="J518" s="233"/>
      <c r="K518" s="233"/>
      <c r="L518" s="238"/>
      <c r="M518" s="239"/>
      <c r="N518" s="240"/>
      <c r="O518" s="240"/>
      <c r="P518" s="240"/>
      <c r="Q518" s="240"/>
      <c r="R518" s="240"/>
      <c r="S518" s="240"/>
      <c r="T518" s="241"/>
      <c r="AT518" s="242" t="s">
        <v>131</v>
      </c>
      <c r="AU518" s="242" t="s">
        <v>80</v>
      </c>
      <c r="AV518" s="11" t="s">
        <v>80</v>
      </c>
      <c r="AW518" s="11" t="s">
        <v>34</v>
      </c>
      <c r="AX518" s="11" t="s">
        <v>78</v>
      </c>
      <c r="AY518" s="242" t="s">
        <v>120</v>
      </c>
    </row>
    <row r="519" s="1" customFormat="1" ht="16.5" customHeight="1">
      <c r="B519" s="46"/>
      <c r="C519" s="217" t="s">
        <v>758</v>
      </c>
      <c r="D519" s="217" t="s">
        <v>122</v>
      </c>
      <c r="E519" s="218" t="s">
        <v>759</v>
      </c>
      <c r="F519" s="219" t="s">
        <v>760</v>
      </c>
      <c r="G519" s="220" t="s">
        <v>238</v>
      </c>
      <c r="H519" s="221">
        <v>728.89999999999998</v>
      </c>
      <c r="I519" s="222"/>
      <c r="J519" s="223">
        <f>ROUND(I519*H519,2)</f>
        <v>0</v>
      </c>
      <c r="K519" s="219" t="s">
        <v>126</v>
      </c>
      <c r="L519" s="72"/>
      <c r="M519" s="224" t="s">
        <v>21</v>
      </c>
      <c r="N519" s="225" t="s">
        <v>42</v>
      </c>
      <c r="O519" s="47"/>
      <c r="P519" s="226">
        <f>O519*H519</f>
        <v>0</v>
      </c>
      <c r="Q519" s="226">
        <v>0</v>
      </c>
      <c r="R519" s="226">
        <f>Q519*H519</f>
        <v>0</v>
      </c>
      <c r="S519" s="226">
        <v>0</v>
      </c>
      <c r="T519" s="227">
        <f>S519*H519</f>
        <v>0</v>
      </c>
      <c r="AR519" s="24" t="s">
        <v>127</v>
      </c>
      <c r="AT519" s="24" t="s">
        <v>122</v>
      </c>
      <c r="AU519" s="24" t="s">
        <v>80</v>
      </c>
      <c r="AY519" s="24" t="s">
        <v>120</v>
      </c>
      <c r="BE519" s="228">
        <f>IF(N519="základní",J519,0)</f>
        <v>0</v>
      </c>
      <c r="BF519" s="228">
        <f>IF(N519="snížená",J519,0)</f>
        <v>0</v>
      </c>
      <c r="BG519" s="228">
        <f>IF(N519="zákl. přenesená",J519,0)</f>
        <v>0</v>
      </c>
      <c r="BH519" s="228">
        <f>IF(N519="sníž. přenesená",J519,0)</f>
        <v>0</v>
      </c>
      <c r="BI519" s="228">
        <f>IF(N519="nulová",J519,0)</f>
        <v>0</v>
      </c>
      <c r="BJ519" s="24" t="s">
        <v>78</v>
      </c>
      <c r="BK519" s="228">
        <f>ROUND(I519*H519,2)</f>
        <v>0</v>
      </c>
      <c r="BL519" s="24" t="s">
        <v>127</v>
      </c>
      <c r="BM519" s="24" t="s">
        <v>761</v>
      </c>
    </row>
    <row r="520" s="1" customFormat="1">
      <c r="B520" s="46"/>
      <c r="C520" s="74"/>
      <c r="D520" s="229" t="s">
        <v>129</v>
      </c>
      <c r="E520" s="74"/>
      <c r="F520" s="230" t="s">
        <v>757</v>
      </c>
      <c r="G520" s="74"/>
      <c r="H520" s="74"/>
      <c r="I520" s="187"/>
      <c r="J520" s="74"/>
      <c r="K520" s="74"/>
      <c r="L520" s="72"/>
      <c r="M520" s="231"/>
      <c r="N520" s="47"/>
      <c r="O520" s="47"/>
      <c r="P520" s="47"/>
      <c r="Q520" s="47"/>
      <c r="R520" s="47"/>
      <c r="S520" s="47"/>
      <c r="T520" s="95"/>
      <c r="AT520" s="24" t="s">
        <v>129</v>
      </c>
      <c r="AU520" s="24" t="s">
        <v>80</v>
      </c>
    </row>
    <row r="521" s="11" customFormat="1">
      <c r="B521" s="232"/>
      <c r="C521" s="233"/>
      <c r="D521" s="229" t="s">
        <v>131</v>
      </c>
      <c r="E521" s="234" t="s">
        <v>21</v>
      </c>
      <c r="F521" s="235" t="s">
        <v>762</v>
      </c>
      <c r="G521" s="233"/>
      <c r="H521" s="236">
        <v>728.89999999999998</v>
      </c>
      <c r="I521" s="237"/>
      <c r="J521" s="233"/>
      <c r="K521" s="233"/>
      <c r="L521" s="238"/>
      <c r="M521" s="239"/>
      <c r="N521" s="240"/>
      <c r="O521" s="240"/>
      <c r="P521" s="240"/>
      <c r="Q521" s="240"/>
      <c r="R521" s="240"/>
      <c r="S521" s="240"/>
      <c r="T521" s="241"/>
      <c r="AT521" s="242" t="s">
        <v>131</v>
      </c>
      <c r="AU521" s="242" t="s">
        <v>80</v>
      </c>
      <c r="AV521" s="11" t="s">
        <v>80</v>
      </c>
      <c r="AW521" s="11" t="s">
        <v>34</v>
      </c>
      <c r="AX521" s="11" t="s">
        <v>78</v>
      </c>
      <c r="AY521" s="242" t="s">
        <v>120</v>
      </c>
    </row>
    <row r="522" s="1" customFormat="1" ht="16.5" customHeight="1">
      <c r="B522" s="46"/>
      <c r="C522" s="217" t="s">
        <v>763</v>
      </c>
      <c r="D522" s="217" t="s">
        <v>122</v>
      </c>
      <c r="E522" s="218" t="s">
        <v>764</v>
      </c>
      <c r="F522" s="219" t="s">
        <v>765</v>
      </c>
      <c r="G522" s="220" t="s">
        <v>238</v>
      </c>
      <c r="H522" s="221">
        <v>728.89999999999998</v>
      </c>
      <c r="I522" s="222"/>
      <c r="J522" s="223">
        <f>ROUND(I522*H522,2)</f>
        <v>0</v>
      </c>
      <c r="K522" s="219" t="s">
        <v>126</v>
      </c>
      <c r="L522" s="72"/>
      <c r="M522" s="224" t="s">
        <v>21</v>
      </c>
      <c r="N522" s="225" t="s">
        <v>42</v>
      </c>
      <c r="O522" s="47"/>
      <c r="P522" s="226">
        <f>O522*H522</f>
        <v>0</v>
      </c>
      <c r="Q522" s="226">
        <v>0</v>
      </c>
      <c r="R522" s="226">
        <f>Q522*H522</f>
        <v>0</v>
      </c>
      <c r="S522" s="226">
        <v>0</v>
      </c>
      <c r="T522" s="227">
        <f>S522*H522</f>
        <v>0</v>
      </c>
      <c r="AR522" s="24" t="s">
        <v>127</v>
      </c>
      <c r="AT522" s="24" t="s">
        <v>122</v>
      </c>
      <c r="AU522" s="24" t="s">
        <v>80</v>
      </c>
      <c r="AY522" s="24" t="s">
        <v>120</v>
      </c>
      <c r="BE522" s="228">
        <f>IF(N522="základní",J522,0)</f>
        <v>0</v>
      </c>
      <c r="BF522" s="228">
        <f>IF(N522="snížená",J522,0)</f>
        <v>0</v>
      </c>
      <c r="BG522" s="228">
        <f>IF(N522="zákl. přenesená",J522,0)</f>
        <v>0</v>
      </c>
      <c r="BH522" s="228">
        <f>IF(N522="sníž. přenesená",J522,0)</f>
        <v>0</v>
      </c>
      <c r="BI522" s="228">
        <f>IF(N522="nulová",J522,0)</f>
        <v>0</v>
      </c>
      <c r="BJ522" s="24" t="s">
        <v>78</v>
      </c>
      <c r="BK522" s="228">
        <f>ROUND(I522*H522,2)</f>
        <v>0</v>
      </c>
      <c r="BL522" s="24" t="s">
        <v>127</v>
      </c>
      <c r="BM522" s="24" t="s">
        <v>766</v>
      </c>
    </row>
    <row r="523" s="1" customFormat="1">
      <c r="B523" s="46"/>
      <c r="C523" s="74"/>
      <c r="D523" s="229" t="s">
        <v>129</v>
      </c>
      <c r="E523" s="74"/>
      <c r="F523" s="230" t="s">
        <v>751</v>
      </c>
      <c r="G523" s="74"/>
      <c r="H523" s="74"/>
      <c r="I523" s="187"/>
      <c r="J523" s="74"/>
      <c r="K523" s="74"/>
      <c r="L523" s="72"/>
      <c r="M523" s="231"/>
      <c r="N523" s="47"/>
      <c r="O523" s="47"/>
      <c r="P523" s="47"/>
      <c r="Q523" s="47"/>
      <c r="R523" s="47"/>
      <c r="S523" s="47"/>
      <c r="T523" s="95"/>
      <c r="AT523" s="24" t="s">
        <v>129</v>
      </c>
      <c r="AU523" s="24" t="s">
        <v>80</v>
      </c>
    </row>
    <row r="524" s="11" customFormat="1">
      <c r="B524" s="232"/>
      <c r="C524" s="233"/>
      <c r="D524" s="229" t="s">
        <v>131</v>
      </c>
      <c r="E524" s="234" t="s">
        <v>21</v>
      </c>
      <c r="F524" s="235" t="s">
        <v>762</v>
      </c>
      <c r="G524" s="233"/>
      <c r="H524" s="236">
        <v>728.89999999999998</v>
      </c>
      <c r="I524" s="237"/>
      <c r="J524" s="233"/>
      <c r="K524" s="233"/>
      <c r="L524" s="238"/>
      <c r="M524" s="239"/>
      <c r="N524" s="240"/>
      <c r="O524" s="240"/>
      <c r="P524" s="240"/>
      <c r="Q524" s="240"/>
      <c r="R524" s="240"/>
      <c r="S524" s="240"/>
      <c r="T524" s="241"/>
      <c r="AT524" s="242" t="s">
        <v>131</v>
      </c>
      <c r="AU524" s="242" t="s">
        <v>80</v>
      </c>
      <c r="AV524" s="11" t="s">
        <v>80</v>
      </c>
      <c r="AW524" s="11" t="s">
        <v>34</v>
      </c>
      <c r="AX524" s="11" t="s">
        <v>78</v>
      </c>
      <c r="AY524" s="242" t="s">
        <v>120</v>
      </c>
    </row>
    <row r="525" s="1" customFormat="1" ht="25.5" customHeight="1">
      <c r="B525" s="46"/>
      <c r="C525" s="217" t="s">
        <v>767</v>
      </c>
      <c r="D525" s="217" t="s">
        <v>122</v>
      </c>
      <c r="E525" s="218" t="s">
        <v>768</v>
      </c>
      <c r="F525" s="219" t="s">
        <v>769</v>
      </c>
      <c r="G525" s="220" t="s">
        <v>462</v>
      </c>
      <c r="H525" s="221">
        <v>8</v>
      </c>
      <c r="I525" s="222"/>
      <c r="J525" s="223">
        <f>ROUND(I525*H525,2)</f>
        <v>0</v>
      </c>
      <c r="K525" s="219" t="s">
        <v>126</v>
      </c>
      <c r="L525" s="72"/>
      <c r="M525" s="224" t="s">
        <v>21</v>
      </c>
      <c r="N525" s="225" t="s">
        <v>42</v>
      </c>
      <c r="O525" s="47"/>
      <c r="P525" s="226">
        <f>O525*H525</f>
        <v>0</v>
      </c>
      <c r="Q525" s="226">
        <v>0.46009</v>
      </c>
      <c r="R525" s="226">
        <f>Q525*H525</f>
        <v>3.68072</v>
      </c>
      <c r="S525" s="226">
        <v>0</v>
      </c>
      <c r="T525" s="227">
        <f>S525*H525</f>
        <v>0</v>
      </c>
      <c r="AR525" s="24" t="s">
        <v>127</v>
      </c>
      <c r="AT525" s="24" t="s">
        <v>122</v>
      </c>
      <c r="AU525" s="24" t="s">
        <v>80</v>
      </c>
      <c r="AY525" s="24" t="s">
        <v>120</v>
      </c>
      <c r="BE525" s="228">
        <f>IF(N525="základní",J525,0)</f>
        <v>0</v>
      </c>
      <c r="BF525" s="228">
        <f>IF(N525="snížená",J525,0)</f>
        <v>0</v>
      </c>
      <c r="BG525" s="228">
        <f>IF(N525="zákl. přenesená",J525,0)</f>
        <v>0</v>
      </c>
      <c r="BH525" s="228">
        <f>IF(N525="sníž. přenesená",J525,0)</f>
        <v>0</v>
      </c>
      <c r="BI525" s="228">
        <f>IF(N525="nulová",J525,0)</f>
        <v>0</v>
      </c>
      <c r="BJ525" s="24" t="s">
        <v>78</v>
      </c>
      <c r="BK525" s="228">
        <f>ROUND(I525*H525,2)</f>
        <v>0</v>
      </c>
      <c r="BL525" s="24" t="s">
        <v>127</v>
      </c>
      <c r="BM525" s="24" t="s">
        <v>770</v>
      </c>
    </row>
    <row r="526" s="1" customFormat="1">
      <c r="B526" s="46"/>
      <c r="C526" s="74"/>
      <c r="D526" s="229" t="s">
        <v>129</v>
      </c>
      <c r="E526" s="74"/>
      <c r="F526" s="230" t="s">
        <v>757</v>
      </c>
      <c r="G526" s="74"/>
      <c r="H526" s="74"/>
      <c r="I526" s="187"/>
      <c r="J526" s="74"/>
      <c r="K526" s="74"/>
      <c r="L526" s="72"/>
      <c r="M526" s="231"/>
      <c r="N526" s="47"/>
      <c r="O526" s="47"/>
      <c r="P526" s="47"/>
      <c r="Q526" s="47"/>
      <c r="R526" s="47"/>
      <c r="S526" s="47"/>
      <c r="T526" s="95"/>
      <c r="AT526" s="24" t="s">
        <v>129</v>
      </c>
      <c r="AU526" s="24" t="s">
        <v>80</v>
      </c>
    </row>
    <row r="527" s="11" customFormat="1">
      <c r="B527" s="232"/>
      <c r="C527" s="233"/>
      <c r="D527" s="229" t="s">
        <v>131</v>
      </c>
      <c r="E527" s="234" t="s">
        <v>21</v>
      </c>
      <c r="F527" s="235" t="s">
        <v>771</v>
      </c>
      <c r="G527" s="233"/>
      <c r="H527" s="236">
        <v>5</v>
      </c>
      <c r="I527" s="237"/>
      <c r="J527" s="233"/>
      <c r="K527" s="233"/>
      <c r="L527" s="238"/>
      <c r="M527" s="239"/>
      <c r="N527" s="240"/>
      <c r="O527" s="240"/>
      <c r="P527" s="240"/>
      <c r="Q527" s="240"/>
      <c r="R527" s="240"/>
      <c r="S527" s="240"/>
      <c r="T527" s="241"/>
      <c r="AT527" s="242" t="s">
        <v>131</v>
      </c>
      <c r="AU527" s="242" t="s">
        <v>80</v>
      </c>
      <c r="AV527" s="11" t="s">
        <v>80</v>
      </c>
      <c r="AW527" s="11" t="s">
        <v>34</v>
      </c>
      <c r="AX527" s="11" t="s">
        <v>71</v>
      </c>
      <c r="AY527" s="242" t="s">
        <v>120</v>
      </c>
    </row>
    <row r="528" s="11" customFormat="1">
      <c r="B528" s="232"/>
      <c r="C528" s="233"/>
      <c r="D528" s="229" t="s">
        <v>131</v>
      </c>
      <c r="E528" s="234" t="s">
        <v>21</v>
      </c>
      <c r="F528" s="235" t="s">
        <v>772</v>
      </c>
      <c r="G528" s="233"/>
      <c r="H528" s="236">
        <v>3</v>
      </c>
      <c r="I528" s="237"/>
      <c r="J528" s="233"/>
      <c r="K528" s="233"/>
      <c r="L528" s="238"/>
      <c r="M528" s="239"/>
      <c r="N528" s="240"/>
      <c r="O528" s="240"/>
      <c r="P528" s="240"/>
      <c r="Q528" s="240"/>
      <c r="R528" s="240"/>
      <c r="S528" s="240"/>
      <c r="T528" s="241"/>
      <c r="AT528" s="242" t="s">
        <v>131</v>
      </c>
      <c r="AU528" s="242" t="s">
        <v>80</v>
      </c>
      <c r="AV528" s="11" t="s">
        <v>80</v>
      </c>
      <c r="AW528" s="11" t="s">
        <v>34</v>
      </c>
      <c r="AX528" s="11" t="s">
        <v>71</v>
      </c>
      <c r="AY528" s="242" t="s">
        <v>120</v>
      </c>
    </row>
    <row r="529" s="13" customFormat="1">
      <c r="B529" s="253"/>
      <c r="C529" s="254"/>
      <c r="D529" s="229" t="s">
        <v>131</v>
      </c>
      <c r="E529" s="255" t="s">
        <v>21</v>
      </c>
      <c r="F529" s="256" t="s">
        <v>140</v>
      </c>
      <c r="G529" s="254"/>
      <c r="H529" s="257">
        <v>8</v>
      </c>
      <c r="I529" s="258"/>
      <c r="J529" s="254"/>
      <c r="K529" s="254"/>
      <c r="L529" s="259"/>
      <c r="M529" s="260"/>
      <c r="N529" s="261"/>
      <c r="O529" s="261"/>
      <c r="P529" s="261"/>
      <c r="Q529" s="261"/>
      <c r="R529" s="261"/>
      <c r="S529" s="261"/>
      <c r="T529" s="262"/>
      <c r="AT529" s="263" t="s">
        <v>131</v>
      </c>
      <c r="AU529" s="263" t="s">
        <v>80</v>
      </c>
      <c r="AV529" s="13" t="s">
        <v>127</v>
      </c>
      <c r="AW529" s="13" t="s">
        <v>34</v>
      </c>
      <c r="AX529" s="13" t="s">
        <v>78</v>
      </c>
      <c r="AY529" s="263" t="s">
        <v>120</v>
      </c>
    </row>
    <row r="530" s="1" customFormat="1" ht="16.5" customHeight="1">
      <c r="B530" s="46"/>
      <c r="C530" s="217" t="s">
        <v>773</v>
      </c>
      <c r="D530" s="217" t="s">
        <v>122</v>
      </c>
      <c r="E530" s="218" t="s">
        <v>774</v>
      </c>
      <c r="F530" s="219" t="s">
        <v>775</v>
      </c>
      <c r="G530" s="220" t="s">
        <v>462</v>
      </c>
      <c r="H530" s="221">
        <v>25</v>
      </c>
      <c r="I530" s="222"/>
      <c r="J530" s="223">
        <f>ROUND(I530*H530,2)</f>
        <v>0</v>
      </c>
      <c r="K530" s="219" t="s">
        <v>126</v>
      </c>
      <c r="L530" s="72"/>
      <c r="M530" s="224" t="s">
        <v>21</v>
      </c>
      <c r="N530" s="225" t="s">
        <v>42</v>
      </c>
      <c r="O530" s="47"/>
      <c r="P530" s="226">
        <f>O530*H530</f>
        <v>0</v>
      </c>
      <c r="Q530" s="226">
        <v>0.12303</v>
      </c>
      <c r="R530" s="226">
        <f>Q530*H530</f>
        <v>3.0757500000000002</v>
      </c>
      <c r="S530" s="226">
        <v>0</v>
      </c>
      <c r="T530" s="227">
        <f>S530*H530</f>
        <v>0</v>
      </c>
      <c r="AR530" s="24" t="s">
        <v>127</v>
      </c>
      <c r="AT530" s="24" t="s">
        <v>122</v>
      </c>
      <c r="AU530" s="24" t="s">
        <v>80</v>
      </c>
      <c r="AY530" s="24" t="s">
        <v>120</v>
      </c>
      <c r="BE530" s="228">
        <f>IF(N530="základní",J530,0)</f>
        <v>0</v>
      </c>
      <c r="BF530" s="228">
        <f>IF(N530="snížená",J530,0)</f>
        <v>0</v>
      </c>
      <c r="BG530" s="228">
        <f>IF(N530="zákl. přenesená",J530,0)</f>
        <v>0</v>
      </c>
      <c r="BH530" s="228">
        <f>IF(N530="sníž. přenesená",J530,0)</f>
        <v>0</v>
      </c>
      <c r="BI530" s="228">
        <f>IF(N530="nulová",J530,0)</f>
        <v>0</v>
      </c>
      <c r="BJ530" s="24" t="s">
        <v>78</v>
      </c>
      <c r="BK530" s="228">
        <f>ROUND(I530*H530,2)</f>
        <v>0</v>
      </c>
      <c r="BL530" s="24" t="s">
        <v>127</v>
      </c>
      <c r="BM530" s="24" t="s">
        <v>776</v>
      </c>
    </row>
    <row r="531" s="1" customFormat="1">
      <c r="B531" s="46"/>
      <c r="C531" s="74"/>
      <c r="D531" s="229" t="s">
        <v>129</v>
      </c>
      <c r="E531" s="74"/>
      <c r="F531" s="230" t="s">
        <v>777</v>
      </c>
      <c r="G531" s="74"/>
      <c r="H531" s="74"/>
      <c r="I531" s="187"/>
      <c r="J531" s="74"/>
      <c r="K531" s="74"/>
      <c r="L531" s="72"/>
      <c r="M531" s="231"/>
      <c r="N531" s="47"/>
      <c r="O531" s="47"/>
      <c r="P531" s="47"/>
      <c r="Q531" s="47"/>
      <c r="R531" s="47"/>
      <c r="S531" s="47"/>
      <c r="T531" s="95"/>
      <c r="AT531" s="24" t="s">
        <v>129</v>
      </c>
      <c r="AU531" s="24" t="s">
        <v>80</v>
      </c>
    </row>
    <row r="532" s="11" customFormat="1">
      <c r="B532" s="232"/>
      <c r="C532" s="233"/>
      <c r="D532" s="229" t="s">
        <v>131</v>
      </c>
      <c r="E532" s="234" t="s">
        <v>21</v>
      </c>
      <c r="F532" s="235" t="s">
        <v>778</v>
      </c>
      <c r="G532" s="233"/>
      <c r="H532" s="236">
        <v>6</v>
      </c>
      <c r="I532" s="237"/>
      <c r="J532" s="233"/>
      <c r="K532" s="233"/>
      <c r="L532" s="238"/>
      <c r="M532" s="239"/>
      <c r="N532" s="240"/>
      <c r="O532" s="240"/>
      <c r="P532" s="240"/>
      <c r="Q532" s="240"/>
      <c r="R532" s="240"/>
      <c r="S532" s="240"/>
      <c r="T532" s="241"/>
      <c r="AT532" s="242" t="s">
        <v>131</v>
      </c>
      <c r="AU532" s="242" t="s">
        <v>80</v>
      </c>
      <c r="AV532" s="11" t="s">
        <v>80</v>
      </c>
      <c r="AW532" s="11" t="s">
        <v>34</v>
      </c>
      <c r="AX532" s="11" t="s">
        <v>71</v>
      </c>
      <c r="AY532" s="242" t="s">
        <v>120</v>
      </c>
    </row>
    <row r="533" s="11" customFormat="1">
      <c r="B533" s="232"/>
      <c r="C533" s="233"/>
      <c r="D533" s="229" t="s">
        <v>131</v>
      </c>
      <c r="E533" s="234" t="s">
        <v>21</v>
      </c>
      <c r="F533" s="235" t="s">
        <v>779</v>
      </c>
      <c r="G533" s="233"/>
      <c r="H533" s="236">
        <v>3</v>
      </c>
      <c r="I533" s="237"/>
      <c r="J533" s="233"/>
      <c r="K533" s="233"/>
      <c r="L533" s="238"/>
      <c r="M533" s="239"/>
      <c r="N533" s="240"/>
      <c r="O533" s="240"/>
      <c r="P533" s="240"/>
      <c r="Q533" s="240"/>
      <c r="R533" s="240"/>
      <c r="S533" s="240"/>
      <c r="T533" s="241"/>
      <c r="AT533" s="242" t="s">
        <v>131</v>
      </c>
      <c r="AU533" s="242" t="s">
        <v>80</v>
      </c>
      <c r="AV533" s="11" t="s">
        <v>80</v>
      </c>
      <c r="AW533" s="11" t="s">
        <v>34</v>
      </c>
      <c r="AX533" s="11" t="s">
        <v>71</v>
      </c>
      <c r="AY533" s="242" t="s">
        <v>120</v>
      </c>
    </row>
    <row r="534" s="11" customFormat="1">
      <c r="B534" s="232"/>
      <c r="C534" s="233"/>
      <c r="D534" s="229" t="s">
        <v>131</v>
      </c>
      <c r="E534" s="234" t="s">
        <v>21</v>
      </c>
      <c r="F534" s="235" t="s">
        <v>780</v>
      </c>
      <c r="G534" s="233"/>
      <c r="H534" s="236">
        <v>16</v>
      </c>
      <c r="I534" s="237"/>
      <c r="J534" s="233"/>
      <c r="K534" s="233"/>
      <c r="L534" s="238"/>
      <c r="M534" s="239"/>
      <c r="N534" s="240"/>
      <c r="O534" s="240"/>
      <c r="P534" s="240"/>
      <c r="Q534" s="240"/>
      <c r="R534" s="240"/>
      <c r="S534" s="240"/>
      <c r="T534" s="241"/>
      <c r="AT534" s="242" t="s">
        <v>131</v>
      </c>
      <c r="AU534" s="242" t="s">
        <v>80</v>
      </c>
      <c r="AV534" s="11" t="s">
        <v>80</v>
      </c>
      <c r="AW534" s="11" t="s">
        <v>34</v>
      </c>
      <c r="AX534" s="11" t="s">
        <v>71</v>
      </c>
      <c r="AY534" s="242" t="s">
        <v>120</v>
      </c>
    </row>
    <row r="535" s="13" customFormat="1">
      <c r="B535" s="253"/>
      <c r="C535" s="254"/>
      <c r="D535" s="229" t="s">
        <v>131</v>
      </c>
      <c r="E535" s="255" t="s">
        <v>21</v>
      </c>
      <c r="F535" s="256" t="s">
        <v>140</v>
      </c>
      <c r="G535" s="254"/>
      <c r="H535" s="257">
        <v>25</v>
      </c>
      <c r="I535" s="258"/>
      <c r="J535" s="254"/>
      <c r="K535" s="254"/>
      <c r="L535" s="259"/>
      <c r="M535" s="260"/>
      <c r="N535" s="261"/>
      <c r="O535" s="261"/>
      <c r="P535" s="261"/>
      <c r="Q535" s="261"/>
      <c r="R535" s="261"/>
      <c r="S535" s="261"/>
      <c r="T535" s="262"/>
      <c r="AT535" s="263" t="s">
        <v>131</v>
      </c>
      <c r="AU535" s="263" t="s">
        <v>80</v>
      </c>
      <c r="AV535" s="13" t="s">
        <v>127</v>
      </c>
      <c r="AW535" s="13" t="s">
        <v>34</v>
      </c>
      <c r="AX535" s="13" t="s">
        <v>78</v>
      </c>
      <c r="AY535" s="263" t="s">
        <v>120</v>
      </c>
    </row>
    <row r="536" s="1" customFormat="1" ht="16.5" customHeight="1">
      <c r="B536" s="46"/>
      <c r="C536" s="264" t="s">
        <v>781</v>
      </c>
      <c r="D536" s="264" t="s">
        <v>243</v>
      </c>
      <c r="E536" s="265" t="s">
        <v>782</v>
      </c>
      <c r="F536" s="266" t="s">
        <v>783</v>
      </c>
      <c r="G536" s="267" t="s">
        <v>497</v>
      </c>
      <c r="H536" s="268">
        <v>9</v>
      </c>
      <c r="I536" s="269"/>
      <c r="J536" s="270">
        <f>ROUND(I536*H536,2)</f>
        <v>0</v>
      </c>
      <c r="K536" s="266" t="s">
        <v>470</v>
      </c>
      <c r="L536" s="271"/>
      <c r="M536" s="272" t="s">
        <v>21</v>
      </c>
      <c r="N536" s="273" t="s">
        <v>42</v>
      </c>
      <c r="O536" s="47"/>
      <c r="P536" s="226">
        <f>O536*H536</f>
        <v>0</v>
      </c>
      <c r="Q536" s="226">
        <v>0</v>
      </c>
      <c r="R536" s="226">
        <f>Q536*H536</f>
        <v>0</v>
      </c>
      <c r="S536" s="226">
        <v>0</v>
      </c>
      <c r="T536" s="227">
        <f>S536*H536</f>
        <v>0</v>
      </c>
      <c r="AR536" s="24" t="s">
        <v>170</v>
      </c>
      <c r="AT536" s="24" t="s">
        <v>243</v>
      </c>
      <c r="AU536" s="24" t="s">
        <v>80</v>
      </c>
      <c r="AY536" s="24" t="s">
        <v>120</v>
      </c>
      <c r="BE536" s="228">
        <f>IF(N536="základní",J536,0)</f>
        <v>0</v>
      </c>
      <c r="BF536" s="228">
        <f>IF(N536="snížená",J536,0)</f>
        <v>0</v>
      </c>
      <c r="BG536" s="228">
        <f>IF(N536="zákl. přenesená",J536,0)</f>
        <v>0</v>
      </c>
      <c r="BH536" s="228">
        <f>IF(N536="sníž. přenesená",J536,0)</f>
        <v>0</v>
      </c>
      <c r="BI536" s="228">
        <f>IF(N536="nulová",J536,0)</f>
        <v>0</v>
      </c>
      <c r="BJ536" s="24" t="s">
        <v>78</v>
      </c>
      <c r="BK536" s="228">
        <f>ROUND(I536*H536,2)</f>
        <v>0</v>
      </c>
      <c r="BL536" s="24" t="s">
        <v>127</v>
      </c>
      <c r="BM536" s="24" t="s">
        <v>784</v>
      </c>
    </row>
    <row r="537" s="11" customFormat="1">
      <c r="B537" s="232"/>
      <c r="C537" s="233"/>
      <c r="D537" s="229" t="s">
        <v>131</v>
      </c>
      <c r="E537" s="234" t="s">
        <v>21</v>
      </c>
      <c r="F537" s="235" t="s">
        <v>176</v>
      </c>
      <c r="G537" s="233"/>
      <c r="H537" s="236">
        <v>9</v>
      </c>
      <c r="I537" s="237"/>
      <c r="J537" s="233"/>
      <c r="K537" s="233"/>
      <c r="L537" s="238"/>
      <c r="M537" s="239"/>
      <c r="N537" s="240"/>
      <c r="O537" s="240"/>
      <c r="P537" s="240"/>
      <c r="Q537" s="240"/>
      <c r="R537" s="240"/>
      <c r="S537" s="240"/>
      <c r="T537" s="241"/>
      <c r="AT537" s="242" t="s">
        <v>131</v>
      </c>
      <c r="AU537" s="242" t="s">
        <v>80</v>
      </c>
      <c r="AV537" s="11" t="s">
        <v>80</v>
      </c>
      <c r="AW537" s="11" t="s">
        <v>34</v>
      </c>
      <c r="AX537" s="11" t="s">
        <v>78</v>
      </c>
      <c r="AY537" s="242" t="s">
        <v>120</v>
      </c>
    </row>
    <row r="538" s="1" customFormat="1" ht="16.5" customHeight="1">
      <c r="B538" s="46"/>
      <c r="C538" s="264" t="s">
        <v>785</v>
      </c>
      <c r="D538" s="264" t="s">
        <v>243</v>
      </c>
      <c r="E538" s="265" t="s">
        <v>786</v>
      </c>
      <c r="F538" s="266" t="s">
        <v>787</v>
      </c>
      <c r="G538" s="267" t="s">
        <v>497</v>
      </c>
      <c r="H538" s="268">
        <v>16</v>
      </c>
      <c r="I538" s="269"/>
      <c r="J538" s="270">
        <f>ROUND(I538*H538,2)</f>
        <v>0</v>
      </c>
      <c r="K538" s="266" t="s">
        <v>470</v>
      </c>
      <c r="L538" s="271"/>
      <c r="M538" s="272" t="s">
        <v>21</v>
      </c>
      <c r="N538" s="273" t="s">
        <v>42</v>
      </c>
      <c r="O538" s="47"/>
      <c r="P538" s="226">
        <f>O538*H538</f>
        <v>0</v>
      </c>
      <c r="Q538" s="226">
        <v>0</v>
      </c>
      <c r="R538" s="226">
        <f>Q538*H538</f>
        <v>0</v>
      </c>
      <c r="S538" s="226">
        <v>0</v>
      </c>
      <c r="T538" s="227">
        <f>S538*H538</f>
        <v>0</v>
      </c>
      <c r="AR538" s="24" t="s">
        <v>170</v>
      </c>
      <c r="AT538" s="24" t="s">
        <v>243</v>
      </c>
      <c r="AU538" s="24" t="s">
        <v>80</v>
      </c>
      <c r="AY538" s="24" t="s">
        <v>120</v>
      </c>
      <c r="BE538" s="228">
        <f>IF(N538="základní",J538,0)</f>
        <v>0</v>
      </c>
      <c r="BF538" s="228">
        <f>IF(N538="snížená",J538,0)</f>
        <v>0</v>
      </c>
      <c r="BG538" s="228">
        <f>IF(N538="zákl. přenesená",J538,0)</f>
        <v>0</v>
      </c>
      <c r="BH538" s="228">
        <f>IF(N538="sníž. přenesená",J538,0)</f>
        <v>0</v>
      </c>
      <c r="BI538" s="228">
        <f>IF(N538="nulová",J538,0)</f>
        <v>0</v>
      </c>
      <c r="BJ538" s="24" t="s">
        <v>78</v>
      </c>
      <c r="BK538" s="228">
        <f>ROUND(I538*H538,2)</f>
        <v>0</v>
      </c>
      <c r="BL538" s="24" t="s">
        <v>127</v>
      </c>
      <c r="BM538" s="24" t="s">
        <v>788</v>
      </c>
    </row>
    <row r="539" s="11" customFormat="1">
      <c r="B539" s="232"/>
      <c r="C539" s="233"/>
      <c r="D539" s="229" t="s">
        <v>131</v>
      </c>
      <c r="E539" s="234" t="s">
        <v>21</v>
      </c>
      <c r="F539" s="235" t="s">
        <v>212</v>
      </c>
      <c r="G539" s="233"/>
      <c r="H539" s="236">
        <v>16</v>
      </c>
      <c r="I539" s="237"/>
      <c r="J539" s="233"/>
      <c r="K539" s="233"/>
      <c r="L539" s="238"/>
      <c r="M539" s="239"/>
      <c r="N539" s="240"/>
      <c r="O539" s="240"/>
      <c r="P539" s="240"/>
      <c r="Q539" s="240"/>
      <c r="R539" s="240"/>
      <c r="S539" s="240"/>
      <c r="T539" s="241"/>
      <c r="AT539" s="242" t="s">
        <v>131</v>
      </c>
      <c r="AU539" s="242" t="s">
        <v>80</v>
      </c>
      <c r="AV539" s="11" t="s">
        <v>80</v>
      </c>
      <c r="AW539" s="11" t="s">
        <v>34</v>
      </c>
      <c r="AX539" s="11" t="s">
        <v>78</v>
      </c>
      <c r="AY539" s="242" t="s">
        <v>120</v>
      </c>
    </row>
    <row r="540" s="1" customFormat="1" ht="16.5" customHeight="1">
      <c r="B540" s="46"/>
      <c r="C540" s="264" t="s">
        <v>789</v>
      </c>
      <c r="D540" s="264" t="s">
        <v>243</v>
      </c>
      <c r="E540" s="265" t="s">
        <v>790</v>
      </c>
      <c r="F540" s="266" t="s">
        <v>791</v>
      </c>
      <c r="G540" s="267" t="s">
        <v>497</v>
      </c>
      <c r="H540" s="268">
        <v>25</v>
      </c>
      <c r="I540" s="269"/>
      <c r="J540" s="270">
        <f>ROUND(I540*H540,2)</f>
        <v>0</v>
      </c>
      <c r="K540" s="266" t="s">
        <v>470</v>
      </c>
      <c r="L540" s="271"/>
      <c r="M540" s="272" t="s">
        <v>21</v>
      </c>
      <c r="N540" s="273" t="s">
        <v>42</v>
      </c>
      <c r="O540" s="47"/>
      <c r="P540" s="226">
        <f>O540*H540</f>
        <v>0</v>
      </c>
      <c r="Q540" s="226">
        <v>0.0032000000000000002</v>
      </c>
      <c r="R540" s="226">
        <f>Q540*H540</f>
        <v>0.080000000000000002</v>
      </c>
      <c r="S540" s="226">
        <v>0</v>
      </c>
      <c r="T540" s="227">
        <f>S540*H540</f>
        <v>0</v>
      </c>
      <c r="AR540" s="24" t="s">
        <v>170</v>
      </c>
      <c r="AT540" s="24" t="s">
        <v>243</v>
      </c>
      <c r="AU540" s="24" t="s">
        <v>80</v>
      </c>
      <c r="AY540" s="24" t="s">
        <v>120</v>
      </c>
      <c r="BE540" s="228">
        <f>IF(N540="základní",J540,0)</f>
        <v>0</v>
      </c>
      <c r="BF540" s="228">
        <f>IF(N540="snížená",J540,0)</f>
        <v>0</v>
      </c>
      <c r="BG540" s="228">
        <f>IF(N540="zákl. přenesená",J540,0)</f>
        <v>0</v>
      </c>
      <c r="BH540" s="228">
        <f>IF(N540="sníž. přenesená",J540,0)</f>
        <v>0</v>
      </c>
      <c r="BI540" s="228">
        <f>IF(N540="nulová",J540,0)</f>
        <v>0</v>
      </c>
      <c r="BJ540" s="24" t="s">
        <v>78</v>
      </c>
      <c r="BK540" s="228">
        <f>ROUND(I540*H540,2)</f>
        <v>0</v>
      </c>
      <c r="BL540" s="24" t="s">
        <v>127</v>
      </c>
      <c r="BM540" s="24" t="s">
        <v>792</v>
      </c>
    </row>
    <row r="541" s="11" customFormat="1">
      <c r="B541" s="232"/>
      <c r="C541" s="233"/>
      <c r="D541" s="229" t="s">
        <v>131</v>
      </c>
      <c r="E541" s="234" t="s">
        <v>21</v>
      </c>
      <c r="F541" s="235" t="s">
        <v>263</v>
      </c>
      <c r="G541" s="233"/>
      <c r="H541" s="236">
        <v>25</v>
      </c>
      <c r="I541" s="237"/>
      <c r="J541" s="233"/>
      <c r="K541" s="233"/>
      <c r="L541" s="238"/>
      <c r="M541" s="239"/>
      <c r="N541" s="240"/>
      <c r="O541" s="240"/>
      <c r="P541" s="240"/>
      <c r="Q541" s="240"/>
      <c r="R541" s="240"/>
      <c r="S541" s="240"/>
      <c r="T541" s="241"/>
      <c r="AT541" s="242" t="s">
        <v>131</v>
      </c>
      <c r="AU541" s="242" t="s">
        <v>80</v>
      </c>
      <c r="AV541" s="11" t="s">
        <v>80</v>
      </c>
      <c r="AW541" s="11" t="s">
        <v>34</v>
      </c>
      <c r="AX541" s="11" t="s">
        <v>78</v>
      </c>
      <c r="AY541" s="242" t="s">
        <v>120</v>
      </c>
    </row>
    <row r="542" s="1" customFormat="1" ht="16.5" customHeight="1">
      <c r="B542" s="46"/>
      <c r="C542" s="217" t="s">
        <v>793</v>
      </c>
      <c r="D542" s="217" t="s">
        <v>122</v>
      </c>
      <c r="E542" s="218" t="s">
        <v>794</v>
      </c>
      <c r="F542" s="219" t="s">
        <v>795</v>
      </c>
      <c r="G542" s="220" t="s">
        <v>462</v>
      </c>
      <c r="H542" s="221">
        <v>15</v>
      </c>
      <c r="I542" s="222"/>
      <c r="J542" s="223">
        <f>ROUND(I542*H542,2)</f>
        <v>0</v>
      </c>
      <c r="K542" s="219" t="s">
        <v>126</v>
      </c>
      <c r="L542" s="72"/>
      <c r="M542" s="224" t="s">
        <v>21</v>
      </c>
      <c r="N542" s="225" t="s">
        <v>42</v>
      </c>
      <c r="O542" s="47"/>
      <c r="P542" s="226">
        <f>O542*H542</f>
        <v>0</v>
      </c>
      <c r="Q542" s="226">
        <v>0.32905679999999998</v>
      </c>
      <c r="R542" s="226">
        <f>Q542*H542</f>
        <v>4.9358519999999997</v>
      </c>
      <c r="S542" s="226">
        <v>0</v>
      </c>
      <c r="T542" s="227">
        <f>S542*H542</f>
        <v>0</v>
      </c>
      <c r="AR542" s="24" t="s">
        <v>127</v>
      </c>
      <c r="AT542" s="24" t="s">
        <v>122</v>
      </c>
      <c r="AU542" s="24" t="s">
        <v>80</v>
      </c>
      <c r="AY542" s="24" t="s">
        <v>120</v>
      </c>
      <c r="BE542" s="228">
        <f>IF(N542="základní",J542,0)</f>
        <v>0</v>
      </c>
      <c r="BF542" s="228">
        <f>IF(N542="snížená",J542,0)</f>
        <v>0</v>
      </c>
      <c r="BG542" s="228">
        <f>IF(N542="zákl. přenesená",J542,0)</f>
        <v>0</v>
      </c>
      <c r="BH542" s="228">
        <f>IF(N542="sníž. přenesená",J542,0)</f>
        <v>0</v>
      </c>
      <c r="BI542" s="228">
        <f>IF(N542="nulová",J542,0)</f>
        <v>0</v>
      </c>
      <c r="BJ542" s="24" t="s">
        <v>78</v>
      </c>
      <c r="BK542" s="228">
        <f>ROUND(I542*H542,2)</f>
        <v>0</v>
      </c>
      <c r="BL542" s="24" t="s">
        <v>127</v>
      </c>
      <c r="BM542" s="24" t="s">
        <v>796</v>
      </c>
    </row>
    <row r="543" s="1" customFormat="1">
      <c r="B543" s="46"/>
      <c r="C543" s="74"/>
      <c r="D543" s="229" t="s">
        <v>129</v>
      </c>
      <c r="E543" s="74"/>
      <c r="F543" s="230" t="s">
        <v>777</v>
      </c>
      <c r="G543" s="74"/>
      <c r="H543" s="74"/>
      <c r="I543" s="187"/>
      <c r="J543" s="74"/>
      <c r="K543" s="74"/>
      <c r="L543" s="72"/>
      <c r="M543" s="231"/>
      <c r="N543" s="47"/>
      <c r="O543" s="47"/>
      <c r="P543" s="47"/>
      <c r="Q543" s="47"/>
      <c r="R543" s="47"/>
      <c r="S543" s="47"/>
      <c r="T543" s="95"/>
      <c r="AT543" s="24" t="s">
        <v>129</v>
      </c>
      <c r="AU543" s="24" t="s">
        <v>80</v>
      </c>
    </row>
    <row r="544" s="11" customFormat="1">
      <c r="B544" s="232"/>
      <c r="C544" s="233"/>
      <c r="D544" s="229" t="s">
        <v>131</v>
      </c>
      <c r="E544" s="234" t="s">
        <v>21</v>
      </c>
      <c r="F544" s="235" t="s">
        <v>797</v>
      </c>
      <c r="G544" s="233"/>
      <c r="H544" s="236">
        <v>10</v>
      </c>
      <c r="I544" s="237"/>
      <c r="J544" s="233"/>
      <c r="K544" s="233"/>
      <c r="L544" s="238"/>
      <c r="M544" s="239"/>
      <c r="N544" s="240"/>
      <c r="O544" s="240"/>
      <c r="P544" s="240"/>
      <c r="Q544" s="240"/>
      <c r="R544" s="240"/>
      <c r="S544" s="240"/>
      <c r="T544" s="241"/>
      <c r="AT544" s="242" t="s">
        <v>131</v>
      </c>
      <c r="AU544" s="242" t="s">
        <v>80</v>
      </c>
      <c r="AV544" s="11" t="s">
        <v>80</v>
      </c>
      <c r="AW544" s="11" t="s">
        <v>34</v>
      </c>
      <c r="AX544" s="11" t="s">
        <v>71</v>
      </c>
      <c r="AY544" s="242" t="s">
        <v>120</v>
      </c>
    </row>
    <row r="545" s="11" customFormat="1">
      <c r="B545" s="232"/>
      <c r="C545" s="233"/>
      <c r="D545" s="229" t="s">
        <v>131</v>
      </c>
      <c r="E545" s="234" t="s">
        <v>21</v>
      </c>
      <c r="F545" s="235" t="s">
        <v>798</v>
      </c>
      <c r="G545" s="233"/>
      <c r="H545" s="236">
        <v>5</v>
      </c>
      <c r="I545" s="237"/>
      <c r="J545" s="233"/>
      <c r="K545" s="233"/>
      <c r="L545" s="238"/>
      <c r="M545" s="239"/>
      <c r="N545" s="240"/>
      <c r="O545" s="240"/>
      <c r="P545" s="240"/>
      <c r="Q545" s="240"/>
      <c r="R545" s="240"/>
      <c r="S545" s="240"/>
      <c r="T545" s="241"/>
      <c r="AT545" s="242" t="s">
        <v>131</v>
      </c>
      <c r="AU545" s="242" t="s">
        <v>80</v>
      </c>
      <c r="AV545" s="11" t="s">
        <v>80</v>
      </c>
      <c r="AW545" s="11" t="s">
        <v>34</v>
      </c>
      <c r="AX545" s="11" t="s">
        <v>71</v>
      </c>
      <c r="AY545" s="242" t="s">
        <v>120</v>
      </c>
    </row>
    <row r="546" s="13" customFormat="1">
      <c r="B546" s="253"/>
      <c r="C546" s="254"/>
      <c r="D546" s="229" t="s">
        <v>131</v>
      </c>
      <c r="E546" s="255" t="s">
        <v>21</v>
      </c>
      <c r="F546" s="256" t="s">
        <v>140</v>
      </c>
      <c r="G546" s="254"/>
      <c r="H546" s="257">
        <v>15</v>
      </c>
      <c r="I546" s="258"/>
      <c r="J546" s="254"/>
      <c r="K546" s="254"/>
      <c r="L546" s="259"/>
      <c r="M546" s="260"/>
      <c r="N546" s="261"/>
      <c r="O546" s="261"/>
      <c r="P546" s="261"/>
      <c r="Q546" s="261"/>
      <c r="R546" s="261"/>
      <c r="S546" s="261"/>
      <c r="T546" s="262"/>
      <c r="AT546" s="263" t="s">
        <v>131</v>
      </c>
      <c r="AU546" s="263" t="s">
        <v>80</v>
      </c>
      <c r="AV546" s="13" t="s">
        <v>127</v>
      </c>
      <c r="AW546" s="13" t="s">
        <v>34</v>
      </c>
      <c r="AX546" s="13" t="s">
        <v>78</v>
      </c>
      <c r="AY546" s="263" t="s">
        <v>120</v>
      </c>
    </row>
    <row r="547" s="1" customFormat="1" ht="16.5" customHeight="1">
      <c r="B547" s="46"/>
      <c r="C547" s="264" t="s">
        <v>799</v>
      </c>
      <c r="D547" s="264" t="s">
        <v>243</v>
      </c>
      <c r="E547" s="265" t="s">
        <v>800</v>
      </c>
      <c r="F547" s="266" t="s">
        <v>801</v>
      </c>
      <c r="G547" s="267" t="s">
        <v>469</v>
      </c>
      <c r="H547" s="268">
        <v>3</v>
      </c>
      <c r="I547" s="269"/>
      <c r="J547" s="270">
        <f>ROUND(I547*H547,2)</f>
        <v>0</v>
      </c>
      <c r="K547" s="266" t="s">
        <v>470</v>
      </c>
      <c r="L547" s="271"/>
      <c r="M547" s="272" t="s">
        <v>21</v>
      </c>
      <c r="N547" s="273" t="s">
        <v>42</v>
      </c>
      <c r="O547" s="47"/>
      <c r="P547" s="226">
        <f>O547*H547</f>
        <v>0</v>
      </c>
      <c r="Q547" s="226">
        <v>0.024</v>
      </c>
      <c r="R547" s="226">
        <f>Q547*H547</f>
        <v>0.072000000000000008</v>
      </c>
      <c r="S547" s="226">
        <v>0</v>
      </c>
      <c r="T547" s="227">
        <f>S547*H547</f>
        <v>0</v>
      </c>
      <c r="AR547" s="24" t="s">
        <v>170</v>
      </c>
      <c r="AT547" s="24" t="s">
        <v>243</v>
      </c>
      <c r="AU547" s="24" t="s">
        <v>80</v>
      </c>
      <c r="AY547" s="24" t="s">
        <v>120</v>
      </c>
      <c r="BE547" s="228">
        <f>IF(N547="základní",J547,0)</f>
        <v>0</v>
      </c>
      <c r="BF547" s="228">
        <f>IF(N547="snížená",J547,0)</f>
        <v>0</v>
      </c>
      <c r="BG547" s="228">
        <f>IF(N547="zákl. přenesená",J547,0)</f>
        <v>0</v>
      </c>
      <c r="BH547" s="228">
        <f>IF(N547="sníž. přenesená",J547,0)</f>
        <v>0</v>
      </c>
      <c r="BI547" s="228">
        <f>IF(N547="nulová",J547,0)</f>
        <v>0</v>
      </c>
      <c r="BJ547" s="24" t="s">
        <v>78</v>
      </c>
      <c r="BK547" s="228">
        <f>ROUND(I547*H547,2)</f>
        <v>0</v>
      </c>
      <c r="BL547" s="24" t="s">
        <v>127</v>
      </c>
      <c r="BM547" s="24" t="s">
        <v>802</v>
      </c>
    </row>
    <row r="548" s="11" customFormat="1">
      <c r="B548" s="232"/>
      <c r="C548" s="233"/>
      <c r="D548" s="229" t="s">
        <v>131</v>
      </c>
      <c r="E548" s="234" t="s">
        <v>21</v>
      </c>
      <c r="F548" s="235" t="s">
        <v>803</v>
      </c>
      <c r="G548" s="233"/>
      <c r="H548" s="236">
        <v>1</v>
      </c>
      <c r="I548" s="237"/>
      <c r="J548" s="233"/>
      <c r="K548" s="233"/>
      <c r="L548" s="238"/>
      <c r="M548" s="239"/>
      <c r="N548" s="240"/>
      <c r="O548" s="240"/>
      <c r="P548" s="240"/>
      <c r="Q548" s="240"/>
      <c r="R548" s="240"/>
      <c r="S548" s="240"/>
      <c r="T548" s="241"/>
      <c r="AT548" s="242" t="s">
        <v>131</v>
      </c>
      <c r="AU548" s="242" t="s">
        <v>80</v>
      </c>
      <c r="AV548" s="11" t="s">
        <v>80</v>
      </c>
      <c r="AW548" s="11" t="s">
        <v>34</v>
      </c>
      <c r="AX548" s="11" t="s">
        <v>71</v>
      </c>
      <c r="AY548" s="242" t="s">
        <v>120</v>
      </c>
    </row>
    <row r="549" s="11" customFormat="1">
      <c r="B549" s="232"/>
      <c r="C549" s="233"/>
      <c r="D549" s="229" t="s">
        <v>131</v>
      </c>
      <c r="E549" s="234" t="s">
        <v>21</v>
      </c>
      <c r="F549" s="235" t="s">
        <v>804</v>
      </c>
      <c r="G549" s="233"/>
      <c r="H549" s="236">
        <v>2</v>
      </c>
      <c r="I549" s="237"/>
      <c r="J549" s="233"/>
      <c r="K549" s="233"/>
      <c r="L549" s="238"/>
      <c r="M549" s="239"/>
      <c r="N549" s="240"/>
      <c r="O549" s="240"/>
      <c r="P549" s="240"/>
      <c r="Q549" s="240"/>
      <c r="R549" s="240"/>
      <c r="S549" s="240"/>
      <c r="T549" s="241"/>
      <c r="AT549" s="242" t="s">
        <v>131</v>
      </c>
      <c r="AU549" s="242" t="s">
        <v>80</v>
      </c>
      <c r="AV549" s="11" t="s">
        <v>80</v>
      </c>
      <c r="AW549" s="11" t="s">
        <v>34</v>
      </c>
      <c r="AX549" s="11" t="s">
        <v>71</v>
      </c>
      <c r="AY549" s="242" t="s">
        <v>120</v>
      </c>
    </row>
    <row r="550" s="13" customFormat="1">
      <c r="B550" s="253"/>
      <c r="C550" s="254"/>
      <c r="D550" s="229" t="s">
        <v>131</v>
      </c>
      <c r="E550" s="255" t="s">
        <v>21</v>
      </c>
      <c r="F550" s="256" t="s">
        <v>140</v>
      </c>
      <c r="G550" s="254"/>
      <c r="H550" s="257">
        <v>3</v>
      </c>
      <c r="I550" s="258"/>
      <c r="J550" s="254"/>
      <c r="K550" s="254"/>
      <c r="L550" s="259"/>
      <c r="M550" s="260"/>
      <c r="N550" s="261"/>
      <c r="O550" s="261"/>
      <c r="P550" s="261"/>
      <c r="Q550" s="261"/>
      <c r="R550" s="261"/>
      <c r="S550" s="261"/>
      <c r="T550" s="262"/>
      <c r="AT550" s="263" t="s">
        <v>131</v>
      </c>
      <c r="AU550" s="263" t="s">
        <v>80</v>
      </c>
      <c r="AV550" s="13" t="s">
        <v>127</v>
      </c>
      <c r="AW550" s="13" t="s">
        <v>34</v>
      </c>
      <c r="AX550" s="13" t="s">
        <v>78</v>
      </c>
      <c r="AY550" s="263" t="s">
        <v>120</v>
      </c>
    </row>
    <row r="551" s="1" customFormat="1" ht="16.5" customHeight="1">
      <c r="B551" s="46"/>
      <c r="C551" s="264" t="s">
        <v>805</v>
      </c>
      <c r="D551" s="264" t="s">
        <v>243</v>
      </c>
      <c r="E551" s="265" t="s">
        <v>806</v>
      </c>
      <c r="F551" s="266" t="s">
        <v>807</v>
      </c>
      <c r="G551" s="267" t="s">
        <v>469</v>
      </c>
      <c r="H551" s="268">
        <v>12</v>
      </c>
      <c r="I551" s="269"/>
      <c r="J551" s="270">
        <f>ROUND(I551*H551,2)</f>
        <v>0</v>
      </c>
      <c r="K551" s="266" t="s">
        <v>470</v>
      </c>
      <c r="L551" s="271"/>
      <c r="M551" s="272" t="s">
        <v>21</v>
      </c>
      <c r="N551" s="273" t="s">
        <v>42</v>
      </c>
      <c r="O551" s="47"/>
      <c r="P551" s="226">
        <f>O551*H551</f>
        <v>0</v>
      </c>
      <c r="Q551" s="226">
        <v>0.021000000000000001</v>
      </c>
      <c r="R551" s="226">
        <f>Q551*H551</f>
        <v>0.252</v>
      </c>
      <c r="S551" s="226">
        <v>0</v>
      </c>
      <c r="T551" s="227">
        <f>S551*H551</f>
        <v>0</v>
      </c>
      <c r="AR551" s="24" t="s">
        <v>170</v>
      </c>
      <c r="AT551" s="24" t="s">
        <v>243</v>
      </c>
      <c r="AU551" s="24" t="s">
        <v>80</v>
      </c>
      <c r="AY551" s="24" t="s">
        <v>120</v>
      </c>
      <c r="BE551" s="228">
        <f>IF(N551="základní",J551,0)</f>
        <v>0</v>
      </c>
      <c r="BF551" s="228">
        <f>IF(N551="snížená",J551,0)</f>
        <v>0</v>
      </c>
      <c r="BG551" s="228">
        <f>IF(N551="zákl. přenesená",J551,0)</f>
        <v>0</v>
      </c>
      <c r="BH551" s="228">
        <f>IF(N551="sníž. přenesená",J551,0)</f>
        <v>0</v>
      </c>
      <c r="BI551" s="228">
        <f>IF(N551="nulová",J551,0)</f>
        <v>0</v>
      </c>
      <c r="BJ551" s="24" t="s">
        <v>78</v>
      </c>
      <c r="BK551" s="228">
        <f>ROUND(I551*H551,2)</f>
        <v>0</v>
      </c>
      <c r="BL551" s="24" t="s">
        <v>127</v>
      </c>
      <c r="BM551" s="24" t="s">
        <v>808</v>
      </c>
    </row>
    <row r="552" s="11" customFormat="1">
      <c r="B552" s="232"/>
      <c r="C552" s="233"/>
      <c r="D552" s="229" t="s">
        <v>131</v>
      </c>
      <c r="E552" s="234" t="s">
        <v>21</v>
      </c>
      <c r="F552" s="235" t="s">
        <v>809</v>
      </c>
      <c r="G552" s="233"/>
      <c r="H552" s="236">
        <v>9</v>
      </c>
      <c r="I552" s="237"/>
      <c r="J552" s="233"/>
      <c r="K552" s="233"/>
      <c r="L552" s="238"/>
      <c r="M552" s="239"/>
      <c r="N552" s="240"/>
      <c r="O552" s="240"/>
      <c r="P552" s="240"/>
      <c r="Q552" s="240"/>
      <c r="R552" s="240"/>
      <c r="S552" s="240"/>
      <c r="T552" s="241"/>
      <c r="AT552" s="242" t="s">
        <v>131</v>
      </c>
      <c r="AU552" s="242" t="s">
        <v>80</v>
      </c>
      <c r="AV552" s="11" t="s">
        <v>80</v>
      </c>
      <c r="AW552" s="11" t="s">
        <v>34</v>
      </c>
      <c r="AX552" s="11" t="s">
        <v>71</v>
      </c>
      <c r="AY552" s="242" t="s">
        <v>120</v>
      </c>
    </row>
    <row r="553" s="11" customFormat="1">
      <c r="B553" s="232"/>
      <c r="C553" s="233"/>
      <c r="D553" s="229" t="s">
        <v>131</v>
      </c>
      <c r="E553" s="234" t="s">
        <v>21</v>
      </c>
      <c r="F553" s="235" t="s">
        <v>810</v>
      </c>
      <c r="G553" s="233"/>
      <c r="H553" s="236">
        <v>3</v>
      </c>
      <c r="I553" s="237"/>
      <c r="J553" s="233"/>
      <c r="K553" s="233"/>
      <c r="L553" s="238"/>
      <c r="M553" s="239"/>
      <c r="N553" s="240"/>
      <c r="O553" s="240"/>
      <c r="P553" s="240"/>
      <c r="Q553" s="240"/>
      <c r="R553" s="240"/>
      <c r="S553" s="240"/>
      <c r="T553" s="241"/>
      <c r="AT553" s="242" t="s">
        <v>131</v>
      </c>
      <c r="AU553" s="242" t="s">
        <v>80</v>
      </c>
      <c r="AV553" s="11" t="s">
        <v>80</v>
      </c>
      <c r="AW553" s="11" t="s">
        <v>34</v>
      </c>
      <c r="AX553" s="11" t="s">
        <v>71</v>
      </c>
      <c r="AY553" s="242" t="s">
        <v>120</v>
      </c>
    </row>
    <row r="554" s="13" customFormat="1">
      <c r="B554" s="253"/>
      <c r="C554" s="254"/>
      <c r="D554" s="229" t="s">
        <v>131</v>
      </c>
      <c r="E554" s="255" t="s">
        <v>21</v>
      </c>
      <c r="F554" s="256" t="s">
        <v>140</v>
      </c>
      <c r="G554" s="254"/>
      <c r="H554" s="257">
        <v>12</v>
      </c>
      <c r="I554" s="258"/>
      <c r="J554" s="254"/>
      <c r="K554" s="254"/>
      <c r="L554" s="259"/>
      <c r="M554" s="260"/>
      <c r="N554" s="261"/>
      <c r="O554" s="261"/>
      <c r="P554" s="261"/>
      <c r="Q554" s="261"/>
      <c r="R554" s="261"/>
      <c r="S554" s="261"/>
      <c r="T554" s="262"/>
      <c r="AT554" s="263" t="s">
        <v>131</v>
      </c>
      <c r="AU554" s="263" t="s">
        <v>80</v>
      </c>
      <c r="AV554" s="13" t="s">
        <v>127</v>
      </c>
      <c r="AW554" s="13" t="s">
        <v>34</v>
      </c>
      <c r="AX554" s="13" t="s">
        <v>78</v>
      </c>
      <c r="AY554" s="263" t="s">
        <v>120</v>
      </c>
    </row>
    <row r="555" s="1" customFormat="1" ht="16.5" customHeight="1">
      <c r="B555" s="46"/>
      <c r="C555" s="264" t="s">
        <v>811</v>
      </c>
      <c r="D555" s="264" t="s">
        <v>243</v>
      </c>
      <c r="E555" s="265" t="s">
        <v>812</v>
      </c>
      <c r="F555" s="266" t="s">
        <v>813</v>
      </c>
      <c r="G555" s="267" t="s">
        <v>462</v>
      </c>
      <c r="H555" s="268">
        <v>15.15</v>
      </c>
      <c r="I555" s="269"/>
      <c r="J555" s="270">
        <f>ROUND(I555*H555,2)</f>
        <v>0</v>
      </c>
      <c r="K555" s="266" t="s">
        <v>470</v>
      </c>
      <c r="L555" s="271"/>
      <c r="M555" s="272" t="s">
        <v>21</v>
      </c>
      <c r="N555" s="273" t="s">
        <v>42</v>
      </c>
      <c r="O555" s="47"/>
      <c r="P555" s="226">
        <f>O555*H555</f>
        <v>0</v>
      </c>
      <c r="Q555" s="226">
        <v>0.002</v>
      </c>
      <c r="R555" s="226">
        <f>Q555*H555</f>
        <v>0.030300000000000001</v>
      </c>
      <c r="S555" s="226">
        <v>0</v>
      </c>
      <c r="T555" s="227">
        <f>S555*H555</f>
        <v>0</v>
      </c>
      <c r="AR555" s="24" t="s">
        <v>170</v>
      </c>
      <c r="AT555" s="24" t="s">
        <v>243</v>
      </c>
      <c r="AU555" s="24" t="s">
        <v>80</v>
      </c>
      <c r="AY555" s="24" t="s">
        <v>120</v>
      </c>
      <c r="BE555" s="228">
        <f>IF(N555="základní",J555,0)</f>
        <v>0</v>
      </c>
      <c r="BF555" s="228">
        <f>IF(N555="snížená",J555,0)</f>
        <v>0</v>
      </c>
      <c r="BG555" s="228">
        <f>IF(N555="zákl. přenesená",J555,0)</f>
        <v>0</v>
      </c>
      <c r="BH555" s="228">
        <f>IF(N555="sníž. přenesená",J555,0)</f>
        <v>0</v>
      </c>
      <c r="BI555" s="228">
        <f>IF(N555="nulová",J555,0)</f>
        <v>0</v>
      </c>
      <c r="BJ555" s="24" t="s">
        <v>78</v>
      </c>
      <c r="BK555" s="228">
        <f>ROUND(I555*H555,2)</f>
        <v>0</v>
      </c>
      <c r="BL555" s="24" t="s">
        <v>127</v>
      </c>
      <c r="BM555" s="24" t="s">
        <v>814</v>
      </c>
    </row>
    <row r="556" s="11" customFormat="1">
      <c r="B556" s="232"/>
      <c r="C556" s="233"/>
      <c r="D556" s="229" t="s">
        <v>131</v>
      </c>
      <c r="E556" s="234" t="s">
        <v>21</v>
      </c>
      <c r="F556" s="235" t="s">
        <v>815</v>
      </c>
      <c r="G556" s="233"/>
      <c r="H556" s="236">
        <v>15.15</v>
      </c>
      <c r="I556" s="237"/>
      <c r="J556" s="233"/>
      <c r="K556" s="233"/>
      <c r="L556" s="238"/>
      <c r="M556" s="239"/>
      <c r="N556" s="240"/>
      <c r="O556" s="240"/>
      <c r="P556" s="240"/>
      <c r="Q556" s="240"/>
      <c r="R556" s="240"/>
      <c r="S556" s="240"/>
      <c r="T556" s="241"/>
      <c r="AT556" s="242" t="s">
        <v>131</v>
      </c>
      <c r="AU556" s="242" t="s">
        <v>80</v>
      </c>
      <c r="AV556" s="11" t="s">
        <v>80</v>
      </c>
      <c r="AW556" s="11" t="s">
        <v>34</v>
      </c>
      <c r="AX556" s="11" t="s">
        <v>78</v>
      </c>
      <c r="AY556" s="242" t="s">
        <v>120</v>
      </c>
    </row>
    <row r="557" s="1" customFormat="1" ht="16.5" customHeight="1">
      <c r="B557" s="46"/>
      <c r="C557" s="217" t="s">
        <v>816</v>
      </c>
      <c r="D557" s="217" t="s">
        <v>122</v>
      </c>
      <c r="E557" s="218" t="s">
        <v>817</v>
      </c>
      <c r="F557" s="219" t="s">
        <v>818</v>
      </c>
      <c r="G557" s="220" t="s">
        <v>462</v>
      </c>
      <c r="H557" s="221">
        <v>10</v>
      </c>
      <c r="I557" s="222"/>
      <c r="J557" s="223">
        <f>ROUND(I557*H557,2)</f>
        <v>0</v>
      </c>
      <c r="K557" s="219" t="s">
        <v>126</v>
      </c>
      <c r="L557" s="72"/>
      <c r="M557" s="224" t="s">
        <v>21</v>
      </c>
      <c r="N557" s="225" t="s">
        <v>42</v>
      </c>
      <c r="O557" s="47"/>
      <c r="P557" s="226">
        <f>O557*H557</f>
        <v>0</v>
      </c>
      <c r="Q557" s="226">
        <v>0.00031</v>
      </c>
      <c r="R557" s="226">
        <f>Q557*H557</f>
        <v>0.0030999999999999999</v>
      </c>
      <c r="S557" s="226">
        <v>0</v>
      </c>
      <c r="T557" s="227">
        <f>S557*H557</f>
        <v>0</v>
      </c>
      <c r="AR557" s="24" t="s">
        <v>127</v>
      </c>
      <c r="AT557" s="24" t="s">
        <v>122</v>
      </c>
      <c r="AU557" s="24" t="s">
        <v>80</v>
      </c>
      <c r="AY557" s="24" t="s">
        <v>120</v>
      </c>
      <c r="BE557" s="228">
        <f>IF(N557="základní",J557,0)</f>
        <v>0</v>
      </c>
      <c r="BF557" s="228">
        <f>IF(N557="snížená",J557,0)</f>
        <v>0</v>
      </c>
      <c r="BG557" s="228">
        <f>IF(N557="zákl. přenesená",J557,0)</f>
        <v>0</v>
      </c>
      <c r="BH557" s="228">
        <f>IF(N557="sníž. přenesená",J557,0)</f>
        <v>0</v>
      </c>
      <c r="BI557" s="228">
        <f>IF(N557="nulová",J557,0)</f>
        <v>0</v>
      </c>
      <c r="BJ557" s="24" t="s">
        <v>78</v>
      </c>
      <c r="BK557" s="228">
        <f>ROUND(I557*H557,2)</f>
        <v>0</v>
      </c>
      <c r="BL557" s="24" t="s">
        <v>127</v>
      </c>
      <c r="BM557" s="24" t="s">
        <v>819</v>
      </c>
    </row>
    <row r="558" s="1" customFormat="1">
      <c r="B558" s="46"/>
      <c r="C558" s="74"/>
      <c r="D558" s="229" t="s">
        <v>129</v>
      </c>
      <c r="E558" s="74"/>
      <c r="F558" s="230" t="s">
        <v>820</v>
      </c>
      <c r="G558" s="74"/>
      <c r="H558" s="74"/>
      <c r="I558" s="187"/>
      <c r="J558" s="74"/>
      <c r="K558" s="74"/>
      <c r="L558" s="72"/>
      <c r="M558" s="231"/>
      <c r="N558" s="47"/>
      <c r="O558" s="47"/>
      <c r="P558" s="47"/>
      <c r="Q558" s="47"/>
      <c r="R558" s="47"/>
      <c r="S558" s="47"/>
      <c r="T558" s="95"/>
      <c r="AT558" s="24" t="s">
        <v>129</v>
      </c>
      <c r="AU558" s="24" t="s">
        <v>80</v>
      </c>
    </row>
    <row r="559" s="11" customFormat="1">
      <c r="B559" s="232"/>
      <c r="C559" s="233"/>
      <c r="D559" s="229" t="s">
        <v>131</v>
      </c>
      <c r="E559" s="234" t="s">
        <v>21</v>
      </c>
      <c r="F559" s="235" t="s">
        <v>821</v>
      </c>
      <c r="G559" s="233"/>
      <c r="H559" s="236">
        <v>10</v>
      </c>
      <c r="I559" s="237"/>
      <c r="J559" s="233"/>
      <c r="K559" s="233"/>
      <c r="L559" s="238"/>
      <c r="M559" s="239"/>
      <c r="N559" s="240"/>
      <c r="O559" s="240"/>
      <c r="P559" s="240"/>
      <c r="Q559" s="240"/>
      <c r="R559" s="240"/>
      <c r="S559" s="240"/>
      <c r="T559" s="241"/>
      <c r="AT559" s="242" t="s">
        <v>131</v>
      </c>
      <c r="AU559" s="242" t="s">
        <v>80</v>
      </c>
      <c r="AV559" s="11" t="s">
        <v>80</v>
      </c>
      <c r="AW559" s="11" t="s">
        <v>34</v>
      </c>
      <c r="AX559" s="11" t="s">
        <v>78</v>
      </c>
      <c r="AY559" s="242" t="s">
        <v>120</v>
      </c>
    </row>
    <row r="560" s="1" customFormat="1" ht="25.5" customHeight="1">
      <c r="B560" s="46"/>
      <c r="C560" s="217" t="s">
        <v>822</v>
      </c>
      <c r="D560" s="217" t="s">
        <v>122</v>
      </c>
      <c r="E560" s="218" t="s">
        <v>823</v>
      </c>
      <c r="F560" s="219" t="s">
        <v>824</v>
      </c>
      <c r="G560" s="220" t="s">
        <v>462</v>
      </c>
      <c r="H560" s="221">
        <v>10</v>
      </c>
      <c r="I560" s="222"/>
      <c r="J560" s="223">
        <f>ROUND(I560*H560,2)</f>
        <v>0</v>
      </c>
      <c r="K560" s="219" t="s">
        <v>126</v>
      </c>
      <c r="L560" s="72"/>
      <c r="M560" s="224" t="s">
        <v>21</v>
      </c>
      <c r="N560" s="225" t="s">
        <v>42</v>
      </c>
      <c r="O560" s="47"/>
      <c r="P560" s="226">
        <f>O560*H560</f>
        <v>0</v>
      </c>
      <c r="Q560" s="226">
        <v>0.00016000000000000001</v>
      </c>
      <c r="R560" s="226">
        <f>Q560*H560</f>
        <v>0.0016000000000000001</v>
      </c>
      <c r="S560" s="226">
        <v>0</v>
      </c>
      <c r="T560" s="227">
        <f>S560*H560</f>
        <v>0</v>
      </c>
      <c r="AR560" s="24" t="s">
        <v>127</v>
      </c>
      <c r="AT560" s="24" t="s">
        <v>122</v>
      </c>
      <c r="AU560" s="24" t="s">
        <v>80</v>
      </c>
      <c r="AY560" s="24" t="s">
        <v>120</v>
      </c>
      <c r="BE560" s="228">
        <f>IF(N560="základní",J560,0)</f>
        <v>0</v>
      </c>
      <c r="BF560" s="228">
        <f>IF(N560="snížená",J560,0)</f>
        <v>0</v>
      </c>
      <c r="BG560" s="228">
        <f>IF(N560="zákl. přenesená",J560,0)</f>
        <v>0</v>
      </c>
      <c r="BH560" s="228">
        <f>IF(N560="sníž. přenesená",J560,0)</f>
        <v>0</v>
      </c>
      <c r="BI560" s="228">
        <f>IF(N560="nulová",J560,0)</f>
        <v>0</v>
      </c>
      <c r="BJ560" s="24" t="s">
        <v>78</v>
      </c>
      <c r="BK560" s="228">
        <f>ROUND(I560*H560,2)</f>
        <v>0</v>
      </c>
      <c r="BL560" s="24" t="s">
        <v>127</v>
      </c>
      <c r="BM560" s="24" t="s">
        <v>825</v>
      </c>
    </row>
    <row r="561" s="1" customFormat="1">
      <c r="B561" s="46"/>
      <c r="C561" s="74"/>
      <c r="D561" s="229" t="s">
        <v>129</v>
      </c>
      <c r="E561" s="74"/>
      <c r="F561" s="230" t="s">
        <v>820</v>
      </c>
      <c r="G561" s="74"/>
      <c r="H561" s="74"/>
      <c r="I561" s="187"/>
      <c r="J561" s="74"/>
      <c r="K561" s="74"/>
      <c r="L561" s="72"/>
      <c r="M561" s="231"/>
      <c r="N561" s="47"/>
      <c r="O561" s="47"/>
      <c r="P561" s="47"/>
      <c r="Q561" s="47"/>
      <c r="R561" s="47"/>
      <c r="S561" s="47"/>
      <c r="T561" s="95"/>
      <c r="AT561" s="24" t="s">
        <v>129</v>
      </c>
      <c r="AU561" s="24" t="s">
        <v>80</v>
      </c>
    </row>
    <row r="562" s="11" customFormat="1">
      <c r="B562" s="232"/>
      <c r="C562" s="233"/>
      <c r="D562" s="229" t="s">
        <v>131</v>
      </c>
      <c r="E562" s="234" t="s">
        <v>21</v>
      </c>
      <c r="F562" s="235" t="s">
        <v>826</v>
      </c>
      <c r="G562" s="233"/>
      <c r="H562" s="236">
        <v>10</v>
      </c>
      <c r="I562" s="237"/>
      <c r="J562" s="233"/>
      <c r="K562" s="233"/>
      <c r="L562" s="238"/>
      <c r="M562" s="239"/>
      <c r="N562" s="240"/>
      <c r="O562" s="240"/>
      <c r="P562" s="240"/>
      <c r="Q562" s="240"/>
      <c r="R562" s="240"/>
      <c r="S562" s="240"/>
      <c r="T562" s="241"/>
      <c r="AT562" s="242" t="s">
        <v>131</v>
      </c>
      <c r="AU562" s="242" t="s">
        <v>80</v>
      </c>
      <c r="AV562" s="11" t="s">
        <v>80</v>
      </c>
      <c r="AW562" s="11" t="s">
        <v>34</v>
      </c>
      <c r="AX562" s="11" t="s">
        <v>78</v>
      </c>
      <c r="AY562" s="242" t="s">
        <v>120</v>
      </c>
    </row>
    <row r="563" s="1" customFormat="1" ht="16.5" customHeight="1">
      <c r="B563" s="46"/>
      <c r="C563" s="264" t="s">
        <v>827</v>
      </c>
      <c r="D563" s="264" t="s">
        <v>243</v>
      </c>
      <c r="E563" s="265" t="s">
        <v>828</v>
      </c>
      <c r="F563" s="266" t="s">
        <v>829</v>
      </c>
      <c r="G563" s="267" t="s">
        <v>462</v>
      </c>
      <c r="H563" s="268">
        <v>10</v>
      </c>
      <c r="I563" s="269"/>
      <c r="J563" s="270">
        <f>ROUND(I563*H563,2)</f>
        <v>0</v>
      </c>
      <c r="K563" s="266" t="s">
        <v>246</v>
      </c>
      <c r="L563" s="271"/>
      <c r="M563" s="272" t="s">
        <v>21</v>
      </c>
      <c r="N563" s="273" t="s">
        <v>42</v>
      </c>
      <c r="O563" s="47"/>
      <c r="P563" s="226">
        <f>O563*H563</f>
        <v>0</v>
      </c>
      <c r="Q563" s="226">
        <v>0.0030999999999999999</v>
      </c>
      <c r="R563" s="226">
        <f>Q563*H563</f>
        <v>0.031</v>
      </c>
      <c r="S563" s="226">
        <v>0</v>
      </c>
      <c r="T563" s="227">
        <f>S563*H563</f>
        <v>0</v>
      </c>
      <c r="AR563" s="24" t="s">
        <v>170</v>
      </c>
      <c r="AT563" s="24" t="s">
        <v>243</v>
      </c>
      <c r="AU563" s="24" t="s">
        <v>80</v>
      </c>
      <c r="AY563" s="24" t="s">
        <v>120</v>
      </c>
      <c r="BE563" s="228">
        <f>IF(N563="základní",J563,0)</f>
        <v>0</v>
      </c>
      <c r="BF563" s="228">
        <f>IF(N563="snížená",J563,0)</f>
        <v>0</v>
      </c>
      <c r="BG563" s="228">
        <f>IF(N563="zákl. přenesená",J563,0)</f>
        <v>0</v>
      </c>
      <c r="BH563" s="228">
        <f>IF(N563="sníž. přenesená",J563,0)</f>
        <v>0</v>
      </c>
      <c r="BI563" s="228">
        <f>IF(N563="nulová",J563,0)</f>
        <v>0</v>
      </c>
      <c r="BJ563" s="24" t="s">
        <v>78</v>
      </c>
      <c r="BK563" s="228">
        <f>ROUND(I563*H563,2)</f>
        <v>0</v>
      </c>
      <c r="BL563" s="24" t="s">
        <v>127</v>
      </c>
      <c r="BM563" s="24" t="s">
        <v>830</v>
      </c>
    </row>
    <row r="564" s="1" customFormat="1" ht="16.5" customHeight="1">
      <c r="B564" s="46"/>
      <c r="C564" s="217" t="s">
        <v>831</v>
      </c>
      <c r="D564" s="217" t="s">
        <v>122</v>
      </c>
      <c r="E564" s="218" t="s">
        <v>832</v>
      </c>
      <c r="F564" s="219" t="s">
        <v>833</v>
      </c>
      <c r="G564" s="220" t="s">
        <v>238</v>
      </c>
      <c r="H564" s="221">
        <v>90</v>
      </c>
      <c r="I564" s="222"/>
      <c r="J564" s="223">
        <f>ROUND(I564*H564,2)</f>
        <v>0</v>
      </c>
      <c r="K564" s="219" t="s">
        <v>126</v>
      </c>
      <c r="L564" s="72"/>
      <c r="M564" s="224" t="s">
        <v>21</v>
      </c>
      <c r="N564" s="225" t="s">
        <v>42</v>
      </c>
      <c r="O564" s="47"/>
      <c r="P564" s="226">
        <f>O564*H564</f>
        <v>0</v>
      </c>
      <c r="Q564" s="226">
        <v>6.0000000000000002E-05</v>
      </c>
      <c r="R564" s="226">
        <f>Q564*H564</f>
        <v>0.0054000000000000003</v>
      </c>
      <c r="S564" s="226">
        <v>0</v>
      </c>
      <c r="T564" s="227">
        <f>S564*H564</f>
        <v>0</v>
      </c>
      <c r="AR564" s="24" t="s">
        <v>127</v>
      </c>
      <c r="AT564" s="24" t="s">
        <v>122</v>
      </c>
      <c r="AU564" s="24" t="s">
        <v>80</v>
      </c>
      <c r="AY564" s="24" t="s">
        <v>120</v>
      </c>
      <c r="BE564" s="228">
        <f>IF(N564="základní",J564,0)</f>
        <v>0</v>
      </c>
      <c r="BF564" s="228">
        <f>IF(N564="snížená",J564,0)</f>
        <v>0</v>
      </c>
      <c r="BG564" s="228">
        <f>IF(N564="zákl. přenesená",J564,0)</f>
        <v>0</v>
      </c>
      <c r="BH564" s="228">
        <f>IF(N564="sníž. přenesená",J564,0)</f>
        <v>0</v>
      </c>
      <c r="BI564" s="228">
        <f>IF(N564="nulová",J564,0)</f>
        <v>0</v>
      </c>
      <c r="BJ564" s="24" t="s">
        <v>78</v>
      </c>
      <c r="BK564" s="228">
        <f>ROUND(I564*H564,2)</f>
        <v>0</v>
      </c>
      <c r="BL564" s="24" t="s">
        <v>127</v>
      </c>
      <c r="BM564" s="24" t="s">
        <v>834</v>
      </c>
    </row>
    <row r="565" s="11" customFormat="1">
      <c r="B565" s="232"/>
      <c r="C565" s="233"/>
      <c r="D565" s="229" t="s">
        <v>131</v>
      </c>
      <c r="E565" s="234" t="s">
        <v>21</v>
      </c>
      <c r="F565" s="235" t="s">
        <v>624</v>
      </c>
      <c r="G565" s="233"/>
      <c r="H565" s="236">
        <v>90</v>
      </c>
      <c r="I565" s="237"/>
      <c r="J565" s="233"/>
      <c r="K565" s="233"/>
      <c r="L565" s="238"/>
      <c r="M565" s="239"/>
      <c r="N565" s="240"/>
      <c r="O565" s="240"/>
      <c r="P565" s="240"/>
      <c r="Q565" s="240"/>
      <c r="R565" s="240"/>
      <c r="S565" s="240"/>
      <c r="T565" s="241"/>
      <c r="AT565" s="242" t="s">
        <v>131</v>
      </c>
      <c r="AU565" s="242" t="s">
        <v>80</v>
      </c>
      <c r="AV565" s="11" t="s">
        <v>80</v>
      </c>
      <c r="AW565" s="11" t="s">
        <v>34</v>
      </c>
      <c r="AX565" s="11" t="s">
        <v>78</v>
      </c>
      <c r="AY565" s="242" t="s">
        <v>120</v>
      </c>
    </row>
    <row r="566" s="1" customFormat="1" ht="16.5" customHeight="1">
      <c r="B566" s="46"/>
      <c r="C566" s="217" t="s">
        <v>835</v>
      </c>
      <c r="D566" s="217" t="s">
        <v>122</v>
      </c>
      <c r="E566" s="218" t="s">
        <v>836</v>
      </c>
      <c r="F566" s="219" t="s">
        <v>837</v>
      </c>
      <c r="G566" s="220" t="s">
        <v>462</v>
      </c>
      <c r="H566" s="221">
        <v>2</v>
      </c>
      <c r="I566" s="222"/>
      <c r="J566" s="223">
        <f>ROUND(I566*H566,2)</f>
        <v>0</v>
      </c>
      <c r="K566" s="219" t="s">
        <v>246</v>
      </c>
      <c r="L566" s="72"/>
      <c r="M566" s="224" t="s">
        <v>21</v>
      </c>
      <c r="N566" s="225" t="s">
        <v>42</v>
      </c>
      <c r="O566" s="47"/>
      <c r="P566" s="226">
        <f>O566*H566</f>
        <v>0</v>
      </c>
      <c r="Q566" s="226">
        <v>0</v>
      </c>
      <c r="R566" s="226">
        <f>Q566*H566</f>
        <v>0</v>
      </c>
      <c r="S566" s="226">
        <v>0</v>
      </c>
      <c r="T566" s="227">
        <f>S566*H566</f>
        <v>0</v>
      </c>
      <c r="AR566" s="24" t="s">
        <v>127</v>
      </c>
      <c r="AT566" s="24" t="s">
        <v>122</v>
      </c>
      <c r="AU566" s="24" t="s">
        <v>80</v>
      </c>
      <c r="AY566" s="24" t="s">
        <v>120</v>
      </c>
      <c r="BE566" s="228">
        <f>IF(N566="základní",J566,0)</f>
        <v>0</v>
      </c>
      <c r="BF566" s="228">
        <f>IF(N566="snížená",J566,0)</f>
        <v>0</v>
      </c>
      <c r="BG566" s="228">
        <f>IF(N566="zákl. přenesená",J566,0)</f>
        <v>0</v>
      </c>
      <c r="BH566" s="228">
        <f>IF(N566="sníž. přenesená",J566,0)</f>
        <v>0</v>
      </c>
      <c r="BI566" s="228">
        <f>IF(N566="nulová",J566,0)</f>
        <v>0</v>
      </c>
      <c r="BJ566" s="24" t="s">
        <v>78</v>
      </c>
      <c r="BK566" s="228">
        <f>ROUND(I566*H566,2)</f>
        <v>0</v>
      </c>
      <c r="BL566" s="24" t="s">
        <v>127</v>
      </c>
      <c r="BM566" s="24" t="s">
        <v>838</v>
      </c>
    </row>
    <row r="567" s="11" customFormat="1">
      <c r="B567" s="232"/>
      <c r="C567" s="233"/>
      <c r="D567" s="229" t="s">
        <v>131</v>
      </c>
      <c r="E567" s="234" t="s">
        <v>21</v>
      </c>
      <c r="F567" s="235" t="s">
        <v>839</v>
      </c>
      <c r="G567" s="233"/>
      <c r="H567" s="236">
        <v>1</v>
      </c>
      <c r="I567" s="237"/>
      <c r="J567" s="233"/>
      <c r="K567" s="233"/>
      <c r="L567" s="238"/>
      <c r="M567" s="239"/>
      <c r="N567" s="240"/>
      <c r="O567" s="240"/>
      <c r="P567" s="240"/>
      <c r="Q567" s="240"/>
      <c r="R567" s="240"/>
      <c r="S567" s="240"/>
      <c r="T567" s="241"/>
      <c r="AT567" s="242" t="s">
        <v>131</v>
      </c>
      <c r="AU567" s="242" t="s">
        <v>80</v>
      </c>
      <c r="AV567" s="11" t="s">
        <v>80</v>
      </c>
      <c r="AW567" s="11" t="s">
        <v>34</v>
      </c>
      <c r="AX567" s="11" t="s">
        <v>71</v>
      </c>
      <c r="AY567" s="242" t="s">
        <v>120</v>
      </c>
    </row>
    <row r="568" s="11" customFormat="1">
      <c r="B568" s="232"/>
      <c r="C568" s="233"/>
      <c r="D568" s="229" t="s">
        <v>131</v>
      </c>
      <c r="E568" s="234" t="s">
        <v>21</v>
      </c>
      <c r="F568" s="235" t="s">
        <v>840</v>
      </c>
      <c r="G568" s="233"/>
      <c r="H568" s="236">
        <v>1</v>
      </c>
      <c r="I568" s="237"/>
      <c r="J568" s="233"/>
      <c r="K568" s="233"/>
      <c r="L568" s="238"/>
      <c r="M568" s="239"/>
      <c r="N568" s="240"/>
      <c r="O568" s="240"/>
      <c r="P568" s="240"/>
      <c r="Q568" s="240"/>
      <c r="R568" s="240"/>
      <c r="S568" s="240"/>
      <c r="T568" s="241"/>
      <c r="AT568" s="242" t="s">
        <v>131</v>
      </c>
      <c r="AU568" s="242" t="s">
        <v>80</v>
      </c>
      <c r="AV568" s="11" t="s">
        <v>80</v>
      </c>
      <c r="AW568" s="11" t="s">
        <v>34</v>
      </c>
      <c r="AX568" s="11" t="s">
        <v>71</v>
      </c>
      <c r="AY568" s="242" t="s">
        <v>120</v>
      </c>
    </row>
    <row r="569" s="13" customFormat="1">
      <c r="B569" s="253"/>
      <c r="C569" s="254"/>
      <c r="D569" s="229" t="s">
        <v>131</v>
      </c>
      <c r="E569" s="255" t="s">
        <v>21</v>
      </c>
      <c r="F569" s="256" t="s">
        <v>140</v>
      </c>
      <c r="G569" s="254"/>
      <c r="H569" s="257">
        <v>2</v>
      </c>
      <c r="I569" s="258"/>
      <c r="J569" s="254"/>
      <c r="K569" s="254"/>
      <c r="L569" s="259"/>
      <c r="M569" s="260"/>
      <c r="N569" s="261"/>
      <c r="O569" s="261"/>
      <c r="P569" s="261"/>
      <c r="Q569" s="261"/>
      <c r="R569" s="261"/>
      <c r="S569" s="261"/>
      <c r="T569" s="262"/>
      <c r="AT569" s="263" t="s">
        <v>131</v>
      </c>
      <c r="AU569" s="263" t="s">
        <v>80</v>
      </c>
      <c r="AV569" s="13" t="s">
        <v>127</v>
      </c>
      <c r="AW569" s="13" t="s">
        <v>34</v>
      </c>
      <c r="AX569" s="13" t="s">
        <v>78</v>
      </c>
      <c r="AY569" s="263" t="s">
        <v>120</v>
      </c>
    </row>
    <row r="570" s="1" customFormat="1" ht="16.5" customHeight="1">
      <c r="B570" s="46"/>
      <c r="C570" s="217" t="s">
        <v>841</v>
      </c>
      <c r="D570" s="217" t="s">
        <v>122</v>
      </c>
      <c r="E570" s="218" t="s">
        <v>842</v>
      </c>
      <c r="F570" s="219" t="s">
        <v>843</v>
      </c>
      <c r="G570" s="220" t="s">
        <v>462</v>
      </c>
      <c r="H570" s="221">
        <v>3</v>
      </c>
      <c r="I570" s="222"/>
      <c r="J570" s="223">
        <f>ROUND(I570*H570,2)</f>
        <v>0</v>
      </c>
      <c r="K570" s="219" t="s">
        <v>246</v>
      </c>
      <c r="L570" s="72"/>
      <c r="M570" s="224" t="s">
        <v>21</v>
      </c>
      <c r="N570" s="225" t="s">
        <v>42</v>
      </c>
      <c r="O570" s="47"/>
      <c r="P570" s="226">
        <f>O570*H570</f>
        <v>0</v>
      </c>
      <c r="Q570" s="226">
        <v>0</v>
      </c>
      <c r="R570" s="226">
        <f>Q570*H570</f>
        <v>0</v>
      </c>
      <c r="S570" s="226">
        <v>0</v>
      </c>
      <c r="T570" s="227">
        <f>S570*H570</f>
        <v>0</v>
      </c>
      <c r="AR570" s="24" t="s">
        <v>127</v>
      </c>
      <c r="AT570" s="24" t="s">
        <v>122</v>
      </c>
      <c r="AU570" s="24" t="s">
        <v>80</v>
      </c>
      <c r="AY570" s="24" t="s">
        <v>120</v>
      </c>
      <c r="BE570" s="228">
        <f>IF(N570="základní",J570,0)</f>
        <v>0</v>
      </c>
      <c r="BF570" s="228">
        <f>IF(N570="snížená",J570,0)</f>
        <v>0</v>
      </c>
      <c r="BG570" s="228">
        <f>IF(N570="zákl. přenesená",J570,0)</f>
        <v>0</v>
      </c>
      <c r="BH570" s="228">
        <f>IF(N570="sníž. přenesená",J570,0)</f>
        <v>0</v>
      </c>
      <c r="BI570" s="228">
        <f>IF(N570="nulová",J570,0)</f>
        <v>0</v>
      </c>
      <c r="BJ570" s="24" t="s">
        <v>78</v>
      </c>
      <c r="BK570" s="228">
        <f>ROUND(I570*H570,2)</f>
        <v>0</v>
      </c>
      <c r="BL570" s="24" t="s">
        <v>127</v>
      </c>
      <c r="BM570" s="24" t="s">
        <v>844</v>
      </c>
    </row>
    <row r="571" s="11" customFormat="1">
      <c r="B571" s="232"/>
      <c r="C571" s="233"/>
      <c r="D571" s="229" t="s">
        <v>131</v>
      </c>
      <c r="E571" s="234" t="s">
        <v>21</v>
      </c>
      <c r="F571" s="235" t="s">
        <v>141</v>
      </c>
      <c r="G571" s="233"/>
      <c r="H571" s="236">
        <v>3</v>
      </c>
      <c r="I571" s="237"/>
      <c r="J571" s="233"/>
      <c r="K571" s="233"/>
      <c r="L571" s="238"/>
      <c r="M571" s="239"/>
      <c r="N571" s="240"/>
      <c r="O571" s="240"/>
      <c r="P571" s="240"/>
      <c r="Q571" s="240"/>
      <c r="R571" s="240"/>
      <c r="S571" s="240"/>
      <c r="T571" s="241"/>
      <c r="AT571" s="242" t="s">
        <v>131</v>
      </c>
      <c r="AU571" s="242" t="s">
        <v>80</v>
      </c>
      <c r="AV571" s="11" t="s">
        <v>80</v>
      </c>
      <c r="AW571" s="11" t="s">
        <v>34</v>
      </c>
      <c r="AX571" s="11" t="s">
        <v>78</v>
      </c>
      <c r="AY571" s="242" t="s">
        <v>120</v>
      </c>
    </row>
    <row r="572" s="10" customFormat="1" ht="29.88" customHeight="1">
      <c r="B572" s="201"/>
      <c r="C572" s="202"/>
      <c r="D572" s="203" t="s">
        <v>70</v>
      </c>
      <c r="E572" s="215" t="s">
        <v>176</v>
      </c>
      <c r="F572" s="215" t="s">
        <v>845</v>
      </c>
      <c r="G572" s="202"/>
      <c r="H572" s="202"/>
      <c r="I572" s="205"/>
      <c r="J572" s="216">
        <f>BK572</f>
        <v>0</v>
      </c>
      <c r="K572" s="202"/>
      <c r="L572" s="207"/>
      <c r="M572" s="208"/>
      <c r="N572" s="209"/>
      <c r="O572" s="209"/>
      <c r="P572" s="210">
        <f>SUM(P573:P592)</f>
        <v>0</v>
      </c>
      <c r="Q572" s="209"/>
      <c r="R572" s="210">
        <f>SUM(R573:R592)</f>
        <v>14.235030979999999</v>
      </c>
      <c r="S572" s="209"/>
      <c r="T572" s="211">
        <f>SUM(T573:T592)</f>
        <v>0.185</v>
      </c>
      <c r="AR572" s="212" t="s">
        <v>78</v>
      </c>
      <c r="AT572" s="213" t="s">
        <v>70</v>
      </c>
      <c r="AU572" s="213" t="s">
        <v>78</v>
      </c>
      <c r="AY572" s="212" t="s">
        <v>120</v>
      </c>
      <c r="BK572" s="214">
        <f>SUM(BK573:BK592)</f>
        <v>0</v>
      </c>
    </row>
    <row r="573" s="1" customFormat="1" ht="25.5" customHeight="1">
      <c r="B573" s="46"/>
      <c r="C573" s="217" t="s">
        <v>846</v>
      </c>
      <c r="D573" s="217" t="s">
        <v>122</v>
      </c>
      <c r="E573" s="218" t="s">
        <v>847</v>
      </c>
      <c r="F573" s="219" t="s">
        <v>848</v>
      </c>
      <c r="G573" s="220" t="s">
        <v>161</v>
      </c>
      <c r="H573" s="221">
        <v>6.242</v>
      </c>
      <c r="I573" s="222"/>
      <c r="J573" s="223">
        <f>ROUND(I573*H573,2)</f>
        <v>0</v>
      </c>
      <c r="K573" s="219" t="s">
        <v>126</v>
      </c>
      <c r="L573" s="72"/>
      <c r="M573" s="224" t="s">
        <v>21</v>
      </c>
      <c r="N573" s="225" t="s">
        <v>42</v>
      </c>
      <c r="O573" s="47"/>
      <c r="P573" s="226">
        <f>O573*H573</f>
        <v>0</v>
      </c>
      <c r="Q573" s="226">
        <v>2.2563399999999998</v>
      </c>
      <c r="R573" s="226">
        <f>Q573*H573</f>
        <v>14.084074279999999</v>
      </c>
      <c r="S573" s="226">
        <v>0</v>
      </c>
      <c r="T573" s="227">
        <f>S573*H573</f>
        <v>0</v>
      </c>
      <c r="AR573" s="24" t="s">
        <v>127</v>
      </c>
      <c r="AT573" s="24" t="s">
        <v>122</v>
      </c>
      <c r="AU573" s="24" t="s">
        <v>80</v>
      </c>
      <c r="AY573" s="24" t="s">
        <v>120</v>
      </c>
      <c r="BE573" s="228">
        <f>IF(N573="základní",J573,0)</f>
        <v>0</v>
      </c>
      <c r="BF573" s="228">
        <f>IF(N573="snížená",J573,0)</f>
        <v>0</v>
      </c>
      <c r="BG573" s="228">
        <f>IF(N573="zákl. přenesená",J573,0)</f>
        <v>0</v>
      </c>
      <c r="BH573" s="228">
        <f>IF(N573="sníž. přenesená",J573,0)</f>
        <v>0</v>
      </c>
      <c r="BI573" s="228">
        <f>IF(N573="nulová",J573,0)</f>
        <v>0</v>
      </c>
      <c r="BJ573" s="24" t="s">
        <v>78</v>
      </c>
      <c r="BK573" s="228">
        <f>ROUND(I573*H573,2)</f>
        <v>0</v>
      </c>
      <c r="BL573" s="24" t="s">
        <v>127</v>
      </c>
      <c r="BM573" s="24" t="s">
        <v>849</v>
      </c>
    </row>
    <row r="574" s="12" customFormat="1">
      <c r="B574" s="243"/>
      <c r="C574" s="244"/>
      <c r="D574" s="229" t="s">
        <v>131</v>
      </c>
      <c r="E574" s="245" t="s">
        <v>21</v>
      </c>
      <c r="F574" s="246" t="s">
        <v>850</v>
      </c>
      <c r="G574" s="244"/>
      <c r="H574" s="245" t="s">
        <v>21</v>
      </c>
      <c r="I574" s="247"/>
      <c r="J574" s="244"/>
      <c r="K574" s="244"/>
      <c r="L574" s="248"/>
      <c r="M574" s="249"/>
      <c r="N574" s="250"/>
      <c r="O574" s="250"/>
      <c r="P574" s="250"/>
      <c r="Q574" s="250"/>
      <c r="R574" s="250"/>
      <c r="S574" s="250"/>
      <c r="T574" s="251"/>
      <c r="AT574" s="252" t="s">
        <v>131</v>
      </c>
      <c r="AU574" s="252" t="s">
        <v>80</v>
      </c>
      <c r="AV574" s="12" t="s">
        <v>78</v>
      </c>
      <c r="AW574" s="12" t="s">
        <v>34</v>
      </c>
      <c r="AX574" s="12" t="s">
        <v>71</v>
      </c>
      <c r="AY574" s="252" t="s">
        <v>120</v>
      </c>
    </row>
    <row r="575" s="11" customFormat="1">
      <c r="B575" s="232"/>
      <c r="C575" s="233"/>
      <c r="D575" s="229" t="s">
        <v>131</v>
      </c>
      <c r="E575" s="234" t="s">
        <v>21</v>
      </c>
      <c r="F575" s="235" t="s">
        <v>851</v>
      </c>
      <c r="G575" s="233"/>
      <c r="H575" s="236">
        <v>6.242</v>
      </c>
      <c r="I575" s="237"/>
      <c r="J575" s="233"/>
      <c r="K575" s="233"/>
      <c r="L575" s="238"/>
      <c r="M575" s="239"/>
      <c r="N575" s="240"/>
      <c r="O575" s="240"/>
      <c r="P575" s="240"/>
      <c r="Q575" s="240"/>
      <c r="R575" s="240"/>
      <c r="S575" s="240"/>
      <c r="T575" s="241"/>
      <c r="AT575" s="242" t="s">
        <v>131</v>
      </c>
      <c r="AU575" s="242" t="s">
        <v>80</v>
      </c>
      <c r="AV575" s="11" t="s">
        <v>80</v>
      </c>
      <c r="AW575" s="11" t="s">
        <v>34</v>
      </c>
      <c r="AX575" s="11" t="s">
        <v>78</v>
      </c>
      <c r="AY575" s="242" t="s">
        <v>120</v>
      </c>
    </row>
    <row r="576" s="1" customFormat="1" ht="38.25" customHeight="1">
      <c r="B576" s="46"/>
      <c r="C576" s="217" t="s">
        <v>852</v>
      </c>
      <c r="D576" s="217" t="s">
        <v>122</v>
      </c>
      <c r="E576" s="218" t="s">
        <v>853</v>
      </c>
      <c r="F576" s="219" t="s">
        <v>854</v>
      </c>
      <c r="G576" s="220" t="s">
        <v>238</v>
      </c>
      <c r="H576" s="221">
        <v>247.47</v>
      </c>
      <c r="I576" s="222"/>
      <c r="J576" s="223">
        <f>ROUND(I576*H576,2)</f>
        <v>0</v>
      </c>
      <c r="K576" s="219" t="s">
        <v>126</v>
      </c>
      <c r="L576" s="72"/>
      <c r="M576" s="224" t="s">
        <v>21</v>
      </c>
      <c r="N576" s="225" t="s">
        <v>42</v>
      </c>
      <c r="O576" s="47"/>
      <c r="P576" s="226">
        <f>O576*H576</f>
        <v>0</v>
      </c>
      <c r="Q576" s="226">
        <v>0.00060999999999999997</v>
      </c>
      <c r="R576" s="226">
        <f>Q576*H576</f>
        <v>0.1509567</v>
      </c>
      <c r="S576" s="226">
        <v>0</v>
      </c>
      <c r="T576" s="227">
        <f>S576*H576</f>
        <v>0</v>
      </c>
      <c r="AR576" s="24" t="s">
        <v>127</v>
      </c>
      <c r="AT576" s="24" t="s">
        <v>122</v>
      </c>
      <c r="AU576" s="24" t="s">
        <v>80</v>
      </c>
      <c r="AY576" s="24" t="s">
        <v>120</v>
      </c>
      <c r="BE576" s="228">
        <f>IF(N576="základní",J576,0)</f>
        <v>0</v>
      </c>
      <c r="BF576" s="228">
        <f>IF(N576="snížená",J576,0)</f>
        <v>0</v>
      </c>
      <c r="BG576" s="228">
        <f>IF(N576="zákl. přenesená",J576,0)</f>
        <v>0</v>
      </c>
      <c r="BH576" s="228">
        <f>IF(N576="sníž. přenesená",J576,0)</f>
        <v>0</v>
      </c>
      <c r="BI576" s="228">
        <f>IF(N576="nulová",J576,0)</f>
        <v>0</v>
      </c>
      <c r="BJ576" s="24" t="s">
        <v>78</v>
      </c>
      <c r="BK576" s="228">
        <f>ROUND(I576*H576,2)</f>
        <v>0</v>
      </c>
      <c r="BL576" s="24" t="s">
        <v>127</v>
      </c>
      <c r="BM576" s="24" t="s">
        <v>855</v>
      </c>
    </row>
    <row r="577" s="1" customFormat="1">
      <c r="B577" s="46"/>
      <c r="C577" s="74"/>
      <c r="D577" s="229" t="s">
        <v>129</v>
      </c>
      <c r="E577" s="74"/>
      <c r="F577" s="230" t="s">
        <v>856</v>
      </c>
      <c r="G577" s="74"/>
      <c r="H577" s="74"/>
      <c r="I577" s="187"/>
      <c r="J577" s="74"/>
      <c r="K577" s="74"/>
      <c r="L577" s="72"/>
      <c r="M577" s="231"/>
      <c r="N577" s="47"/>
      <c r="O577" s="47"/>
      <c r="P577" s="47"/>
      <c r="Q577" s="47"/>
      <c r="R577" s="47"/>
      <c r="S577" s="47"/>
      <c r="T577" s="95"/>
      <c r="AT577" s="24" t="s">
        <v>129</v>
      </c>
      <c r="AU577" s="24" t="s">
        <v>80</v>
      </c>
    </row>
    <row r="578" s="11" customFormat="1">
      <c r="B578" s="232"/>
      <c r="C578" s="233"/>
      <c r="D578" s="229" t="s">
        <v>131</v>
      </c>
      <c r="E578" s="234" t="s">
        <v>21</v>
      </c>
      <c r="F578" s="235" t="s">
        <v>857</v>
      </c>
      <c r="G578" s="233"/>
      <c r="H578" s="236">
        <v>92.599999999999994</v>
      </c>
      <c r="I578" s="237"/>
      <c r="J578" s="233"/>
      <c r="K578" s="233"/>
      <c r="L578" s="238"/>
      <c r="M578" s="239"/>
      <c r="N578" s="240"/>
      <c r="O578" s="240"/>
      <c r="P578" s="240"/>
      <c r="Q578" s="240"/>
      <c r="R578" s="240"/>
      <c r="S578" s="240"/>
      <c r="T578" s="241"/>
      <c r="AT578" s="242" t="s">
        <v>131</v>
      </c>
      <c r="AU578" s="242" t="s">
        <v>80</v>
      </c>
      <c r="AV578" s="11" t="s">
        <v>80</v>
      </c>
      <c r="AW578" s="11" t="s">
        <v>34</v>
      </c>
      <c r="AX578" s="11" t="s">
        <v>71</v>
      </c>
      <c r="AY578" s="242" t="s">
        <v>120</v>
      </c>
    </row>
    <row r="579" s="11" customFormat="1">
      <c r="B579" s="232"/>
      <c r="C579" s="233"/>
      <c r="D579" s="229" t="s">
        <v>131</v>
      </c>
      <c r="E579" s="234" t="s">
        <v>21</v>
      </c>
      <c r="F579" s="235" t="s">
        <v>858</v>
      </c>
      <c r="G579" s="233"/>
      <c r="H579" s="236">
        <v>154.87000000000001</v>
      </c>
      <c r="I579" s="237"/>
      <c r="J579" s="233"/>
      <c r="K579" s="233"/>
      <c r="L579" s="238"/>
      <c r="M579" s="239"/>
      <c r="N579" s="240"/>
      <c r="O579" s="240"/>
      <c r="P579" s="240"/>
      <c r="Q579" s="240"/>
      <c r="R579" s="240"/>
      <c r="S579" s="240"/>
      <c r="T579" s="241"/>
      <c r="AT579" s="242" t="s">
        <v>131</v>
      </c>
      <c r="AU579" s="242" t="s">
        <v>80</v>
      </c>
      <c r="AV579" s="11" t="s">
        <v>80</v>
      </c>
      <c r="AW579" s="11" t="s">
        <v>34</v>
      </c>
      <c r="AX579" s="11" t="s">
        <v>71</v>
      </c>
      <c r="AY579" s="242" t="s">
        <v>120</v>
      </c>
    </row>
    <row r="580" s="13" customFormat="1">
      <c r="B580" s="253"/>
      <c r="C580" s="254"/>
      <c r="D580" s="229" t="s">
        <v>131</v>
      </c>
      <c r="E580" s="255" t="s">
        <v>21</v>
      </c>
      <c r="F580" s="256" t="s">
        <v>140</v>
      </c>
      <c r="G580" s="254"/>
      <c r="H580" s="257">
        <v>247.47</v>
      </c>
      <c r="I580" s="258"/>
      <c r="J580" s="254"/>
      <c r="K580" s="254"/>
      <c r="L580" s="259"/>
      <c r="M580" s="260"/>
      <c r="N580" s="261"/>
      <c r="O580" s="261"/>
      <c r="P580" s="261"/>
      <c r="Q580" s="261"/>
      <c r="R580" s="261"/>
      <c r="S580" s="261"/>
      <c r="T580" s="262"/>
      <c r="AT580" s="263" t="s">
        <v>131</v>
      </c>
      <c r="AU580" s="263" t="s">
        <v>80</v>
      </c>
      <c r="AV580" s="13" t="s">
        <v>127</v>
      </c>
      <c r="AW580" s="13" t="s">
        <v>34</v>
      </c>
      <c r="AX580" s="13" t="s">
        <v>78</v>
      </c>
      <c r="AY580" s="263" t="s">
        <v>120</v>
      </c>
    </row>
    <row r="581" s="1" customFormat="1" ht="25.5" customHeight="1">
      <c r="B581" s="46"/>
      <c r="C581" s="217" t="s">
        <v>859</v>
      </c>
      <c r="D581" s="217" t="s">
        <v>122</v>
      </c>
      <c r="E581" s="218" t="s">
        <v>860</v>
      </c>
      <c r="F581" s="219" t="s">
        <v>861</v>
      </c>
      <c r="G581" s="220" t="s">
        <v>238</v>
      </c>
      <c r="H581" s="221">
        <v>146.40000000000001</v>
      </c>
      <c r="I581" s="222"/>
      <c r="J581" s="223">
        <f>ROUND(I581*H581,2)</f>
        <v>0</v>
      </c>
      <c r="K581" s="219" t="s">
        <v>126</v>
      </c>
      <c r="L581" s="72"/>
      <c r="M581" s="224" t="s">
        <v>21</v>
      </c>
      <c r="N581" s="225" t="s">
        <v>42</v>
      </c>
      <c r="O581" s="47"/>
      <c r="P581" s="226">
        <f>O581*H581</f>
        <v>0</v>
      </c>
      <c r="Q581" s="226">
        <v>0</v>
      </c>
      <c r="R581" s="226">
        <f>Q581*H581</f>
        <v>0</v>
      </c>
      <c r="S581" s="226">
        <v>0</v>
      </c>
      <c r="T581" s="227">
        <f>S581*H581</f>
        <v>0</v>
      </c>
      <c r="AR581" s="24" t="s">
        <v>127</v>
      </c>
      <c r="AT581" s="24" t="s">
        <v>122</v>
      </c>
      <c r="AU581" s="24" t="s">
        <v>80</v>
      </c>
      <c r="AY581" s="24" t="s">
        <v>120</v>
      </c>
      <c r="BE581" s="228">
        <f>IF(N581="základní",J581,0)</f>
        <v>0</v>
      </c>
      <c r="BF581" s="228">
        <f>IF(N581="snížená",J581,0)</f>
        <v>0</v>
      </c>
      <c r="BG581" s="228">
        <f>IF(N581="zákl. přenesená",J581,0)</f>
        <v>0</v>
      </c>
      <c r="BH581" s="228">
        <f>IF(N581="sníž. přenesená",J581,0)</f>
        <v>0</v>
      </c>
      <c r="BI581" s="228">
        <f>IF(N581="nulová",J581,0)</f>
        <v>0</v>
      </c>
      <c r="BJ581" s="24" t="s">
        <v>78</v>
      </c>
      <c r="BK581" s="228">
        <f>ROUND(I581*H581,2)</f>
        <v>0</v>
      </c>
      <c r="BL581" s="24" t="s">
        <v>127</v>
      </c>
      <c r="BM581" s="24" t="s">
        <v>862</v>
      </c>
    </row>
    <row r="582" s="1" customFormat="1">
      <c r="B582" s="46"/>
      <c r="C582" s="74"/>
      <c r="D582" s="229" t="s">
        <v>129</v>
      </c>
      <c r="E582" s="74"/>
      <c r="F582" s="230" t="s">
        <v>863</v>
      </c>
      <c r="G582" s="74"/>
      <c r="H582" s="74"/>
      <c r="I582" s="187"/>
      <c r="J582" s="74"/>
      <c r="K582" s="74"/>
      <c r="L582" s="72"/>
      <c r="M582" s="231"/>
      <c r="N582" s="47"/>
      <c r="O582" s="47"/>
      <c r="P582" s="47"/>
      <c r="Q582" s="47"/>
      <c r="R582" s="47"/>
      <c r="S582" s="47"/>
      <c r="T582" s="95"/>
      <c r="AT582" s="24" t="s">
        <v>129</v>
      </c>
      <c r="AU582" s="24" t="s">
        <v>80</v>
      </c>
    </row>
    <row r="583" s="11" customFormat="1">
      <c r="B583" s="232"/>
      <c r="C583" s="233"/>
      <c r="D583" s="229" t="s">
        <v>131</v>
      </c>
      <c r="E583" s="234" t="s">
        <v>21</v>
      </c>
      <c r="F583" s="235" t="s">
        <v>864</v>
      </c>
      <c r="G583" s="233"/>
      <c r="H583" s="236">
        <v>46.200000000000003</v>
      </c>
      <c r="I583" s="237"/>
      <c r="J583" s="233"/>
      <c r="K583" s="233"/>
      <c r="L583" s="238"/>
      <c r="M583" s="239"/>
      <c r="N583" s="240"/>
      <c r="O583" s="240"/>
      <c r="P583" s="240"/>
      <c r="Q583" s="240"/>
      <c r="R583" s="240"/>
      <c r="S583" s="240"/>
      <c r="T583" s="241"/>
      <c r="AT583" s="242" t="s">
        <v>131</v>
      </c>
      <c r="AU583" s="242" t="s">
        <v>80</v>
      </c>
      <c r="AV583" s="11" t="s">
        <v>80</v>
      </c>
      <c r="AW583" s="11" t="s">
        <v>34</v>
      </c>
      <c r="AX583" s="11" t="s">
        <v>71</v>
      </c>
      <c r="AY583" s="242" t="s">
        <v>120</v>
      </c>
    </row>
    <row r="584" s="11" customFormat="1">
      <c r="B584" s="232"/>
      <c r="C584" s="233"/>
      <c r="D584" s="229" t="s">
        <v>131</v>
      </c>
      <c r="E584" s="234" t="s">
        <v>21</v>
      </c>
      <c r="F584" s="235" t="s">
        <v>865</v>
      </c>
      <c r="G584" s="233"/>
      <c r="H584" s="236">
        <v>100.2</v>
      </c>
      <c r="I584" s="237"/>
      <c r="J584" s="233"/>
      <c r="K584" s="233"/>
      <c r="L584" s="238"/>
      <c r="M584" s="239"/>
      <c r="N584" s="240"/>
      <c r="O584" s="240"/>
      <c r="P584" s="240"/>
      <c r="Q584" s="240"/>
      <c r="R584" s="240"/>
      <c r="S584" s="240"/>
      <c r="T584" s="241"/>
      <c r="AT584" s="242" t="s">
        <v>131</v>
      </c>
      <c r="AU584" s="242" t="s">
        <v>80</v>
      </c>
      <c r="AV584" s="11" t="s">
        <v>80</v>
      </c>
      <c r="AW584" s="11" t="s">
        <v>34</v>
      </c>
      <c r="AX584" s="11" t="s">
        <v>71</v>
      </c>
      <c r="AY584" s="242" t="s">
        <v>120</v>
      </c>
    </row>
    <row r="585" s="13" customFormat="1">
      <c r="B585" s="253"/>
      <c r="C585" s="254"/>
      <c r="D585" s="229" t="s">
        <v>131</v>
      </c>
      <c r="E585" s="255" t="s">
        <v>21</v>
      </c>
      <c r="F585" s="256" t="s">
        <v>140</v>
      </c>
      <c r="G585" s="254"/>
      <c r="H585" s="257">
        <v>146.40000000000001</v>
      </c>
      <c r="I585" s="258"/>
      <c r="J585" s="254"/>
      <c r="K585" s="254"/>
      <c r="L585" s="259"/>
      <c r="M585" s="260"/>
      <c r="N585" s="261"/>
      <c r="O585" s="261"/>
      <c r="P585" s="261"/>
      <c r="Q585" s="261"/>
      <c r="R585" s="261"/>
      <c r="S585" s="261"/>
      <c r="T585" s="262"/>
      <c r="AT585" s="263" t="s">
        <v>131</v>
      </c>
      <c r="AU585" s="263" t="s">
        <v>80</v>
      </c>
      <c r="AV585" s="13" t="s">
        <v>127</v>
      </c>
      <c r="AW585" s="13" t="s">
        <v>34</v>
      </c>
      <c r="AX585" s="13" t="s">
        <v>78</v>
      </c>
      <c r="AY585" s="263" t="s">
        <v>120</v>
      </c>
    </row>
    <row r="586" s="1" customFormat="1" ht="25.5" customHeight="1">
      <c r="B586" s="46"/>
      <c r="C586" s="217" t="s">
        <v>866</v>
      </c>
      <c r="D586" s="217" t="s">
        <v>122</v>
      </c>
      <c r="E586" s="218" t="s">
        <v>867</v>
      </c>
      <c r="F586" s="219" t="s">
        <v>868</v>
      </c>
      <c r="G586" s="220" t="s">
        <v>238</v>
      </c>
      <c r="H586" s="221">
        <v>101.06999999999999</v>
      </c>
      <c r="I586" s="222"/>
      <c r="J586" s="223">
        <f>ROUND(I586*H586,2)</f>
        <v>0</v>
      </c>
      <c r="K586" s="219" t="s">
        <v>126</v>
      </c>
      <c r="L586" s="72"/>
      <c r="M586" s="224" t="s">
        <v>21</v>
      </c>
      <c r="N586" s="225" t="s">
        <v>42</v>
      </c>
      <c r="O586" s="47"/>
      <c r="P586" s="226">
        <f>O586*H586</f>
        <v>0</v>
      </c>
      <c r="Q586" s="226">
        <v>0</v>
      </c>
      <c r="R586" s="226">
        <f>Q586*H586</f>
        <v>0</v>
      </c>
      <c r="S586" s="226">
        <v>0</v>
      </c>
      <c r="T586" s="227">
        <f>S586*H586</f>
        <v>0</v>
      </c>
      <c r="AR586" s="24" t="s">
        <v>127</v>
      </c>
      <c r="AT586" s="24" t="s">
        <v>122</v>
      </c>
      <c r="AU586" s="24" t="s">
        <v>80</v>
      </c>
      <c r="AY586" s="24" t="s">
        <v>120</v>
      </c>
      <c r="BE586" s="228">
        <f>IF(N586="základní",J586,0)</f>
        <v>0</v>
      </c>
      <c r="BF586" s="228">
        <f>IF(N586="snížená",J586,0)</f>
        <v>0</v>
      </c>
      <c r="BG586" s="228">
        <f>IF(N586="zákl. přenesená",J586,0)</f>
        <v>0</v>
      </c>
      <c r="BH586" s="228">
        <f>IF(N586="sníž. přenesená",J586,0)</f>
        <v>0</v>
      </c>
      <c r="BI586" s="228">
        <f>IF(N586="nulová",J586,0)</f>
        <v>0</v>
      </c>
      <c r="BJ586" s="24" t="s">
        <v>78</v>
      </c>
      <c r="BK586" s="228">
        <f>ROUND(I586*H586,2)</f>
        <v>0</v>
      </c>
      <c r="BL586" s="24" t="s">
        <v>127</v>
      </c>
      <c r="BM586" s="24" t="s">
        <v>869</v>
      </c>
    </row>
    <row r="587" s="1" customFormat="1">
      <c r="B587" s="46"/>
      <c r="C587" s="74"/>
      <c r="D587" s="229" t="s">
        <v>129</v>
      </c>
      <c r="E587" s="74"/>
      <c r="F587" s="230" t="s">
        <v>863</v>
      </c>
      <c r="G587" s="74"/>
      <c r="H587" s="74"/>
      <c r="I587" s="187"/>
      <c r="J587" s="74"/>
      <c r="K587" s="74"/>
      <c r="L587" s="72"/>
      <c r="M587" s="231"/>
      <c r="N587" s="47"/>
      <c r="O587" s="47"/>
      <c r="P587" s="47"/>
      <c r="Q587" s="47"/>
      <c r="R587" s="47"/>
      <c r="S587" s="47"/>
      <c r="T587" s="95"/>
      <c r="AT587" s="24" t="s">
        <v>129</v>
      </c>
      <c r="AU587" s="24" t="s">
        <v>80</v>
      </c>
    </row>
    <row r="588" s="11" customFormat="1">
      <c r="B588" s="232"/>
      <c r="C588" s="233"/>
      <c r="D588" s="229" t="s">
        <v>131</v>
      </c>
      <c r="E588" s="234" t="s">
        <v>21</v>
      </c>
      <c r="F588" s="235" t="s">
        <v>870</v>
      </c>
      <c r="G588" s="233"/>
      <c r="H588" s="236">
        <v>46.399999999999999</v>
      </c>
      <c r="I588" s="237"/>
      <c r="J588" s="233"/>
      <c r="K588" s="233"/>
      <c r="L588" s="238"/>
      <c r="M588" s="239"/>
      <c r="N588" s="240"/>
      <c r="O588" s="240"/>
      <c r="P588" s="240"/>
      <c r="Q588" s="240"/>
      <c r="R588" s="240"/>
      <c r="S588" s="240"/>
      <c r="T588" s="241"/>
      <c r="AT588" s="242" t="s">
        <v>131</v>
      </c>
      <c r="AU588" s="242" t="s">
        <v>80</v>
      </c>
      <c r="AV588" s="11" t="s">
        <v>80</v>
      </c>
      <c r="AW588" s="11" t="s">
        <v>34</v>
      </c>
      <c r="AX588" s="11" t="s">
        <v>71</v>
      </c>
      <c r="AY588" s="242" t="s">
        <v>120</v>
      </c>
    </row>
    <row r="589" s="11" customFormat="1">
      <c r="B589" s="232"/>
      <c r="C589" s="233"/>
      <c r="D589" s="229" t="s">
        <v>131</v>
      </c>
      <c r="E589" s="234" t="s">
        <v>21</v>
      </c>
      <c r="F589" s="235" t="s">
        <v>871</v>
      </c>
      <c r="G589" s="233"/>
      <c r="H589" s="236">
        <v>54.670000000000002</v>
      </c>
      <c r="I589" s="237"/>
      <c r="J589" s="233"/>
      <c r="K589" s="233"/>
      <c r="L589" s="238"/>
      <c r="M589" s="239"/>
      <c r="N589" s="240"/>
      <c r="O589" s="240"/>
      <c r="P589" s="240"/>
      <c r="Q589" s="240"/>
      <c r="R589" s="240"/>
      <c r="S589" s="240"/>
      <c r="T589" s="241"/>
      <c r="AT589" s="242" t="s">
        <v>131</v>
      </c>
      <c r="AU589" s="242" t="s">
        <v>80</v>
      </c>
      <c r="AV589" s="11" t="s">
        <v>80</v>
      </c>
      <c r="AW589" s="11" t="s">
        <v>34</v>
      </c>
      <c r="AX589" s="11" t="s">
        <v>71</v>
      </c>
      <c r="AY589" s="242" t="s">
        <v>120</v>
      </c>
    </row>
    <row r="590" s="13" customFormat="1">
      <c r="B590" s="253"/>
      <c r="C590" s="254"/>
      <c r="D590" s="229" t="s">
        <v>131</v>
      </c>
      <c r="E590" s="255" t="s">
        <v>21</v>
      </c>
      <c r="F590" s="256" t="s">
        <v>140</v>
      </c>
      <c r="G590" s="254"/>
      <c r="H590" s="257">
        <v>101.06999999999999</v>
      </c>
      <c r="I590" s="258"/>
      <c r="J590" s="254"/>
      <c r="K590" s="254"/>
      <c r="L590" s="259"/>
      <c r="M590" s="260"/>
      <c r="N590" s="261"/>
      <c r="O590" s="261"/>
      <c r="P590" s="261"/>
      <c r="Q590" s="261"/>
      <c r="R590" s="261"/>
      <c r="S590" s="261"/>
      <c r="T590" s="262"/>
      <c r="AT590" s="263" t="s">
        <v>131</v>
      </c>
      <c r="AU590" s="263" t="s">
        <v>80</v>
      </c>
      <c r="AV590" s="13" t="s">
        <v>127</v>
      </c>
      <c r="AW590" s="13" t="s">
        <v>34</v>
      </c>
      <c r="AX590" s="13" t="s">
        <v>78</v>
      </c>
      <c r="AY590" s="263" t="s">
        <v>120</v>
      </c>
    </row>
    <row r="591" s="1" customFormat="1" ht="16.5" customHeight="1">
      <c r="B591" s="46"/>
      <c r="C591" s="217" t="s">
        <v>872</v>
      </c>
      <c r="D591" s="217" t="s">
        <v>122</v>
      </c>
      <c r="E591" s="218" t="s">
        <v>873</v>
      </c>
      <c r="F591" s="219" t="s">
        <v>874</v>
      </c>
      <c r="G591" s="220" t="s">
        <v>238</v>
      </c>
      <c r="H591" s="221">
        <v>5</v>
      </c>
      <c r="I591" s="222"/>
      <c r="J591" s="223">
        <f>ROUND(I591*H591,2)</f>
        <v>0</v>
      </c>
      <c r="K591" s="219" t="s">
        <v>126</v>
      </c>
      <c r="L591" s="72"/>
      <c r="M591" s="224" t="s">
        <v>21</v>
      </c>
      <c r="N591" s="225" t="s">
        <v>42</v>
      </c>
      <c r="O591" s="47"/>
      <c r="P591" s="226">
        <f>O591*H591</f>
        <v>0</v>
      </c>
      <c r="Q591" s="226">
        <v>0</v>
      </c>
      <c r="R591" s="226">
        <f>Q591*H591</f>
        <v>0</v>
      </c>
      <c r="S591" s="226">
        <v>0.036999999999999998</v>
      </c>
      <c r="T591" s="227">
        <f>S591*H591</f>
        <v>0.185</v>
      </c>
      <c r="AR591" s="24" t="s">
        <v>127</v>
      </c>
      <c r="AT591" s="24" t="s">
        <v>122</v>
      </c>
      <c r="AU591" s="24" t="s">
        <v>80</v>
      </c>
      <c r="AY591" s="24" t="s">
        <v>120</v>
      </c>
      <c r="BE591" s="228">
        <f>IF(N591="základní",J591,0)</f>
        <v>0</v>
      </c>
      <c r="BF591" s="228">
        <f>IF(N591="snížená",J591,0)</f>
        <v>0</v>
      </c>
      <c r="BG591" s="228">
        <f>IF(N591="zákl. přenesená",J591,0)</f>
        <v>0</v>
      </c>
      <c r="BH591" s="228">
        <f>IF(N591="sníž. přenesená",J591,0)</f>
        <v>0</v>
      </c>
      <c r="BI591" s="228">
        <f>IF(N591="nulová",J591,0)</f>
        <v>0</v>
      </c>
      <c r="BJ591" s="24" t="s">
        <v>78</v>
      </c>
      <c r="BK591" s="228">
        <f>ROUND(I591*H591,2)</f>
        <v>0</v>
      </c>
      <c r="BL591" s="24" t="s">
        <v>127</v>
      </c>
      <c r="BM591" s="24" t="s">
        <v>875</v>
      </c>
    </row>
    <row r="592" s="11" customFormat="1">
      <c r="B592" s="232"/>
      <c r="C592" s="233"/>
      <c r="D592" s="229" t="s">
        <v>131</v>
      </c>
      <c r="E592" s="234" t="s">
        <v>21</v>
      </c>
      <c r="F592" s="235" t="s">
        <v>152</v>
      </c>
      <c r="G592" s="233"/>
      <c r="H592" s="236">
        <v>5</v>
      </c>
      <c r="I592" s="237"/>
      <c r="J592" s="233"/>
      <c r="K592" s="233"/>
      <c r="L592" s="238"/>
      <c r="M592" s="239"/>
      <c r="N592" s="240"/>
      <c r="O592" s="240"/>
      <c r="P592" s="240"/>
      <c r="Q592" s="240"/>
      <c r="R592" s="240"/>
      <c r="S592" s="240"/>
      <c r="T592" s="241"/>
      <c r="AT592" s="242" t="s">
        <v>131</v>
      </c>
      <c r="AU592" s="242" t="s">
        <v>80</v>
      </c>
      <c r="AV592" s="11" t="s">
        <v>80</v>
      </c>
      <c r="AW592" s="11" t="s">
        <v>34</v>
      </c>
      <c r="AX592" s="11" t="s">
        <v>78</v>
      </c>
      <c r="AY592" s="242" t="s">
        <v>120</v>
      </c>
    </row>
    <row r="593" s="10" customFormat="1" ht="29.88" customHeight="1">
      <c r="B593" s="201"/>
      <c r="C593" s="202"/>
      <c r="D593" s="203" t="s">
        <v>70</v>
      </c>
      <c r="E593" s="215" t="s">
        <v>876</v>
      </c>
      <c r="F593" s="215" t="s">
        <v>877</v>
      </c>
      <c r="G593" s="202"/>
      <c r="H593" s="202"/>
      <c r="I593" s="205"/>
      <c r="J593" s="216">
        <f>BK593</f>
        <v>0</v>
      </c>
      <c r="K593" s="202"/>
      <c r="L593" s="207"/>
      <c r="M593" s="208"/>
      <c r="N593" s="209"/>
      <c r="O593" s="209"/>
      <c r="P593" s="210">
        <f>SUM(P594:P622)</f>
        <v>0</v>
      </c>
      <c r="Q593" s="209"/>
      <c r="R593" s="210">
        <f>SUM(R594:R622)</f>
        <v>0</v>
      </c>
      <c r="S593" s="209"/>
      <c r="T593" s="211">
        <f>SUM(T594:T622)</f>
        <v>0</v>
      </c>
      <c r="AR593" s="212" t="s">
        <v>78</v>
      </c>
      <c r="AT593" s="213" t="s">
        <v>70</v>
      </c>
      <c r="AU593" s="213" t="s">
        <v>78</v>
      </c>
      <c r="AY593" s="212" t="s">
        <v>120</v>
      </c>
      <c r="BK593" s="214">
        <f>SUM(BK594:BK622)</f>
        <v>0</v>
      </c>
    </row>
    <row r="594" s="1" customFormat="1" ht="25.5" customHeight="1">
      <c r="B594" s="46"/>
      <c r="C594" s="217" t="s">
        <v>878</v>
      </c>
      <c r="D594" s="217" t="s">
        <v>122</v>
      </c>
      <c r="E594" s="218" t="s">
        <v>879</v>
      </c>
      <c r="F594" s="219" t="s">
        <v>880</v>
      </c>
      <c r="G594" s="220" t="s">
        <v>358</v>
      </c>
      <c r="H594" s="221">
        <v>80.840999999999994</v>
      </c>
      <c r="I594" s="222"/>
      <c r="J594" s="223">
        <f>ROUND(I594*H594,2)</f>
        <v>0</v>
      </c>
      <c r="K594" s="219" t="s">
        <v>126</v>
      </c>
      <c r="L594" s="72"/>
      <c r="M594" s="224" t="s">
        <v>21</v>
      </c>
      <c r="N594" s="225" t="s">
        <v>42</v>
      </c>
      <c r="O594" s="47"/>
      <c r="P594" s="226">
        <f>O594*H594</f>
        <v>0</v>
      </c>
      <c r="Q594" s="226">
        <v>0</v>
      </c>
      <c r="R594" s="226">
        <f>Q594*H594</f>
        <v>0</v>
      </c>
      <c r="S594" s="226">
        <v>0</v>
      </c>
      <c r="T594" s="227">
        <f>S594*H594</f>
        <v>0</v>
      </c>
      <c r="AR594" s="24" t="s">
        <v>127</v>
      </c>
      <c r="AT594" s="24" t="s">
        <v>122</v>
      </c>
      <c r="AU594" s="24" t="s">
        <v>80</v>
      </c>
      <c r="AY594" s="24" t="s">
        <v>120</v>
      </c>
      <c r="BE594" s="228">
        <f>IF(N594="základní",J594,0)</f>
        <v>0</v>
      </c>
      <c r="BF594" s="228">
        <f>IF(N594="snížená",J594,0)</f>
        <v>0</v>
      </c>
      <c r="BG594" s="228">
        <f>IF(N594="zákl. přenesená",J594,0)</f>
        <v>0</v>
      </c>
      <c r="BH594" s="228">
        <f>IF(N594="sníž. přenesená",J594,0)</f>
        <v>0</v>
      </c>
      <c r="BI594" s="228">
        <f>IF(N594="nulová",J594,0)</f>
        <v>0</v>
      </c>
      <c r="BJ594" s="24" t="s">
        <v>78</v>
      </c>
      <c r="BK594" s="228">
        <f>ROUND(I594*H594,2)</f>
        <v>0</v>
      </c>
      <c r="BL594" s="24" t="s">
        <v>127</v>
      </c>
      <c r="BM594" s="24" t="s">
        <v>881</v>
      </c>
    </row>
    <row r="595" s="1" customFormat="1">
      <c r="B595" s="46"/>
      <c r="C595" s="74"/>
      <c r="D595" s="229" t="s">
        <v>129</v>
      </c>
      <c r="E595" s="74"/>
      <c r="F595" s="230" t="s">
        <v>882</v>
      </c>
      <c r="G595" s="74"/>
      <c r="H595" s="74"/>
      <c r="I595" s="187"/>
      <c r="J595" s="74"/>
      <c r="K595" s="74"/>
      <c r="L595" s="72"/>
      <c r="M595" s="231"/>
      <c r="N595" s="47"/>
      <c r="O595" s="47"/>
      <c r="P595" s="47"/>
      <c r="Q595" s="47"/>
      <c r="R595" s="47"/>
      <c r="S595" s="47"/>
      <c r="T595" s="95"/>
      <c r="AT595" s="24" t="s">
        <v>129</v>
      </c>
      <c r="AU595" s="24" t="s">
        <v>80</v>
      </c>
    </row>
    <row r="596" s="11" customFormat="1">
      <c r="B596" s="232"/>
      <c r="C596" s="233"/>
      <c r="D596" s="229" t="s">
        <v>131</v>
      </c>
      <c r="E596" s="234" t="s">
        <v>21</v>
      </c>
      <c r="F596" s="235" t="s">
        <v>883</v>
      </c>
      <c r="G596" s="233"/>
      <c r="H596" s="236">
        <v>80.840999999999994</v>
      </c>
      <c r="I596" s="237"/>
      <c r="J596" s="233"/>
      <c r="K596" s="233"/>
      <c r="L596" s="238"/>
      <c r="M596" s="239"/>
      <c r="N596" s="240"/>
      <c r="O596" s="240"/>
      <c r="P596" s="240"/>
      <c r="Q596" s="240"/>
      <c r="R596" s="240"/>
      <c r="S596" s="240"/>
      <c r="T596" s="241"/>
      <c r="AT596" s="242" t="s">
        <v>131</v>
      </c>
      <c r="AU596" s="242" t="s">
        <v>80</v>
      </c>
      <c r="AV596" s="11" t="s">
        <v>80</v>
      </c>
      <c r="AW596" s="11" t="s">
        <v>34</v>
      </c>
      <c r="AX596" s="11" t="s">
        <v>78</v>
      </c>
      <c r="AY596" s="242" t="s">
        <v>120</v>
      </c>
    </row>
    <row r="597" s="1" customFormat="1" ht="25.5" customHeight="1">
      <c r="B597" s="46"/>
      <c r="C597" s="217" t="s">
        <v>884</v>
      </c>
      <c r="D597" s="217" t="s">
        <v>122</v>
      </c>
      <c r="E597" s="218" t="s">
        <v>885</v>
      </c>
      <c r="F597" s="219" t="s">
        <v>886</v>
      </c>
      <c r="G597" s="220" t="s">
        <v>358</v>
      </c>
      <c r="H597" s="221">
        <v>2344.395</v>
      </c>
      <c r="I597" s="222"/>
      <c r="J597" s="223">
        <f>ROUND(I597*H597,2)</f>
        <v>0</v>
      </c>
      <c r="K597" s="219" t="s">
        <v>126</v>
      </c>
      <c r="L597" s="72"/>
      <c r="M597" s="224" t="s">
        <v>21</v>
      </c>
      <c r="N597" s="225" t="s">
        <v>42</v>
      </c>
      <c r="O597" s="47"/>
      <c r="P597" s="226">
        <f>O597*H597</f>
        <v>0</v>
      </c>
      <c r="Q597" s="226">
        <v>0</v>
      </c>
      <c r="R597" s="226">
        <f>Q597*H597</f>
        <v>0</v>
      </c>
      <c r="S597" s="226">
        <v>0</v>
      </c>
      <c r="T597" s="227">
        <f>S597*H597</f>
        <v>0</v>
      </c>
      <c r="AR597" s="24" t="s">
        <v>127</v>
      </c>
      <c r="AT597" s="24" t="s">
        <v>122</v>
      </c>
      <c r="AU597" s="24" t="s">
        <v>80</v>
      </c>
      <c r="AY597" s="24" t="s">
        <v>120</v>
      </c>
      <c r="BE597" s="228">
        <f>IF(N597="základní",J597,0)</f>
        <v>0</v>
      </c>
      <c r="BF597" s="228">
        <f>IF(N597="snížená",J597,0)</f>
        <v>0</v>
      </c>
      <c r="BG597" s="228">
        <f>IF(N597="zákl. přenesená",J597,0)</f>
        <v>0</v>
      </c>
      <c r="BH597" s="228">
        <f>IF(N597="sníž. přenesená",J597,0)</f>
        <v>0</v>
      </c>
      <c r="BI597" s="228">
        <f>IF(N597="nulová",J597,0)</f>
        <v>0</v>
      </c>
      <c r="BJ597" s="24" t="s">
        <v>78</v>
      </c>
      <c r="BK597" s="228">
        <f>ROUND(I597*H597,2)</f>
        <v>0</v>
      </c>
      <c r="BL597" s="24" t="s">
        <v>127</v>
      </c>
      <c r="BM597" s="24" t="s">
        <v>887</v>
      </c>
    </row>
    <row r="598" s="1" customFormat="1">
      <c r="B598" s="46"/>
      <c r="C598" s="74"/>
      <c r="D598" s="229" t="s">
        <v>129</v>
      </c>
      <c r="E598" s="74"/>
      <c r="F598" s="230" t="s">
        <v>882</v>
      </c>
      <c r="G598" s="74"/>
      <c r="H598" s="74"/>
      <c r="I598" s="187"/>
      <c r="J598" s="74"/>
      <c r="K598" s="74"/>
      <c r="L598" s="72"/>
      <c r="M598" s="231"/>
      <c r="N598" s="47"/>
      <c r="O598" s="47"/>
      <c r="P598" s="47"/>
      <c r="Q598" s="47"/>
      <c r="R598" s="47"/>
      <c r="S598" s="47"/>
      <c r="T598" s="95"/>
      <c r="AT598" s="24" t="s">
        <v>129</v>
      </c>
      <c r="AU598" s="24" t="s">
        <v>80</v>
      </c>
    </row>
    <row r="599" s="12" customFormat="1">
      <c r="B599" s="243"/>
      <c r="C599" s="244"/>
      <c r="D599" s="229" t="s">
        <v>131</v>
      </c>
      <c r="E599" s="245" t="s">
        <v>21</v>
      </c>
      <c r="F599" s="246" t="s">
        <v>341</v>
      </c>
      <c r="G599" s="244"/>
      <c r="H599" s="245" t="s">
        <v>21</v>
      </c>
      <c r="I599" s="247"/>
      <c r="J599" s="244"/>
      <c r="K599" s="244"/>
      <c r="L599" s="248"/>
      <c r="M599" s="249"/>
      <c r="N599" s="250"/>
      <c r="O599" s="250"/>
      <c r="P599" s="250"/>
      <c r="Q599" s="250"/>
      <c r="R599" s="250"/>
      <c r="S599" s="250"/>
      <c r="T599" s="251"/>
      <c r="AT599" s="252" t="s">
        <v>131</v>
      </c>
      <c r="AU599" s="252" t="s">
        <v>80</v>
      </c>
      <c r="AV599" s="12" t="s">
        <v>78</v>
      </c>
      <c r="AW599" s="12" t="s">
        <v>34</v>
      </c>
      <c r="AX599" s="12" t="s">
        <v>71</v>
      </c>
      <c r="AY599" s="252" t="s">
        <v>120</v>
      </c>
    </row>
    <row r="600" s="11" customFormat="1">
      <c r="B600" s="232"/>
      <c r="C600" s="233"/>
      <c r="D600" s="229" t="s">
        <v>131</v>
      </c>
      <c r="E600" s="234" t="s">
        <v>21</v>
      </c>
      <c r="F600" s="235" t="s">
        <v>888</v>
      </c>
      <c r="G600" s="233"/>
      <c r="H600" s="236">
        <v>2344.395</v>
      </c>
      <c r="I600" s="237"/>
      <c r="J600" s="233"/>
      <c r="K600" s="233"/>
      <c r="L600" s="238"/>
      <c r="M600" s="239"/>
      <c r="N600" s="240"/>
      <c r="O600" s="240"/>
      <c r="P600" s="240"/>
      <c r="Q600" s="240"/>
      <c r="R600" s="240"/>
      <c r="S600" s="240"/>
      <c r="T600" s="241"/>
      <c r="AT600" s="242" t="s">
        <v>131</v>
      </c>
      <c r="AU600" s="242" t="s">
        <v>80</v>
      </c>
      <c r="AV600" s="11" t="s">
        <v>80</v>
      </c>
      <c r="AW600" s="11" t="s">
        <v>34</v>
      </c>
      <c r="AX600" s="11" t="s">
        <v>78</v>
      </c>
      <c r="AY600" s="242" t="s">
        <v>120</v>
      </c>
    </row>
    <row r="601" s="1" customFormat="1" ht="25.5" customHeight="1">
      <c r="B601" s="46"/>
      <c r="C601" s="217" t="s">
        <v>889</v>
      </c>
      <c r="D601" s="217" t="s">
        <v>122</v>
      </c>
      <c r="E601" s="218" t="s">
        <v>890</v>
      </c>
      <c r="F601" s="219" t="s">
        <v>891</v>
      </c>
      <c r="G601" s="220" t="s">
        <v>358</v>
      </c>
      <c r="H601" s="221">
        <v>131.22800000000001</v>
      </c>
      <c r="I601" s="222"/>
      <c r="J601" s="223">
        <f>ROUND(I601*H601,2)</f>
        <v>0</v>
      </c>
      <c r="K601" s="219" t="s">
        <v>126</v>
      </c>
      <c r="L601" s="72"/>
      <c r="M601" s="224" t="s">
        <v>21</v>
      </c>
      <c r="N601" s="225" t="s">
        <v>42</v>
      </c>
      <c r="O601" s="47"/>
      <c r="P601" s="226">
        <f>O601*H601</f>
        <v>0</v>
      </c>
      <c r="Q601" s="226">
        <v>0</v>
      </c>
      <c r="R601" s="226">
        <f>Q601*H601</f>
        <v>0</v>
      </c>
      <c r="S601" s="226">
        <v>0</v>
      </c>
      <c r="T601" s="227">
        <f>S601*H601</f>
        <v>0</v>
      </c>
      <c r="AR601" s="24" t="s">
        <v>127</v>
      </c>
      <c r="AT601" s="24" t="s">
        <v>122</v>
      </c>
      <c r="AU601" s="24" t="s">
        <v>80</v>
      </c>
      <c r="AY601" s="24" t="s">
        <v>120</v>
      </c>
      <c r="BE601" s="228">
        <f>IF(N601="základní",J601,0)</f>
        <v>0</v>
      </c>
      <c r="BF601" s="228">
        <f>IF(N601="snížená",J601,0)</f>
        <v>0</v>
      </c>
      <c r="BG601" s="228">
        <f>IF(N601="zákl. přenesená",J601,0)</f>
        <v>0</v>
      </c>
      <c r="BH601" s="228">
        <f>IF(N601="sníž. přenesená",J601,0)</f>
        <v>0</v>
      </c>
      <c r="BI601" s="228">
        <f>IF(N601="nulová",J601,0)</f>
        <v>0</v>
      </c>
      <c r="BJ601" s="24" t="s">
        <v>78</v>
      </c>
      <c r="BK601" s="228">
        <f>ROUND(I601*H601,2)</f>
        <v>0</v>
      </c>
      <c r="BL601" s="24" t="s">
        <v>127</v>
      </c>
      <c r="BM601" s="24" t="s">
        <v>892</v>
      </c>
    </row>
    <row r="602" s="1" customFormat="1">
      <c r="B602" s="46"/>
      <c r="C602" s="74"/>
      <c r="D602" s="229" t="s">
        <v>129</v>
      </c>
      <c r="E602" s="74"/>
      <c r="F602" s="230" t="s">
        <v>893</v>
      </c>
      <c r="G602" s="74"/>
      <c r="H602" s="74"/>
      <c r="I602" s="187"/>
      <c r="J602" s="74"/>
      <c r="K602" s="74"/>
      <c r="L602" s="72"/>
      <c r="M602" s="231"/>
      <c r="N602" s="47"/>
      <c r="O602" s="47"/>
      <c r="P602" s="47"/>
      <c r="Q602" s="47"/>
      <c r="R602" s="47"/>
      <c r="S602" s="47"/>
      <c r="T602" s="95"/>
      <c r="AT602" s="24" t="s">
        <v>129</v>
      </c>
      <c r="AU602" s="24" t="s">
        <v>80</v>
      </c>
    </row>
    <row r="603" s="11" customFormat="1">
      <c r="B603" s="232"/>
      <c r="C603" s="233"/>
      <c r="D603" s="229" t="s">
        <v>131</v>
      </c>
      <c r="E603" s="234" t="s">
        <v>21</v>
      </c>
      <c r="F603" s="235" t="s">
        <v>894</v>
      </c>
      <c r="G603" s="233"/>
      <c r="H603" s="236">
        <v>71.457999999999998</v>
      </c>
      <c r="I603" s="237"/>
      <c r="J603" s="233"/>
      <c r="K603" s="233"/>
      <c r="L603" s="238"/>
      <c r="M603" s="239"/>
      <c r="N603" s="240"/>
      <c r="O603" s="240"/>
      <c r="P603" s="240"/>
      <c r="Q603" s="240"/>
      <c r="R603" s="240"/>
      <c r="S603" s="240"/>
      <c r="T603" s="241"/>
      <c r="AT603" s="242" t="s">
        <v>131</v>
      </c>
      <c r="AU603" s="242" t="s">
        <v>80</v>
      </c>
      <c r="AV603" s="11" t="s">
        <v>80</v>
      </c>
      <c r="AW603" s="11" t="s">
        <v>34</v>
      </c>
      <c r="AX603" s="11" t="s">
        <v>71</v>
      </c>
      <c r="AY603" s="242" t="s">
        <v>120</v>
      </c>
    </row>
    <row r="604" s="11" customFormat="1">
      <c r="B604" s="232"/>
      <c r="C604" s="233"/>
      <c r="D604" s="229" t="s">
        <v>131</v>
      </c>
      <c r="E604" s="234" t="s">
        <v>21</v>
      </c>
      <c r="F604" s="235" t="s">
        <v>895</v>
      </c>
      <c r="G604" s="233"/>
      <c r="H604" s="236">
        <v>59.712000000000003</v>
      </c>
      <c r="I604" s="237"/>
      <c r="J604" s="233"/>
      <c r="K604" s="233"/>
      <c r="L604" s="238"/>
      <c r="M604" s="239"/>
      <c r="N604" s="240"/>
      <c r="O604" s="240"/>
      <c r="P604" s="240"/>
      <c r="Q604" s="240"/>
      <c r="R604" s="240"/>
      <c r="S604" s="240"/>
      <c r="T604" s="241"/>
      <c r="AT604" s="242" t="s">
        <v>131</v>
      </c>
      <c r="AU604" s="242" t="s">
        <v>80</v>
      </c>
      <c r="AV604" s="11" t="s">
        <v>80</v>
      </c>
      <c r="AW604" s="11" t="s">
        <v>34</v>
      </c>
      <c r="AX604" s="11" t="s">
        <v>71</v>
      </c>
      <c r="AY604" s="242" t="s">
        <v>120</v>
      </c>
    </row>
    <row r="605" s="11" customFormat="1">
      <c r="B605" s="232"/>
      <c r="C605" s="233"/>
      <c r="D605" s="229" t="s">
        <v>131</v>
      </c>
      <c r="E605" s="234" t="s">
        <v>21</v>
      </c>
      <c r="F605" s="235" t="s">
        <v>896</v>
      </c>
      <c r="G605" s="233"/>
      <c r="H605" s="236">
        <v>0.058000000000000003</v>
      </c>
      <c r="I605" s="237"/>
      <c r="J605" s="233"/>
      <c r="K605" s="233"/>
      <c r="L605" s="238"/>
      <c r="M605" s="239"/>
      <c r="N605" s="240"/>
      <c r="O605" s="240"/>
      <c r="P605" s="240"/>
      <c r="Q605" s="240"/>
      <c r="R605" s="240"/>
      <c r="S605" s="240"/>
      <c r="T605" s="241"/>
      <c r="AT605" s="242" t="s">
        <v>131</v>
      </c>
      <c r="AU605" s="242" t="s">
        <v>80</v>
      </c>
      <c r="AV605" s="11" t="s">
        <v>80</v>
      </c>
      <c r="AW605" s="11" t="s">
        <v>34</v>
      </c>
      <c r="AX605" s="11" t="s">
        <v>71</v>
      </c>
      <c r="AY605" s="242" t="s">
        <v>120</v>
      </c>
    </row>
    <row r="606" s="13" customFormat="1">
      <c r="B606" s="253"/>
      <c r="C606" s="254"/>
      <c r="D606" s="229" t="s">
        <v>131</v>
      </c>
      <c r="E606" s="255" t="s">
        <v>21</v>
      </c>
      <c r="F606" s="256" t="s">
        <v>140</v>
      </c>
      <c r="G606" s="254"/>
      <c r="H606" s="257">
        <v>131.22800000000001</v>
      </c>
      <c r="I606" s="258"/>
      <c r="J606" s="254"/>
      <c r="K606" s="254"/>
      <c r="L606" s="259"/>
      <c r="M606" s="260"/>
      <c r="N606" s="261"/>
      <c r="O606" s="261"/>
      <c r="P606" s="261"/>
      <c r="Q606" s="261"/>
      <c r="R606" s="261"/>
      <c r="S606" s="261"/>
      <c r="T606" s="262"/>
      <c r="AT606" s="263" t="s">
        <v>131</v>
      </c>
      <c r="AU606" s="263" t="s">
        <v>80</v>
      </c>
      <c r="AV606" s="13" t="s">
        <v>127</v>
      </c>
      <c r="AW606" s="13" t="s">
        <v>34</v>
      </c>
      <c r="AX606" s="13" t="s">
        <v>78</v>
      </c>
      <c r="AY606" s="263" t="s">
        <v>120</v>
      </c>
    </row>
    <row r="607" s="1" customFormat="1" ht="38.25" customHeight="1">
      <c r="B607" s="46"/>
      <c r="C607" s="217" t="s">
        <v>897</v>
      </c>
      <c r="D607" s="217" t="s">
        <v>122</v>
      </c>
      <c r="E607" s="218" t="s">
        <v>898</v>
      </c>
      <c r="F607" s="219" t="s">
        <v>899</v>
      </c>
      <c r="G607" s="220" t="s">
        <v>358</v>
      </c>
      <c r="H607" s="221">
        <v>3805.6129999999998</v>
      </c>
      <c r="I607" s="222"/>
      <c r="J607" s="223">
        <f>ROUND(I607*H607,2)</f>
        <v>0</v>
      </c>
      <c r="K607" s="219" t="s">
        <v>126</v>
      </c>
      <c r="L607" s="72"/>
      <c r="M607" s="224" t="s">
        <v>21</v>
      </c>
      <c r="N607" s="225" t="s">
        <v>42</v>
      </c>
      <c r="O607" s="47"/>
      <c r="P607" s="226">
        <f>O607*H607</f>
        <v>0</v>
      </c>
      <c r="Q607" s="226">
        <v>0</v>
      </c>
      <c r="R607" s="226">
        <f>Q607*H607</f>
        <v>0</v>
      </c>
      <c r="S607" s="226">
        <v>0</v>
      </c>
      <c r="T607" s="227">
        <f>S607*H607</f>
        <v>0</v>
      </c>
      <c r="AR607" s="24" t="s">
        <v>127</v>
      </c>
      <c r="AT607" s="24" t="s">
        <v>122</v>
      </c>
      <c r="AU607" s="24" t="s">
        <v>80</v>
      </c>
      <c r="AY607" s="24" t="s">
        <v>120</v>
      </c>
      <c r="BE607" s="228">
        <f>IF(N607="základní",J607,0)</f>
        <v>0</v>
      </c>
      <c r="BF607" s="228">
        <f>IF(N607="snížená",J607,0)</f>
        <v>0</v>
      </c>
      <c r="BG607" s="228">
        <f>IF(N607="zákl. přenesená",J607,0)</f>
        <v>0</v>
      </c>
      <c r="BH607" s="228">
        <f>IF(N607="sníž. přenesená",J607,0)</f>
        <v>0</v>
      </c>
      <c r="BI607" s="228">
        <f>IF(N607="nulová",J607,0)</f>
        <v>0</v>
      </c>
      <c r="BJ607" s="24" t="s">
        <v>78</v>
      </c>
      <c r="BK607" s="228">
        <f>ROUND(I607*H607,2)</f>
        <v>0</v>
      </c>
      <c r="BL607" s="24" t="s">
        <v>127</v>
      </c>
      <c r="BM607" s="24" t="s">
        <v>900</v>
      </c>
    </row>
    <row r="608" s="1" customFormat="1">
      <c r="B608" s="46"/>
      <c r="C608" s="74"/>
      <c r="D608" s="229" t="s">
        <v>129</v>
      </c>
      <c r="E608" s="74"/>
      <c r="F608" s="230" t="s">
        <v>893</v>
      </c>
      <c r="G608" s="74"/>
      <c r="H608" s="74"/>
      <c r="I608" s="187"/>
      <c r="J608" s="74"/>
      <c r="K608" s="74"/>
      <c r="L608" s="72"/>
      <c r="M608" s="231"/>
      <c r="N608" s="47"/>
      <c r="O608" s="47"/>
      <c r="P608" s="47"/>
      <c r="Q608" s="47"/>
      <c r="R608" s="47"/>
      <c r="S608" s="47"/>
      <c r="T608" s="95"/>
      <c r="AT608" s="24" t="s">
        <v>129</v>
      </c>
      <c r="AU608" s="24" t="s">
        <v>80</v>
      </c>
    </row>
    <row r="609" s="12" customFormat="1">
      <c r="B609" s="243"/>
      <c r="C609" s="244"/>
      <c r="D609" s="229" t="s">
        <v>131</v>
      </c>
      <c r="E609" s="245" t="s">
        <v>21</v>
      </c>
      <c r="F609" s="246" t="s">
        <v>341</v>
      </c>
      <c r="G609" s="244"/>
      <c r="H609" s="245" t="s">
        <v>21</v>
      </c>
      <c r="I609" s="247"/>
      <c r="J609" s="244"/>
      <c r="K609" s="244"/>
      <c r="L609" s="248"/>
      <c r="M609" s="249"/>
      <c r="N609" s="250"/>
      <c r="O609" s="250"/>
      <c r="P609" s="250"/>
      <c r="Q609" s="250"/>
      <c r="R609" s="250"/>
      <c r="S609" s="250"/>
      <c r="T609" s="251"/>
      <c r="AT609" s="252" t="s">
        <v>131</v>
      </c>
      <c r="AU609" s="252" t="s">
        <v>80</v>
      </c>
      <c r="AV609" s="12" t="s">
        <v>78</v>
      </c>
      <c r="AW609" s="12" t="s">
        <v>34</v>
      </c>
      <c r="AX609" s="12" t="s">
        <v>71</v>
      </c>
      <c r="AY609" s="252" t="s">
        <v>120</v>
      </c>
    </row>
    <row r="610" s="11" customFormat="1">
      <c r="B610" s="232"/>
      <c r="C610" s="233"/>
      <c r="D610" s="229" t="s">
        <v>131</v>
      </c>
      <c r="E610" s="234" t="s">
        <v>21</v>
      </c>
      <c r="F610" s="235" t="s">
        <v>901</v>
      </c>
      <c r="G610" s="233"/>
      <c r="H610" s="236">
        <v>2072.29</v>
      </c>
      <c r="I610" s="237"/>
      <c r="J610" s="233"/>
      <c r="K610" s="233"/>
      <c r="L610" s="238"/>
      <c r="M610" s="239"/>
      <c r="N610" s="240"/>
      <c r="O610" s="240"/>
      <c r="P610" s="240"/>
      <c r="Q610" s="240"/>
      <c r="R610" s="240"/>
      <c r="S610" s="240"/>
      <c r="T610" s="241"/>
      <c r="AT610" s="242" t="s">
        <v>131</v>
      </c>
      <c r="AU610" s="242" t="s">
        <v>80</v>
      </c>
      <c r="AV610" s="11" t="s">
        <v>80</v>
      </c>
      <c r="AW610" s="11" t="s">
        <v>34</v>
      </c>
      <c r="AX610" s="11" t="s">
        <v>71</v>
      </c>
      <c r="AY610" s="242" t="s">
        <v>120</v>
      </c>
    </row>
    <row r="611" s="11" customFormat="1">
      <c r="B611" s="232"/>
      <c r="C611" s="233"/>
      <c r="D611" s="229" t="s">
        <v>131</v>
      </c>
      <c r="E611" s="234" t="s">
        <v>21</v>
      </c>
      <c r="F611" s="235" t="s">
        <v>902</v>
      </c>
      <c r="G611" s="233"/>
      <c r="H611" s="236">
        <v>1731.655</v>
      </c>
      <c r="I611" s="237"/>
      <c r="J611" s="233"/>
      <c r="K611" s="233"/>
      <c r="L611" s="238"/>
      <c r="M611" s="239"/>
      <c r="N611" s="240"/>
      <c r="O611" s="240"/>
      <c r="P611" s="240"/>
      <c r="Q611" s="240"/>
      <c r="R611" s="240"/>
      <c r="S611" s="240"/>
      <c r="T611" s="241"/>
      <c r="AT611" s="242" t="s">
        <v>131</v>
      </c>
      <c r="AU611" s="242" t="s">
        <v>80</v>
      </c>
      <c r="AV611" s="11" t="s">
        <v>80</v>
      </c>
      <c r="AW611" s="11" t="s">
        <v>34</v>
      </c>
      <c r="AX611" s="11" t="s">
        <v>71</v>
      </c>
      <c r="AY611" s="242" t="s">
        <v>120</v>
      </c>
    </row>
    <row r="612" s="11" customFormat="1">
      <c r="B612" s="232"/>
      <c r="C612" s="233"/>
      <c r="D612" s="229" t="s">
        <v>131</v>
      </c>
      <c r="E612" s="234" t="s">
        <v>21</v>
      </c>
      <c r="F612" s="235" t="s">
        <v>903</v>
      </c>
      <c r="G612" s="233"/>
      <c r="H612" s="236">
        <v>1.6679999999999999</v>
      </c>
      <c r="I612" s="237"/>
      <c r="J612" s="233"/>
      <c r="K612" s="233"/>
      <c r="L612" s="238"/>
      <c r="M612" s="239"/>
      <c r="N612" s="240"/>
      <c r="O612" s="240"/>
      <c r="P612" s="240"/>
      <c r="Q612" s="240"/>
      <c r="R612" s="240"/>
      <c r="S612" s="240"/>
      <c r="T612" s="241"/>
      <c r="AT612" s="242" t="s">
        <v>131</v>
      </c>
      <c r="AU612" s="242" t="s">
        <v>80</v>
      </c>
      <c r="AV612" s="11" t="s">
        <v>80</v>
      </c>
      <c r="AW612" s="11" t="s">
        <v>34</v>
      </c>
      <c r="AX612" s="11" t="s">
        <v>71</v>
      </c>
      <c r="AY612" s="242" t="s">
        <v>120</v>
      </c>
    </row>
    <row r="613" s="13" customFormat="1">
      <c r="B613" s="253"/>
      <c r="C613" s="254"/>
      <c r="D613" s="229" t="s">
        <v>131</v>
      </c>
      <c r="E613" s="255" t="s">
        <v>21</v>
      </c>
      <c r="F613" s="256" t="s">
        <v>140</v>
      </c>
      <c r="G613" s="254"/>
      <c r="H613" s="257">
        <v>3805.6129999999998</v>
      </c>
      <c r="I613" s="258"/>
      <c r="J613" s="254"/>
      <c r="K613" s="254"/>
      <c r="L613" s="259"/>
      <c r="M613" s="260"/>
      <c r="N613" s="261"/>
      <c r="O613" s="261"/>
      <c r="P613" s="261"/>
      <c r="Q613" s="261"/>
      <c r="R613" s="261"/>
      <c r="S613" s="261"/>
      <c r="T613" s="262"/>
      <c r="AT613" s="263" t="s">
        <v>131</v>
      </c>
      <c r="AU613" s="263" t="s">
        <v>80</v>
      </c>
      <c r="AV613" s="13" t="s">
        <v>127</v>
      </c>
      <c r="AW613" s="13" t="s">
        <v>34</v>
      </c>
      <c r="AX613" s="13" t="s">
        <v>78</v>
      </c>
      <c r="AY613" s="263" t="s">
        <v>120</v>
      </c>
    </row>
    <row r="614" s="1" customFormat="1" ht="25.5" customHeight="1">
      <c r="B614" s="46"/>
      <c r="C614" s="217" t="s">
        <v>904</v>
      </c>
      <c r="D614" s="217" t="s">
        <v>122</v>
      </c>
      <c r="E614" s="218" t="s">
        <v>905</v>
      </c>
      <c r="F614" s="219" t="s">
        <v>906</v>
      </c>
      <c r="G614" s="220" t="s">
        <v>358</v>
      </c>
      <c r="H614" s="221">
        <v>59.712000000000003</v>
      </c>
      <c r="I614" s="222"/>
      <c r="J614" s="223">
        <f>ROUND(I614*H614,2)</f>
        <v>0</v>
      </c>
      <c r="K614" s="219" t="s">
        <v>126</v>
      </c>
      <c r="L614" s="72"/>
      <c r="M614" s="224" t="s">
        <v>21</v>
      </c>
      <c r="N614" s="225" t="s">
        <v>42</v>
      </c>
      <c r="O614" s="47"/>
      <c r="P614" s="226">
        <f>O614*H614</f>
        <v>0</v>
      </c>
      <c r="Q614" s="226">
        <v>0</v>
      </c>
      <c r="R614" s="226">
        <f>Q614*H614</f>
        <v>0</v>
      </c>
      <c r="S614" s="226">
        <v>0</v>
      </c>
      <c r="T614" s="227">
        <f>S614*H614</f>
        <v>0</v>
      </c>
      <c r="AR614" s="24" t="s">
        <v>127</v>
      </c>
      <c r="AT614" s="24" t="s">
        <v>122</v>
      </c>
      <c r="AU614" s="24" t="s">
        <v>80</v>
      </c>
      <c r="AY614" s="24" t="s">
        <v>120</v>
      </c>
      <c r="BE614" s="228">
        <f>IF(N614="základní",J614,0)</f>
        <v>0</v>
      </c>
      <c r="BF614" s="228">
        <f>IF(N614="snížená",J614,0)</f>
        <v>0</v>
      </c>
      <c r="BG614" s="228">
        <f>IF(N614="zákl. přenesená",J614,0)</f>
        <v>0</v>
      </c>
      <c r="BH614" s="228">
        <f>IF(N614="sníž. přenesená",J614,0)</f>
        <v>0</v>
      </c>
      <c r="BI614" s="228">
        <f>IF(N614="nulová",J614,0)</f>
        <v>0</v>
      </c>
      <c r="BJ614" s="24" t="s">
        <v>78</v>
      </c>
      <c r="BK614" s="228">
        <f>ROUND(I614*H614,2)</f>
        <v>0</v>
      </c>
      <c r="BL614" s="24" t="s">
        <v>127</v>
      </c>
      <c r="BM614" s="24" t="s">
        <v>907</v>
      </c>
    </row>
    <row r="615" s="1" customFormat="1">
      <c r="B615" s="46"/>
      <c r="C615" s="74"/>
      <c r="D615" s="229" t="s">
        <v>129</v>
      </c>
      <c r="E615" s="74"/>
      <c r="F615" s="230" t="s">
        <v>908</v>
      </c>
      <c r="G615" s="74"/>
      <c r="H615" s="74"/>
      <c r="I615" s="187"/>
      <c r="J615" s="74"/>
      <c r="K615" s="74"/>
      <c r="L615" s="72"/>
      <c r="M615" s="231"/>
      <c r="N615" s="47"/>
      <c r="O615" s="47"/>
      <c r="P615" s="47"/>
      <c r="Q615" s="47"/>
      <c r="R615" s="47"/>
      <c r="S615" s="47"/>
      <c r="T615" s="95"/>
      <c r="AT615" s="24" t="s">
        <v>129</v>
      </c>
      <c r="AU615" s="24" t="s">
        <v>80</v>
      </c>
    </row>
    <row r="616" s="11" customFormat="1">
      <c r="B616" s="232"/>
      <c r="C616" s="233"/>
      <c r="D616" s="229" t="s">
        <v>131</v>
      </c>
      <c r="E616" s="234" t="s">
        <v>21</v>
      </c>
      <c r="F616" s="235" t="s">
        <v>895</v>
      </c>
      <c r="G616" s="233"/>
      <c r="H616" s="236">
        <v>59.712000000000003</v>
      </c>
      <c r="I616" s="237"/>
      <c r="J616" s="233"/>
      <c r="K616" s="233"/>
      <c r="L616" s="238"/>
      <c r="M616" s="239"/>
      <c r="N616" s="240"/>
      <c r="O616" s="240"/>
      <c r="P616" s="240"/>
      <c r="Q616" s="240"/>
      <c r="R616" s="240"/>
      <c r="S616" s="240"/>
      <c r="T616" s="241"/>
      <c r="AT616" s="242" t="s">
        <v>131</v>
      </c>
      <c r="AU616" s="242" t="s">
        <v>80</v>
      </c>
      <c r="AV616" s="11" t="s">
        <v>80</v>
      </c>
      <c r="AW616" s="11" t="s">
        <v>34</v>
      </c>
      <c r="AX616" s="11" t="s">
        <v>78</v>
      </c>
      <c r="AY616" s="242" t="s">
        <v>120</v>
      </c>
    </row>
    <row r="617" s="1" customFormat="1" ht="25.5" customHeight="1">
      <c r="B617" s="46"/>
      <c r="C617" s="217" t="s">
        <v>909</v>
      </c>
      <c r="D617" s="217" t="s">
        <v>122</v>
      </c>
      <c r="E617" s="218" t="s">
        <v>910</v>
      </c>
      <c r="F617" s="219" t="s">
        <v>911</v>
      </c>
      <c r="G617" s="220" t="s">
        <v>358</v>
      </c>
      <c r="H617" s="221">
        <v>71.457999999999998</v>
      </c>
      <c r="I617" s="222"/>
      <c r="J617" s="223">
        <f>ROUND(I617*H617,2)</f>
        <v>0</v>
      </c>
      <c r="K617" s="219" t="s">
        <v>126</v>
      </c>
      <c r="L617" s="72"/>
      <c r="M617" s="224" t="s">
        <v>21</v>
      </c>
      <c r="N617" s="225" t="s">
        <v>42</v>
      </c>
      <c r="O617" s="47"/>
      <c r="P617" s="226">
        <f>O617*H617</f>
        <v>0</v>
      </c>
      <c r="Q617" s="226">
        <v>0</v>
      </c>
      <c r="R617" s="226">
        <f>Q617*H617</f>
        <v>0</v>
      </c>
      <c r="S617" s="226">
        <v>0</v>
      </c>
      <c r="T617" s="227">
        <f>S617*H617</f>
        <v>0</v>
      </c>
      <c r="AR617" s="24" t="s">
        <v>127</v>
      </c>
      <c r="AT617" s="24" t="s">
        <v>122</v>
      </c>
      <c r="AU617" s="24" t="s">
        <v>80</v>
      </c>
      <c r="AY617" s="24" t="s">
        <v>120</v>
      </c>
      <c r="BE617" s="228">
        <f>IF(N617="základní",J617,0)</f>
        <v>0</v>
      </c>
      <c r="BF617" s="228">
        <f>IF(N617="snížená",J617,0)</f>
        <v>0</v>
      </c>
      <c r="BG617" s="228">
        <f>IF(N617="zákl. přenesená",J617,0)</f>
        <v>0</v>
      </c>
      <c r="BH617" s="228">
        <f>IF(N617="sníž. přenesená",J617,0)</f>
        <v>0</v>
      </c>
      <c r="BI617" s="228">
        <f>IF(N617="nulová",J617,0)</f>
        <v>0</v>
      </c>
      <c r="BJ617" s="24" t="s">
        <v>78</v>
      </c>
      <c r="BK617" s="228">
        <f>ROUND(I617*H617,2)</f>
        <v>0</v>
      </c>
      <c r="BL617" s="24" t="s">
        <v>127</v>
      </c>
      <c r="BM617" s="24" t="s">
        <v>912</v>
      </c>
    </row>
    <row r="618" s="1" customFormat="1">
      <c r="B618" s="46"/>
      <c r="C618" s="74"/>
      <c r="D618" s="229" t="s">
        <v>129</v>
      </c>
      <c r="E618" s="74"/>
      <c r="F618" s="230" t="s">
        <v>908</v>
      </c>
      <c r="G618" s="74"/>
      <c r="H618" s="74"/>
      <c r="I618" s="187"/>
      <c r="J618" s="74"/>
      <c r="K618" s="74"/>
      <c r="L618" s="72"/>
      <c r="M618" s="231"/>
      <c r="N618" s="47"/>
      <c r="O618" s="47"/>
      <c r="P618" s="47"/>
      <c r="Q618" s="47"/>
      <c r="R618" s="47"/>
      <c r="S618" s="47"/>
      <c r="T618" s="95"/>
      <c r="AT618" s="24" t="s">
        <v>129</v>
      </c>
      <c r="AU618" s="24" t="s">
        <v>80</v>
      </c>
    </row>
    <row r="619" s="11" customFormat="1">
      <c r="B619" s="232"/>
      <c r="C619" s="233"/>
      <c r="D619" s="229" t="s">
        <v>131</v>
      </c>
      <c r="E619" s="234" t="s">
        <v>21</v>
      </c>
      <c r="F619" s="235" t="s">
        <v>894</v>
      </c>
      <c r="G619" s="233"/>
      <c r="H619" s="236">
        <v>71.457999999999998</v>
      </c>
      <c r="I619" s="237"/>
      <c r="J619" s="233"/>
      <c r="K619" s="233"/>
      <c r="L619" s="238"/>
      <c r="M619" s="239"/>
      <c r="N619" s="240"/>
      <c r="O619" s="240"/>
      <c r="P619" s="240"/>
      <c r="Q619" s="240"/>
      <c r="R619" s="240"/>
      <c r="S619" s="240"/>
      <c r="T619" s="241"/>
      <c r="AT619" s="242" t="s">
        <v>131</v>
      </c>
      <c r="AU619" s="242" t="s">
        <v>80</v>
      </c>
      <c r="AV619" s="11" t="s">
        <v>80</v>
      </c>
      <c r="AW619" s="11" t="s">
        <v>34</v>
      </c>
      <c r="AX619" s="11" t="s">
        <v>78</v>
      </c>
      <c r="AY619" s="242" t="s">
        <v>120</v>
      </c>
    </row>
    <row r="620" s="1" customFormat="1" ht="25.5" customHeight="1">
      <c r="B620" s="46"/>
      <c r="C620" s="217" t="s">
        <v>913</v>
      </c>
      <c r="D620" s="217" t="s">
        <v>122</v>
      </c>
      <c r="E620" s="218" t="s">
        <v>914</v>
      </c>
      <c r="F620" s="219" t="s">
        <v>357</v>
      </c>
      <c r="G620" s="220" t="s">
        <v>358</v>
      </c>
      <c r="H620" s="221">
        <v>80.840999999999994</v>
      </c>
      <c r="I620" s="222"/>
      <c r="J620" s="223">
        <f>ROUND(I620*H620,2)</f>
        <v>0</v>
      </c>
      <c r="K620" s="219" t="s">
        <v>126</v>
      </c>
      <c r="L620" s="72"/>
      <c r="M620" s="224" t="s">
        <v>21</v>
      </c>
      <c r="N620" s="225" t="s">
        <v>42</v>
      </c>
      <c r="O620" s="47"/>
      <c r="P620" s="226">
        <f>O620*H620</f>
        <v>0</v>
      </c>
      <c r="Q620" s="226">
        <v>0</v>
      </c>
      <c r="R620" s="226">
        <f>Q620*H620</f>
        <v>0</v>
      </c>
      <c r="S620" s="226">
        <v>0</v>
      </c>
      <c r="T620" s="227">
        <f>S620*H620</f>
        <v>0</v>
      </c>
      <c r="AR620" s="24" t="s">
        <v>127</v>
      </c>
      <c r="AT620" s="24" t="s">
        <v>122</v>
      </c>
      <c r="AU620" s="24" t="s">
        <v>80</v>
      </c>
      <c r="AY620" s="24" t="s">
        <v>120</v>
      </c>
      <c r="BE620" s="228">
        <f>IF(N620="základní",J620,0)</f>
        <v>0</v>
      </c>
      <c r="BF620" s="228">
        <f>IF(N620="snížená",J620,0)</f>
        <v>0</v>
      </c>
      <c r="BG620" s="228">
        <f>IF(N620="zákl. přenesená",J620,0)</f>
        <v>0</v>
      </c>
      <c r="BH620" s="228">
        <f>IF(N620="sníž. přenesená",J620,0)</f>
        <v>0</v>
      </c>
      <c r="BI620" s="228">
        <f>IF(N620="nulová",J620,0)</f>
        <v>0</v>
      </c>
      <c r="BJ620" s="24" t="s">
        <v>78</v>
      </c>
      <c r="BK620" s="228">
        <f>ROUND(I620*H620,2)</f>
        <v>0</v>
      </c>
      <c r="BL620" s="24" t="s">
        <v>127</v>
      </c>
      <c r="BM620" s="24" t="s">
        <v>915</v>
      </c>
    </row>
    <row r="621" s="1" customFormat="1">
      <c r="B621" s="46"/>
      <c r="C621" s="74"/>
      <c r="D621" s="229" t="s">
        <v>129</v>
      </c>
      <c r="E621" s="74"/>
      <c r="F621" s="230" t="s">
        <v>908</v>
      </c>
      <c r="G621" s="74"/>
      <c r="H621" s="74"/>
      <c r="I621" s="187"/>
      <c r="J621" s="74"/>
      <c r="K621" s="74"/>
      <c r="L621" s="72"/>
      <c r="M621" s="231"/>
      <c r="N621" s="47"/>
      <c r="O621" s="47"/>
      <c r="P621" s="47"/>
      <c r="Q621" s="47"/>
      <c r="R621" s="47"/>
      <c r="S621" s="47"/>
      <c r="T621" s="95"/>
      <c r="AT621" s="24" t="s">
        <v>129</v>
      </c>
      <c r="AU621" s="24" t="s">
        <v>80</v>
      </c>
    </row>
    <row r="622" s="11" customFormat="1">
      <c r="B622" s="232"/>
      <c r="C622" s="233"/>
      <c r="D622" s="229" t="s">
        <v>131</v>
      </c>
      <c r="E622" s="234" t="s">
        <v>21</v>
      </c>
      <c r="F622" s="235" t="s">
        <v>883</v>
      </c>
      <c r="G622" s="233"/>
      <c r="H622" s="236">
        <v>80.840999999999994</v>
      </c>
      <c r="I622" s="237"/>
      <c r="J622" s="233"/>
      <c r="K622" s="233"/>
      <c r="L622" s="238"/>
      <c r="M622" s="239"/>
      <c r="N622" s="240"/>
      <c r="O622" s="240"/>
      <c r="P622" s="240"/>
      <c r="Q622" s="240"/>
      <c r="R622" s="240"/>
      <c r="S622" s="240"/>
      <c r="T622" s="241"/>
      <c r="AT622" s="242" t="s">
        <v>131</v>
      </c>
      <c r="AU622" s="242" t="s">
        <v>80</v>
      </c>
      <c r="AV622" s="11" t="s">
        <v>80</v>
      </c>
      <c r="AW622" s="11" t="s">
        <v>34</v>
      </c>
      <c r="AX622" s="11" t="s">
        <v>78</v>
      </c>
      <c r="AY622" s="242" t="s">
        <v>120</v>
      </c>
    </row>
    <row r="623" s="10" customFormat="1" ht="29.88" customHeight="1">
      <c r="B623" s="201"/>
      <c r="C623" s="202"/>
      <c r="D623" s="203" t="s">
        <v>70</v>
      </c>
      <c r="E623" s="215" t="s">
        <v>916</v>
      </c>
      <c r="F623" s="215" t="s">
        <v>917</v>
      </c>
      <c r="G623" s="202"/>
      <c r="H623" s="202"/>
      <c r="I623" s="205"/>
      <c r="J623" s="216">
        <f>BK623</f>
        <v>0</v>
      </c>
      <c r="K623" s="202"/>
      <c r="L623" s="207"/>
      <c r="M623" s="208"/>
      <c r="N623" s="209"/>
      <c r="O623" s="209"/>
      <c r="P623" s="210">
        <f>SUM(P624:P625)</f>
        <v>0</v>
      </c>
      <c r="Q623" s="209"/>
      <c r="R623" s="210">
        <f>SUM(R624:R625)</f>
        <v>0</v>
      </c>
      <c r="S623" s="209"/>
      <c r="T623" s="211">
        <f>SUM(T624:T625)</f>
        <v>0</v>
      </c>
      <c r="AR623" s="212" t="s">
        <v>78</v>
      </c>
      <c r="AT623" s="213" t="s">
        <v>70</v>
      </c>
      <c r="AU623" s="213" t="s">
        <v>78</v>
      </c>
      <c r="AY623" s="212" t="s">
        <v>120</v>
      </c>
      <c r="BK623" s="214">
        <f>SUM(BK624:BK625)</f>
        <v>0</v>
      </c>
    </row>
    <row r="624" s="1" customFormat="1" ht="38.25" customHeight="1">
      <c r="B624" s="46"/>
      <c r="C624" s="217" t="s">
        <v>918</v>
      </c>
      <c r="D624" s="217" t="s">
        <v>122</v>
      </c>
      <c r="E624" s="218" t="s">
        <v>919</v>
      </c>
      <c r="F624" s="219" t="s">
        <v>920</v>
      </c>
      <c r="G624" s="220" t="s">
        <v>358</v>
      </c>
      <c r="H624" s="221">
        <v>705.80700000000002</v>
      </c>
      <c r="I624" s="222"/>
      <c r="J624" s="223">
        <f>ROUND(I624*H624,2)</f>
        <v>0</v>
      </c>
      <c r="K624" s="219" t="s">
        <v>126</v>
      </c>
      <c r="L624" s="72"/>
      <c r="M624" s="224" t="s">
        <v>21</v>
      </c>
      <c r="N624" s="225" t="s">
        <v>42</v>
      </c>
      <c r="O624" s="47"/>
      <c r="P624" s="226">
        <f>O624*H624</f>
        <v>0</v>
      </c>
      <c r="Q624" s="226">
        <v>0</v>
      </c>
      <c r="R624" s="226">
        <f>Q624*H624</f>
        <v>0</v>
      </c>
      <c r="S624" s="226">
        <v>0</v>
      </c>
      <c r="T624" s="227">
        <f>S624*H624</f>
        <v>0</v>
      </c>
      <c r="AR624" s="24" t="s">
        <v>127</v>
      </c>
      <c r="AT624" s="24" t="s">
        <v>122</v>
      </c>
      <c r="AU624" s="24" t="s">
        <v>80</v>
      </c>
      <c r="AY624" s="24" t="s">
        <v>120</v>
      </c>
      <c r="BE624" s="228">
        <f>IF(N624="základní",J624,0)</f>
        <v>0</v>
      </c>
      <c r="BF624" s="228">
        <f>IF(N624="snížená",J624,0)</f>
        <v>0</v>
      </c>
      <c r="BG624" s="228">
        <f>IF(N624="zákl. přenesená",J624,0)</f>
        <v>0</v>
      </c>
      <c r="BH624" s="228">
        <f>IF(N624="sníž. přenesená",J624,0)</f>
        <v>0</v>
      </c>
      <c r="BI624" s="228">
        <f>IF(N624="nulová",J624,0)</f>
        <v>0</v>
      </c>
      <c r="BJ624" s="24" t="s">
        <v>78</v>
      </c>
      <c r="BK624" s="228">
        <f>ROUND(I624*H624,2)</f>
        <v>0</v>
      </c>
      <c r="BL624" s="24" t="s">
        <v>127</v>
      </c>
      <c r="BM624" s="24" t="s">
        <v>921</v>
      </c>
    </row>
    <row r="625" s="1" customFormat="1">
      <c r="B625" s="46"/>
      <c r="C625" s="74"/>
      <c r="D625" s="229" t="s">
        <v>129</v>
      </c>
      <c r="E625" s="74"/>
      <c r="F625" s="230" t="s">
        <v>922</v>
      </c>
      <c r="G625" s="74"/>
      <c r="H625" s="74"/>
      <c r="I625" s="187"/>
      <c r="J625" s="74"/>
      <c r="K625" s="74"/>
      <c r="L625" s="72"/>
      <c r="M625" s="231"/>
      <c r="N625" s="47"/>
      <c r="O625" s="47"/>
      <c r="P625" s="47"/>
      <c r="Q625" s="47"/>
      <c r="R625" s="47"/>
      <c r="S625" s="47"/>
      <c r="T625" s="95"/>
      <c r="AT625" s="24" t="s">
        <v>129</v>
      </c>
      <c r="AU625" s="24" t="s">
        <v>80</v>
      </c>
    </row>
    <row r="626" s="10" customFormat="1" ht="37.44" customHeight="1">
      <c r="B626" s="201"/>
      <c r="C626" s="202"/>
      <c r="D626" s="203" t="s">
        <v>70</v>
      </c>
      <c r="E626" s="204" t="s">
        <v>923</v>
      </c>
      <c r="F626" s="204" t="s">
        <v>924</v>
      </c>
      <c r="G626" s="202"/>
      <c r="H626" s="202"/>
      <c r="I626" s="205"/>
      <c r="J626" s="206">
        <f>BK626</f>
        <v>0</v>
      </c>
      <c r="K626" s="202"/>
      <c r="L626" s="207"/>
      <c r="M626" s="208"/>
      <c r="N626" s="209"/>
      <c r="O626" s="209"/>
      <c r="P626" s="210">
        <f>SUM(P627:P644)</f>
        <v>0</v>
      </c>
      <c r="Q626" s="209"/>
      <c r="R626" s="210">
        <f>SUM(R627:R644)</f>
        <v>0</v>
      </c>
      <c r="S626" s="209"/>
      <c r="T626" s="211">
        <f>SUM(T627:T644)</f>
        <v>0</v>
      </c>
      <c r="AR626" s="212" t="s">
        <v>127</v>
      </c>
      <c r="AT626" s="213" t="s">
        <v>70</v>
      </c>
      <c r="AU626" s="213" t="s">
        <v>71</v>
      </c>
      <c r="AY626" s="212" t="s">
        <v>120</v>
      </c>
      <c r="BK626" s="214">
        <f>SUM(BK627:BK644)</f>
        <v>0</v>
      </c>
    </row>
    <row r="627" s="1" customFormat="1" ht="25.5" customHeight="1">
      <c r="B627" s="46"/>
      <c r="C627" s="217" t="s">
        <v>925</v>
      </c>
      <c r="D627" s="217" t="s">
        <v>122</v>
      </c>
      <c r="E627" s="218" t="s">
        <v>926</v>
      </c>
      <c r="F627" s="219" t="s">
        <v>927</v>
      </c>
      <c r="G627" s="220" t="s">
        <v>928</v>
      </c>
      <c r="H627" s="221">
        <v>1</v>
      </c>
      <c r="I627" s="222"/>
      <c r="J627" s="223">
        <f>ROUND(I627*H627,2)</f>
        <v>0</v>
      </c>
      <c r="K627" s="219" t="s">
        <v>246</v>
      </c>
      <c r="L627" s="72"/>
      <c r="M627" s="224" t="s">
        <v>21</v>
      </c>
      <c r="N627" s="225" t="s">
        <v>42</v>
      </c>
      <c r="O627" s="47"/>
      <c r="P627" s="226">
        <f>O627*H627</f>
        <v>0</v>
      </c>
      <c r="Q627" s="226">
        <v>0</v>
      </c>
      <c r="R627" s="226">
        <f>Q627*H627</f>
        <v>0</v>
      </c>
      <c r="S627" s="226">
        <v>0</v>
      </c>
      <c r="T627" s="227">
        <f>S627*H627</f>
        <v>0</v>
      </c>
      <c r="AR627" s="24" t="s">
        <v>127</v>
      </c>
      <c r="AT627" s="24" t="s">
        <v>122</v>
      </c>
      <c r="AU627" s="24" t="s">
        <v>78</v>
      </c>
      <c r="AY627" s="24" t="s">
        <v>120</v>
      </c>
      <c r="BE627" s="228">
        <f>IF(N627="základní",J627,0)</f>
        <v>0</v>
      </c>
      <c r="BF627" s="228">
        <f>IF(N627="snížená",J627,0)</f>
        <v>0</v>
      </c>
      <c r="BG627" s="228">
        <f>IF(N627="zákl. přenesená",J627,0)</f>
        <v>0</v>
      </c>
      <c r="BH627" s="228">
        <f>IF(N627="sníž. přenesená",J627,0)</f>
        <v>0</v>
      </c>
      <c r="BI627" s="228">
        <f>IF(N627="nulová",J627,0)</f>
        <v>0</v>
      </c>
      <c r="BJ627" s="24" t="s">
        <v>78</v>
      </c>
      <c r="BK627" s="228">
        <f>ROUND(I627*H627,2)</f>
        <v>0</v>
      </c>
      <c r="BL627" s="24" t="s">
        <v>127</v>
      </c>
      <c r="BM627" s="24" t="s">
        <v>929</v>
      </c>
    </row>
    <row r="628" s="11" customFormat="1">
      <c r="B628" s="232"/>
      <c r="C628" s="233"/>
      <c r="D628" s="229" t="s">
        <v>131</v>
      </c>
      <c r="E628" s="234" t="s">
        <v>21</v>
      </c>
      <c r="F628" s="235" t="s">
        <v>930</v>
      </c>
      <c r="G628" s="233"/>
      <c r="H628" s="236">
        <v>1</v>
      </c>
      <c r="I628" s="237"/>
      <c r="J628" s="233"/>
      <c r="K628" s="233"/>
      <c r="L628" s="238"/>
      <c r="M628" s="239"/>
      <c r="N628" s="240"/>
      <c r="O628" s="240"/>
      <c r="P628" s="240"/>
      <c r="Q628" s="240"/>
      <c r="R628" s="240"/>
      <c r="S628" s="240"/>
      <c r="T628" s="241"/>
      <c r="AT628" s="242" t="s">
        <v>131</v>
      </c>
      <c r="AU628" s="242" t="s">
        <v>78</v>
      </c>
      <c r="AV628" s="11" t="s">
        <v>80</v>
      </c>
      <c r="AW628" s="11" t="s">
        <v>34</v>
      </c>
      <c r="AX628" s="11" t="s">
        <v>78</v>
      </c>
      <c r="AY628" s="242" t="s">
        <v>120</v>
      </c>
    </row>
    <row r="629" s="1" customFormat="1" ht="16.5" customHeight="1">
      <c r="B629" s="46"/>
      <c r="C629" s="217" t="s">
        <v>931</v>
      </c>
      <c r="D629" s="217" t="s">
        <v>122</v>
      </c>
      <c r="E629" s="218" t="s">
        <v>932</v>
      </c>
      <c r="F629" s="219" t="s">
        <v>933</v>
      </c>
      <c r="G629" s="220" t="s">
        <v>928</v>
      </c>
      <c r="H629" s="221">
        <v>1</v>
      </c>
      <c r="I629" s="222"/>
      <c r="J629" s="223">
        <f>ROUND(I629*H629,2)</f>
        <v>0</v>
      </c>
      <c r="K629" s="219" t="s">
        <v>246</v>
      </c>
      <c r="L629" s="72"/>
      <c r="M629" s="224" t="s">
        <v>21</v>
      </c>
      <c r="N629" s="225" t="s">
        <v>42</v>
      </c>
      <c r="O629" s="47"/>
      <c r="P629" s="226">
        <f>O629*H629</f>
        <v>0</v>
      </c>
      <c r="Q629" s="226">
        <v>0</v>
      </c>
      <c r="R629" s="226">
        <f>Q629*H629</f>
        <v>0</v>
      </c>
      <c r="S629" s="226">
        <v>0</v>
      </c>
      <c r="T629" s="227">
        <f>S629*H629</f>
        <v>0</v>
      </c>
      <c r="AR629" s="24" t="s">
        <v>127</v>
      </c>
      <c r="AT629" s="24" t="s">
        <v>122</v>
      </c>
      <c r="AU629" s="24" t="s">
        <v>78</v>
      </c>
      <c r="AY629" s="24" t="s">
        <v>120</v>
      </c>
      <c r="BE629" s="228">
        <f>IF(N629="základní",J629,0)</f>
        <v>0</v>
      </c>
      <c r="BF629" s="228">
        <f>IF(N629="snížená",J629,0)</f>
        <v>0</v>
      </c>
      <c r="BG629" s="228">
        <f>IF(N629="zákl. přenesená",J629,0)</f>
        <v>0</v>
      </c>
      <c r="BH629" s="228">
        <f>IF(N629="sníž. přenesená",J629,0)</f>
        <v>0</v>
      </c>
      <c r="BI629" s="228">
        <f>IF(N629="nulová",J629,0)</f>
        <v>0</v>
      </c>
      <c r="BJ629" s="24" t="s">
        <v>78</v>
      </c>
      <c r="BK629" s="228">
        <f>ROUND(I629*H629,2)</f>
        <v>0</v>
      </c>
      <c r="BL629" s="24" t="s">
        <v>127</v>
      </c>
      <c r="BM629" s="24" t="s">
        <v>934</v>
      </c>
    </row>
    <row r="630" s="11" customFormat="1">
      <c r="B630" s="232"/>
      <c r="C630" s="233"/>
      <c r="D630" s="229" t="s">
        <v>131</v>
      </c>
      <c r="E630" s="234" t="s">
        <v>21</v>
      </c>
      <c r="F630" s="235" t="s">
        <v>78</v>
      </c>
      <c r="G630" s="233"/>
      <c r="H630" s="236">
        <v>1</v>
      </c>
      <c r="I630" s="237"/>
      <c r="J630" s="233"/>
      <c r="K630" s="233"/>
      <c r="L630" s="238"/>
      <c r="M630" s="239"/>
      <c r="N630" s="240"/>
      <c r="O630" s="240"/>
      <c r="P630" s="240"/>
      <c r="Q630" s="240"/>
      <c r="R630" s="240"/>
      <c r="S630" s="240"/>
      <c r="T630" s="241"/>
      <c r="AT630" s="242" t="s">
        <v>131</v>
      </c>
      <c r="AU630" s="242" t="s">
        <v>78</v>
      </c>
      <c r="AV630" s="11" t="s">
        <v>80</v>
      </c>
      <c r="AW630" s="11" t="s">
        <v>34</v>
      </c>
      <c r="AX630" s="11" t="s">
        <v>78</v>
      </c>
      <c r="AY630" s="242" t="s">
        <v>120</v>
      </c>
    </row>
    <row r="631" s="1" customFormat="1" ht="16.5" customHeight="1">
      <c r="B631" s="46"/>
      <c r="C631" s="217" t="s">
        <v>935</v>
      </c>
      <c r="D631" s="217" t="s">
        <v>122</v>
      </c>
      <c r="E631" s="218" t="s">
        <v>936</v>
      </c>
      <c r="F631" s="219" t="s">
        <v>937</v>
      </c>
      <c r="G631" s="220" t="s">
        <v>928</v>
      </c>
      <c r="H631" s="221">
        <v>1</v>
      </c>
      <c r="I631" s="222"/>
      <c r="J631" s="223">
        <f>ROUND(I631*H631,2)</f>
        <v>0</v>
      </c>
      <c r="K631" s="219" t="s">
        <v>126</v>
      </c>
      <c r="L631" s="72"/>
      <c r="M631" s="224" t="s">
        <v>21</v>
      </c>
      <c r="N631" s="225" t="s">
        <v>42</v>
      </c>
      <c r="O631" s="47"/>
      <c r="P631" s="226">
        <f>O631*H631</f>
        <v>0</v>
      </c>
      <c r="Q631" s="226">
        <v>0</v>
      </c>
      <c r="R631" s="226">
        <f>Q631*H631</f>
        <v>0</v>
      </c>
      <c r="S631" s="226">
        <v>0</v>
      </c>
      <c r="T631" s="227">
        <f>S631*H631</f>
        <v>0</v>
      </c>
      <c r="AR631" s="24" t="s">
        <v>938</v>
      </c>
      <c r="AT631" s="24" t="s">
        <v>122</v>
      </c>
      <c r="AU631" s="24" t="s">
        <v>78</v>
      </c>
      <c r="AY631" s="24" t="s">
        <v>120</v>
      </c>
      <c r="BE631" s="228">
        <f>IF(N631="základní",J631,0)</f>
        <v>0</v>
      </c>
      <c r="BF631" s="228">
        <f>IF(N631="snížená",J631,0)</f>
        <v>0</v>
      </c>
      <c r="BG631" s="228">
        <f>IF(N631="zákl. přenesená",J631,0)</f>
        <v>0</v>
      </c>
      <c r="BH631" s="228">
        <f>IF(N631="sníž. přenesená",J631,0)</f>
        <v>0</v>
      </c>
      <c r="BI631" s="228">
        <f>IF(N631="nulová",J631,0)</f>
        <v>0</v>
      </c>
      <c r="BJ631" s="24" t="s">
        <v>78</v>
      </c>
      <c r="BK631" s="228">
        <f>ROUND(I631*H631,2)</f>
        <v>0</v>
      </c>
      <c r="BL631" s="24" t="s">
        <v>938</v>
      </c>
      <c r="BM631" s="24" t="s">
        <v>939</v>
      </c>
    </row>
    <row r="632" s="11" customFormat="1">
      <c r="B632" s="232"/>
      <c r="C632" s="233"/>
      <c r="D632" s="229" t="s">
        <v>131</v>
      </c>
      <c r="E632" s="234" t="s">
        <v>21</v>
      </c>
      <c r="F632" s="235" t="s">
        <v>940</v>
      </c>
      <c r="G632" s="233"/>
      <c r="H632" s="236">
        <v>1</v>
      </c>
      <c r="I632" s="237"/>
      <c r="J632" s="233"/>
      <c r="K632" s="233"/>
      <c r="L632" s="238"/>
      <c r="M632" s="239"/>
      <c r="N632" s="240"/>
      <c r="O632" s="240"/>
      <c r="P632" s="240"/>
      <c r="Q632" s="240"/>
      <c r="R632" s="240"/>
      <c r="S632" s="240"/>
      <c r="T632" s="241"/>
      <c r="AT632" s="242" t="s">
        <v>131</v>
      </c>
      <c r="AU632" s="242" t="s">
        <v>78</v>
      </c>
      <c r="AV632" s="11" t="s">
        <v>80</v>
      </c>
      <c r="AW632" s="11" t="s">
        <v>34</v>
      </c>
      <c r="AX632" s="11" t="s">
        <v>78</v>
      </c>
      <c r="AY632" s="242" t="s">
        <v>120</v>
      </c>
    </row>
    <row r="633" s="1" customFormat="1" ht="16.5" customHeight="1">
      <c r="B633" s="46"/>
      <c r="C633" s="217" t="s">
        <v>941</v>
      </c>
      <c r="D633" s="217" t="s">
        <v>122</v>
      </c>
      <c r="E633" s="218" t="s">
        <v>942</v>
      </c>
      <c r="F633" s="219" t="s">
        <v>943</v>
      </c>
      <c r="G633" s="220" t="s">
        <v>928</v>
      </c>
      <c r="H633" s="221">
        <v>1</v>
      </c>
      <c r="I633" s="222"/>
      <c r="J633" s="223">
        <f>ROUND(I633*H633,2)</f>
        <v>0</v>
      </c>
      <c r="K633" s="219" t="s">
        <v>246</v>
      </c>
      <c r="L633" s="72"/>
      <c r="M633" s="224" t="s">
        <v>21</v>
      </c>
      <c r="N633" s="225" t="s">
        <v>42</v>
      </c>
      <c r="O633" s="47"/>
      <c r="P633" s="226">
        <f>O633*H633</f>
        <v>0</v>
      </c>
      <c r="Q633" s="226">
        <v>0</v>
      </c>
      <c r="R633" s="226">
        <f>Q633*H633</f>
        <v>0</v>
      </c>
      <c r="S633" s="226">
        <v>0</v>
      </c>
      <c r="T633" s="227">
        <f>S633*H633</f>
        <v>0</v>
      </c>
      <c r="AR633" s="24" t="s">
        <v>938</v>
      </c>
      <c r="AT633" s="24" t="s">
        <v>122</v>
      </c>
      <c r="AU633" s="24" t="s">
        <v>78</v>
      </c>
      <c r="AY633" s="24" t="s">
        <v>120</v>
      </c>
      <c r="BE633" s="228">
        <f>IF(N633="základní",J633,0)</f>
        <v>0</v>
      </c>
      <c r="BF633" s="228">
        <f>IF(N633="snížená",J633,0)</f>
        <v>0</v>
      </c>
      <c r="BG633" s="228">
        <f>IF(N633="zákl. přenesená",J633,0)</f>
        <v>0</v>
      </c>
      <c r="BH633" s="228">
        <f>IF(N633="sníž. přenesená",J633,0)</f>
        <v>0</v>
      </c>
      <c r="BI633" s="228">
        <f>IF(N633="nulová",J633,0)</f>
        <v>0</v>
      </c>
      <c r="BJ633" s="24" t="s">
        <v>78</v>
      </c>
      <c r="BK633" s="228">
        <f>ROUND(I633*H633,2)</f>
        <v>0</v>
      </c>
      <c r="BL633" s="24" t="s">
        <v>938</v>
      </c>
      <c r="BM633" s="24" t="s">
        <v>944</v>
      </c>
    </row>
    <row r="634" s="1" customFormat="1" ht="16.5" customHeight="1">
      <c r="B634" s="46"/>
      <c r="C634" s="217" t="s">
        <v>945</v>
      </c>
      <c r="D634" s="217" t="s">
        <v>122</v>
      </c>
      <c r="E634" s="218" t="s">
        <v>946</v>
      </c>
      <c r="F634" s="219" t="s">
        <v>947</v>
      </c>
      <c r="G634" s="220" t="s">
        <v>928</v>
      </c>
      <c r="H634" s="221">
        <v>1</v>
      </c>
      <c r="I634" s="222"/>
      <c r="J634" s="223">
        <f>ROUND(I634*H634,2)</f>
        <v>0</v>
      </c>
      <c r="K634" s="219" t="s">
        <v>246</v>
      </c>
      <c r="L634" s="72"/>
      <c r="M634" s="224" t="s">
        <v>21</v>
      </c>
      <c r="N634" s="225" t="s">
        <v>42</v>
      </c>
      <c r="O634" s="47"/>
      <c r="P634" s="226">
        <f>O634*H634</f>
        <v>0</v>
      </c>
      <c r="Q634" s="226">
        <v>0</v>
      </c>
      <c r="R634" s="226">
        <f>Q634*H634</f>
        <v>0</v>
      </c>
      <c r="S634" s="226">
        <v>0</v>
      </c>
      <c r="T634" s="227">
        <f>S634*H634</f>
        <v>0</v>
      </c>
      <c r="AR634" s="24" t="s">
        <v>938</v>
      </c>
      <c r="AT634" s="24" t="s">
        <v>122</v>
      </c>
      <c r="AU634" s="24" t="s">
        <v>78</v>
      </c>
      <c r="AY634" s="24" t="s">
        <v>120</v>
      </c>
      <c r="BE634" s="228">
        <f>IF(N634="základní",J634,0)</f>
        <v>0</v>
      </c>
      <c r="BF634" s="228">
        <f>IF(N634="snížená",J634,0)</f>
        <v>0</v>
      </c>
      <c r="BG634" s="228">
        <f>IF(N634="zákl. přenesená",J634,0)</f>
        <v>0</v>
      </c>
      <c r="BH634" s="228">
        <f>IF(N634="sníž. přenesená",J634,0)</f>
        <v>0</v>
      </c>
      <c r="BI634" s="228">
        <f>IF(N634="nulová",J634,0)</f>
        <v>0</v>
      </c>
      <c r="BJ634" s="24" t="s">
        <v>78</v>
      </c>
      <c r="BK634" s="228">
        <f>ROUND(I634*H634,2)</f>
        <v>0</v>
      </c>
      <c r="BL634" s="24" t="s">
        <v>938</v>
      </c>
      <c r="BM634" s="24" t="s">
        <v>948</v>
      </c>
    </row>
    <row r="635" s="1" customFormat="1" ht="16.5" customHeight="1">
      <c r="B635" s="46"/>
      <c r="C635" s="217" t="s">
        <v>949</v>
      </c>
      <c r="D635" s="217" t="s">
        <v>122</v>
      </c>
      <c r="E635" s="218" t="s">
        <v>950</v>
      </c>
      <c r="F635" s="219" t="s">
        <v>951</v>
      </c>
      <c r="G635" s="220" t="s">
        <v>928</v>
      </c>
      <c r="H635" s="221">
        <v>1</v>
      </c>
      <c r="I635" s="222"/>
      <c r="J635" s="223">
        <f>ROUND(I635*H635,2)</f>
        <v>0</v>
      </c>
      <c r="K635" s="219" t="s">
        <v>246</v>
      </c>
      <c r="L635" s="72"/>
      <c r="M635" s="224" t="s">
        <v>21</v>
      </c>
      <c r="N635" s="225" t="s">
        <v>42</v>
      </c>
      <c r="O635" s="47"/>
      <c r="P635" s="226">
        <f>O635*H635</f>
        <v>0</v>
      </c>
      <c r="Q635" s="226">
        <v>0</v>
      </c>
      <c r="R635" s="226">
        <f>Q635*H635</f>
        <v>0</v>
      </c>
      <c r="S635" s="226">
        <v>0</v>
      </c>
      <c r="T635" s="227">
        <f>S635*H635</f>
        <v>0</v>
      </c>
      <c r="AR635" s="24" t="s">
        <v>938</v>
      </c>
      <c r="AT635" s="24" t="s">
        <v>122</v>
      </c>
      <c r="AU635" s="24" t="s">
        <v>78</v>
      </c>
      <c r="AY635" s="24" t="s">
        <v>120</v>
      </c>
      <c r="BE635" s="228">
        <f>IF(N635="základní",J635,0)</f>
        <v>0</v>
      </c>
      <c r="BF635" s="228">
        <f>IF(N635="snížená",J635,0)</f>
        <v>0</v>
      </c>
      <c r="BG635" s="228">
        <f>IF(N635="zákl. přenesená",J635,0)</f>
        <v>0</v>
      </c>
      <c r="BH635" s="228">
        <f>IF(N635="sníž. přenesená",J635,0)</f>
        <v>0</v>
      </c>
      <c r="BI635" s="228">
        <f>IF(N635="nulová",J635,0)</f>
        <v>0</v>
      </c>
      <c r="BJ635" s="24" t="s">
        <v>78</v>
      </c>
      <c r="BK635" s="228">
        <f>ROUND(I635*H635,2)</f>
        <v>0</v>
      </c>
      <c r="BL635" s="24" t="s">
        <v>938</v>
      </c>
      <c r="BM635" s="24" t="s">
        <v>952</v>
      </c>
    </row>
    <row r="636" s="1" customFormat="1" ht="16.5" customHeight="1">
      <c r="B636" s="46"/>
      <c r="C636" s="217" t="s">
        <v>953</v>
      </c>
      <c r="D636" s="217" t="s">
        <v>122</v>
      </c>
      <c r="E636" s="218" t="s">
        <v>954</v>
      </c>
      <c r="F636" s="219" t="s">
        <v>955</v>
      </c>
      <c r="G636" s="220" t="s">
        <v>928</v>
      </c>
      <c r="H636" s="221">
        <v>1</v>
      </c>
      <c r="I636" s="222"/>
      <c r="J636" s="223">
        <f>ROUND(I636*H636,2)</f>
        <v>0</v>
      </c>
      <c r="K636" s="219" t="s">
        <v>246</v>
      </c>
      <c r="L636" s="72"/>
      <c r="M636" s="224" t="s">
        <v>21</v>
      </c>
      <c r="N636" s="225" t="s">
        <v>42</v>
      </c>
      <c r="O636" s="47"/>
      <c r="P636" s="226">
        <f>O636*H636</f>
        <v>0</v>
      </c>
      <c r="Q636" s="226">
        <v>0</v>
      </c>
      <c r="R636" s="226">
        <f>Q636*H636</f>
        <v>0</v>
      </c>
      <c r="S636" s="226">
        <v>0</v>
      </c>
      <c r="T636" s="227">
        <f>S636*H636</f>
        <v>0</v>
      </c>
      <c r="AR636" s="24" t="s">
        <v>938</v>
      </c>
      <c r="AT636" s="24" t="s">
        <v>122</v>
      </c>
      <c r="AU636" s="24" t="s">
        <v>78</v>
      </c>
      <c r="AY636" s="24" t="s">
        <v>120</v>
      </c>
      <c r="BE636" s="228">
        <f>IF(N636="základní",J636,0)</f>
        <v>0</v>
      </c>
      <c r="BF636" s="228">
        <f>IF(N636="snížená",J636,0)</f>
        <v>0</v>
      </c>
      <c r="BG636" s="228">
        <f>IF(N636="zákl. přenesená",J636,0)</f>
        <v>0</v>
      </c>
      <c r="BH636" s="228">
        <f>IF(N636="sníž. přenesená",J636,0)</f>
        <v>0</v>
      </c>
      <c r="BI636" s="228">
        <f>IF(N636="nulová",J636,0)</f>
        <v>0</v>
      </c>
      <c r="BJ636" s="24" t="s">
        <v>78</v>
      </c>
      <c r="BK636" s="228">
        <f>ROUND(I636*H636,2)</f>
        <v>0</v>
      </c>
      <c r="BL636" s="24" t="s">
        <v>938</v>
      </c>
      <c r="BM636" s="24" t="s">
        <v>956</v>
      </c>
    </row>
    <row r="637" s="1" customFormat="1" ht="16.5" customHeight="1">
      <c r="B637" s="46"/>
      <c r="C637" s="217" t="s">
        <v>957</v>
      </c>
      <c r="D637" s="217" t="s">
        <v>122</v>
      </c>
      <c r="E637" s="218" t="s">
        <v>958</v>
      </c>
      <c r="F637" s="219" t="s">
        <v>959</v>
      </c>
      <c r="G637" s="220" t="s">
        <v>928</v>
      </c>
      <c r="H637" s="221">
        <v>1</v>
      </c>
      <c r="I637" s="222"/>
      <c r="J637" s="223">
        <f>ROUND(I637*H637,2)</f>
        <v>0</v>
      </c>
      <c r="K637" s="219" t="s">
        <v>246</v>
      </c>
      <c r="L637" s="72"/>
      <c r="M637" s="224" t="s">
        <v>21</v>
      </c>
      <c r="N637" s="225" t="s">
        <v>42</v>
      </c>
      <c r="O637" s="47"/>
      <c r="P637" s="226">
        <f>O637*H637</f>
        <v>0</v>
      </c>
      <c r="Q637" s="226">
        <v>0</v>
      </c>
      <c r="R637" s="226">
        <f>Q637*H637</f>
        <v>0</v>
      </c>
      <c r="S637" s="226">
        <v>0</v>
      </c>
      <c r="T637" s="227">
        <f>S637*H637</f>
        <v>0</v>
      </c>
      <c r="AR637" s="24" t="s">
        <v>938</v>
      </c>
      <c r="AT637" s="24" t="s">
        <v>122</v>
      </c>
      <c r="AU637" s="24" t="s">
        <v>78</v>
      </c>
      <c r="AY637" s="24" t="s">
        <v>120</v>
      </c>
      <c r="BE637" s="228">
        <f>IF(N637="základní",J637,0)</f>
        <v>0</v>
      </c>
      <c r="BF637" s="228">
        <f>IF(N637="snížená",J637,0)</f>
        <v>0</v>
      </c>
      <c r="BG637" s="228">
        <f>IF(N637="zákl. přenesená",J637,0)</f>
        <v>0</v>
      </c>
      <c r="BH637" s="228">
        <f>IF(N637="sníž. přenesená",J637,0)</f>
        <v>0</v>
      </c>
      <c r="BI637" s="228">
        <f>IF(N637="nulová",J637,0)</f>
        <v>0</v>
      </c>
      <c r="BJ637" s="24" t="s">
        <v>78</v>
      </c>
      <c r="BK637" s="228">
        <f>ROUND(I637*H637,2)</f>
        <v>0</v>
      </c>
      <c r="BL637" s="24" t="s">
        <v>938</v>
      </c>
      <c r="BM637" s="24" t="s">
        <v>960</v>
      </c>
    </row>
    <row r="638" s="11" customFormat="1">
      <c r="B638" s="232"/>
      <c r="C638" s="233"/>
      <c r="D638" s="229" t="s">
        <v>131</v>
      </c>
      <c r="E638" s="234" t="s">
        <v>21</v>
      </c>
      <c r="F638" s="235" t="s">
        <v>961</v>
      </c>
      <c r="G638" s="233"/>
      <c r="H638" s="236">
        <v>1</v>
      </c>
      <c r="I638" s="237"/>
      <c r="J638" s="233"/>
      <c r="K638" s="233"/>
      <c r="L638" s="238"/>
      <c r="M638" s="239"/>
      <c r="N638" s="240"/>
      <c r="O638" s="240"/>
      <c r="P638" s="240"/>
      <c r="Q638" s="240"/>
      <c r="R638" s="240"/>
      <c r="S638" s="240"/>
      <c r="T638" s="241"/>
      <c r="AT638" s="242" t="s">
        <v>131</v>
      </c>
      <c r="AU638" s="242" t="s">
        <v>78</v>
      </c>
      <c r="AV638" s="11" t="s">
        <v>80</v>
      </c>
      <c r="AW638" s="11" t="s">
        <v>34</v>
      </c>
      <c r="AX638" s="11" t="s">
        <v>78</v>
      </c>
      <c r="AY638" s="242" t="s">
        <v>120</v>
      </c>
    </row>
    <row r="639" s="1" customFormat="1" ht="16.5" customHeight="1">
      <c r="B639" s="46"/>
      <c r="C639" s="217" t="s">
        <v>962</v>
      </c>
      <c r="D639" s="217" t="s">
        <v>122</v>
      </c>
      <c r="E639" s="218" t="s">
        <v>963</v>
      </c>
      <c r="F639" s="219" t="s">
        <v>964</v>
      </c>
      <c r="G639" s="220" t="s">
        <v>928</v>
      </c>
      <c r="H639" s="221">
        <v>1</v>
      </c>
      <c r="I639" s="222"/>
      <c r="J639" s="223">
        <f>ROUND(I639*H639,2)</f>
        <v>0</v>
      </c>
      <c r="K639" s="219" t="s">
        <v>246</v>
      </c>
      <c r="L639" s="72"/>
      <c r="M639" s="224" t="s">
        <v>21</v>
      </c>
      <c r="N639" s="225" t="s">
        <v>42</v>
      </c>
      <c r="O639" s="47"/>
      <c r="P639" s="226">
        <f>O639*H639</f>
        <v>0</v>
      </c>
      <c r="Q639" s="226">
        <v>0</v>
      </c>
      <c r="R639" s="226">
        <f>Q639*H639</f>
        <v>0</v>
      </c>
      <c r="S639" s="226">
        <v>0</v>
      </c>
      <c r="T639" s="227">
        <f>S639*H639</f>
        <v>0</v>
      </c>
      <c r="AR639" s="24" t="s">
        <v>938</v>
      </c>
      <c r="AT639" s="24" t="s">
        <v>122</v>
      </c>
      <c r="AU639" s="24" t="s">
        <v>78</v>
      </c>
      <c r="AY639" s="24" t="s">
        <v>120</v>
      </c>
      <c r="BE639" s="228">
        <f>IF(N639="základní",J639,0)</f>
        <v>0</v>
      </c>
      <c r="BF639" s="228">
        <f>IF(N639="snížená",J639,0)</f>
        <v>0</v>
      </c>
      <c r="BG639" s="228">
        <f>IF(N639="zákl. přenesená",J639,0)</f>
        <v>0</v>
      </c>
      <c r="BH639" s="228">
        <f>IF(N639="sníž. přenesená",J639,0)</f>
        <v>0</v>
      </c>
      <c r="BI639" s="228">
        <f>IF(N639="nulová",J639,0)</f>
        <v>0</v>
      </c>
      <c r="BJ639" s="24" t="s">
        <v>78</v>
      </c>
      <c r="BK639" s="228">
        <f>ROUND(I639*H639,2)</f>
        <v>0</v>
      </c>
      <c r="BL639" s="24" t="s">
        <v>938</v>
      </c>
      <c r="BM639" s="24" t="s">
        <v>965</v>
      </c>
    </row>
    <row r="640" s="11" customFormat="1">
      <c r="B640" s="232"/>
      <c r="C640" s="233"/>
      <c r="D640" s="229" t="s">
        <v>131</v>
      </c>
      <c r="E640" s="234" t="s">
        <v>21</v>
      </c>
      <c r="F640" s="235" t="s">
        <v>966</v>
      </c>
      <c r="G640" s="233"/>
      <c r="H640" s="236">
        <v>1</v>
      </c>
      <c r="I640" s="237"/>
      <c r="J640" s="233"/>
      <c r="K640" s="233"/>
      <c r="L640" s="238"/>
      <c r="M640" s="239"/>
      <c r="N640" s="240"/>
      <c r="O640" s="240"/>
      <c r="P640" s="240"/>
      <c r="Q640" s="240"/>
      <c r="R640" s="240"/>
      <c r="S640" s="240"/>
      <c r="T640" s="241"/>
      <c r="AT640" s="242" t="s">
        <v>131</v>
      </c>
      <c r="AU640" s="242" t="s">
        <v>78</v>
      </c>
      <c r="AV640" s="11" t="s">
        <v>80</v>
      </c>
      <c r="AW640" s="11" t="s">
        <v>34</v>
      </c>
      <c r="AX640" s="11" t="s">
        <v>78</v>
      </c>
      <c r="AY640" s="242" t="s">
        <v>120</v>
      </c>
    </row>
    <row r="641" s="1" customFormat="1" ht="16.5" customHeight="1">
      <c r="B641" s="46"/>
      <c r="C641" s="217" t="s">
        <v>967</v>
      </c>
      <c r="D641" s="217" t="s">
        <v>122</v>
      </c>
      <c r="E641" s="218" t="s">
        <v>968</v>
      </c>
      <c r="F641" s="219" t="s">
        <v>969</v>
      </c>
      <c r="G641" s="220" t="s">
        <v>970</v>
      </c>
      <c r="H641" s="221">
        <v>1</v>
      </c>
      <c r="I641" s="222"/>
      <c r="J641" s="223">
        <f>ROUND(I641*H641,2)</f>
        <v>0</v>
      </c>
      <c r="K641" s="219" t="s">
        <v>126</v>
      </c>
      <c r="L641" s="72"/>
      <c r="M641" s="224" t="s">
        <v>21</v>
      </c>
      <c r="N641" s="225" t="s">
        <v>42</v>
      </c>
      <c r="O641" s="47"/>
      <c r="P641" s="226">
        <f>O641*H641</f>
        <v>0</v>
      </c>
      <c r="Q641" s="226">
        <v>0</v>
      </c>
      <c r="R641" s="226">
        <f>Q641*H641</f>
        <v>0</v>
      </c>
      <c r="S641" s="226">
        <v>0</v>
      </c>
      <c r="T641" s="227">
        <f>S641*H641</f>
        <v>0</v>
      </c>
      <c r="AR641" s="24" t="s">
        <v>938</v>
      </c>
      <c r="AT641" s="24" t="s">
        <v>122</v>
      </c>
      <c r="AU641" s="24" t="s">
        <v>78</v>
      </c>
      <c r="AY641" s="24" t="s">
        <v>120</v>
      </c>
      <c r="BE641" s="228">
        <f>IF(N641="základní",J641,0)</f>
        <v>0</v>
      </c>
      <c r="BF641" s="228">
        <f>IF(N641="snížená",J641,0)</f>
        <v>0</v>
      </c>
      <c r="BG641" s="228">
        <f>IF(N641="zákl. přenesená",J641,0)</f>
        <v>0</v>
      </c>
      <c r="BH641" s="228">
        <f>IF(N641="sníž. přenesená",J641,0)</f>
        <v>0</v>
      </c>
      <c r="BI641" s="228">
        <f>IF(N641="nulová",J641,0)</f>
        <v>0</v>
      </c>
      <c r="BJ641" s="24" t="s">
        <v>78</v>
      </c>
      <c r="BK641" s="228">
        <f>ROUND(I641*H641,2)</f>
        <v>0</v>
      </c>
      <c r="BL641" s="24" t="s">
        <v>938</v>
      </c>
      <c r="BM641" s="24" t="s">
        <v>971</v>
      </c>
    </row>
    <row r="642" s="1" customFormat="1" ht="16.5" customHeight="1">
      <c r="B642" s="46"/>
      <c r="C642" s="217" t="s">
        <v>972</v>
      </c>
      <c r="D642" s="217" t="s">
        <v>122</v>
      </c>
      <c r="E642" s="218" t="s">
        <v>973</v>
      </c>
      <c r="F642" s="219" t="s">
        <v>974</v>
      </c>
      <c r="G642" s="220" t="s">
        <v>970</v>
      </c>
      <c r="H642" s="221">
        <v>1</v>
      </c>
      <c r="I642" s="222"/>
      <c r="J642" s="223">
        <f>ROUND(I642*H642,2)</f>
        <v>0</v>
      </c>
      <c r="K642" s="219" t="s">
        <v>126</v>
      </c>
      <c r="L642" s="72"/>
      <c r="M642" s="224" t="s">
        <v>21</v>
      </c>
      <c r="N642" s="225" t="s">
        <v>42</v>
      </c>
      <c r="O642" s="47"/>
      <c r="P642" s="226">
        <f>O642*H642</f>
        <v>0</v>
      </c>
      <c r="Q642" s="226">
        <v>0</v>
      </c>
      <c r="R642" s="226">
        <f>Q642*H642</f>
        <v>0</v>
      </c>
      <c r="S642" s="226">
        <v>0</v>
      </c>
      <c r="T642" s="227">
        <f>S642*H642</f>
        <v>0</v>
      </c>
      <c r="AR642" s="24" t="s">
        <v>938</v>
      </c>
      <c r="AT642" s="24" t="s">
        <v>122</v>
      </c>
      <c r="AU642" s="24" t="s">
        <v>78</v>
      </c>
      <c r="AY642" s="24" t="s">
        <v>120</v>
      </c>
      <c r="BE642" s="228">
        <f>IF(N642="základní",J642,0)</f>
        <v>0</v>
      </c>
      <c r="BF642" s="228">
        <f>IF(N642="snížená",J642,0)</f>
        <v>0</v>
      </c>
      <c r="BG642" s="228">
        <f>IF(N642="zákl. přenesená",J642,0)</f>
        <v>0</v>
      </c>
      <c r="BH642" s="228">
        <f>IF(N642="sníž. přenesená",J642,0)</f>
        <v>0</v>
      </c>
      <c r="BI642" s="228">
        <f>IF(N642="nulová",J642,0)</f>
        <v>0</v>
      </c>
      <c r="BJ642" s="24" t="s">
        <v>78</v>
      </c>
      <c r="BK642" s="228">
        <f>ROUND(I642*H642,2)</f>
        <v>0</v>
      </c>
      <c r="BL642" s="24" t="s">
        <v>938</v>
      </c>
      <c r="BM642" s="24" t="s">
        <v>975</v>
      </c>
    </row>
    <row r="643" s="1" customFormat="1" ht="16.5" customHeight="1">
      <c r="B643" s="46"/>
      <c r="C643" s="217" t="s">
        <v>976</v>
      </c>
      <c r="D643" s="217" t="s">
        <v>122</v>
      </c>
      <c r="E643" s="218" t="s">
        <v>977</v>
      </c>
      <c r="F643" s="219" t="s">
        <v>978</v>
      </c>
      <c r="G643" s="220" t="s">
        <v>970</v>
      </c>
      <c r="H643" s="221">
        <v>1</v>
      </c>
      <c r="I643" s="222"/>
      <c r="J643" s="223">
        <f>ROUND(I643*H643,2)</f>
        <v>0</v>
      </c>
      <c r="K643" s="219" t="s">
        <v>126</v>
      </c>
      <c r="L643" s="72"/>
      <c r="M643" s="224" t="s">
        <v>21</v>
      </c>
      <c r="N643" s="225" t="s">
        <v>42</v>
      </c>
      <c r="O643" s="47"/>
      <c r="P643" s="226">
        <f>O643*H643</f>
        <v>0</v>
      </c>
      <c r="Q643" s="226">
        <v>0</v>
      </c>
      <c r="R643" s="226">
        <f>Q643*H643</f>
        <v>0</v>
      </c>
      <c r="S643" s="226">
        <v>0</v>
      </c>
      <c r="T643" s="227">
        <f>S643*H643</f>
        <v>0</v>
      </c>
      <c r="AR643" s="24" t="s">
        <v>938</v>
      </c>
      <c r="AT643" s="24" t="s">
        <v>122</v>
      </c>
      <c r="AU643" s="24" t="s">
        <v>78</v>
      </c>
      <c r="AY643" s="24" t="s">
        <v>120</v>
      </c>
      <c r="BE643" s="228">
        <f>IF(N643="základní",J643,0)</f>
        <v>0</v>
      </c>
      <c r="BF643" s="228">
        <f>IF(N643="snížená",J643,0)</f>
        <v>0</v>
      </c>
      <c r="BG643" s="228">
        <f>IF(N643="zákl. přenesená",J643,0)</f>
        <v>0</v>
      </c>
      <c r="BH643" s="228">
        <f>IF(N643="sníž. přenesená",J643,0)</f>
        <v>0</v>
      </c>
      <c r="BI643" s="228">
        <f>IF(N643="nulová",J643,0)</f>
        <v>0</v>
      </c>
      <c r="BJ643" s="24" t="s">
        <v>78</v>
      </c>
      <c r="BK643" s="228">
        <f>ROUND(I643*H643,2)</f>
        <v>0</v>
      </c>
      <c r="BL643" s="24" t="s">
        <v>938</v>
      </c>
      <c r="BM643" s="24" t="s">
        <v>979</v>
      </c>
    </row>
    <row r="644" s="1" customFormat="1" ht="16.5" customHeight="1">
      <c r="B644" s="46"/>
      <c r="C644" s="217" t="s">
        <v>980</v>
      </c>
      <c r="D644" s="217" t="s">
        <v>122</v>
      </c>
      <c r="E644" s="218" t="s">
        <v>981</v>
      </c>
      <c r="F644" s="219" t="s">
        <v>982</v>
      </c>
      <c r="G644" s="220" t="s">
        <v>970</v>
      </c>
      <c r="H644" s="221">
        <v>1</v>
      </c>
      <c r="I644" s="222"/>
      <c r="J644" s="223">
        <f>ROUND(I644*H644,2)</f>
        <v>0</v>
      </c>
      <c r="K644" s="219" t="s">
        <v>126</v>
      </c>
      <c r="L644" s="72"/>
      <c r="M644" s="224" t="s">
        <v>21</v>
      </c>
      <c r="N644" s="285" t="s">
        <v>42</v>
      </c>
      <c r="O644" s="286"/>
      <c r="P644" s="287">
        <f>O644*H644</f>
        <v>0</v>
      </c>
      <c r="Q644" s="287">
        <v>0</v>
      </c>
      <c r="R644" s="287">
        <f>Q644*H644</f>
        <v>0</v>
      </c>
      <c r="S644" s="287">
        <v>0</v>
      </c>
      <c r="T644" s="288">
        <f>S644*H644</f>
        <v>0</v>
      </c>
      <c r="AR644" s="24" t="s">
        <v>938</v>
      </c>
      <c r="AT644" s="24" t="s">
        <v>122</v>
      </c>
      <c r="AU644" s="24" t="s">
        <v>78</v>
      </c>
      <c r="AY644" s="24" t="s">
        <v>120</v>
      </c>
      <c r="BE644" s="228">
        <f>IF(N644="základní",J644,0)</f>
        <v>0</v>
      </c>
      <c r="BF644" s="228">
        <f>IF(N644="snížená",J644,0)</f>
        <v>0</v>
      </c>
      <c r="BG644" s="228">
        <f>IF(N644="zákl. přenesená",J644,0)</f>
        <v>0</v>
      </c>
      <c r="BH644" s="228">
        <f>IF(N644="sníž. přenesená",J644,0)</f>
        <v>0</v>
      </c>
      <c r="BI644" s="228">
        <f>IF(N644="nulová",J644,0)</f>
        <v>0</v>
      </c>
      <c r="BJ644" s="24" t="s">
        <v>78</v>
      </c>
      <c r="BK644" s="228">
        <f>ROUND(I644*H644,2)</f>
        <v>0</v>
      </c>
      <c r="BL644" s="24" t="s">
        <v>938</v>
      </c>
      <c r="BM644" s="24" t="s">
        <v>983</v>
      </c>
    </row>
    <row r="645" s="1" customFormat="1" ht="6.96" customHeight="1">
      <c r="B645" s="67"/>
      <c r="C645" s="68"/>
      <c r="D645" s="68"/>
      <c r="E645" s="68"/>
      <c r="F645" s="68"/>
      <c r="G645" s="68"/>
      <c r="H645" s="68"/>
      <c r="I645" s="162"/>
      <c r="J645" s="68"/>
      <c r="K645" s="68"/>
      <c r="L645" s="72"/>
    </row>
  </sheetData>
  <sheetProtection sheet="1" autoFilter="0" formatColumns="0" formatRows="0" objects="1" scenarios="1" spinCount="100000" saltValue="7XuCark00UexJykuiDwwvBPeKderFxl5XiK5EZ8jlGy7zdULWvUpPKJZKViXAoazJU8LkZK7h1HQ2R7FER5RyA==" hashValue="xITEyRl0XJn2fAUdbsJy+ZtagDqIGwrehQplU2+kvu325YilEzGVwUggEBn/DHxkHscl5tqgKuZDBCtDf1nJ0g==" algorithmName="SHA-512" password="CC35"/>
  <autoFilter ref="C85:K644"/>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9" customWidth="1"/>
    <col min="2" max="2" width="1.664063" style="289" customWidth="1"/>
    <col min="3" max="4" width="5" style="289" customWidth="1"/>
    <col min="5" max="5" width="11.67" style="289" customWidth="1"/>
    <col min="6" max="6" width="9.17" style="289" customWidth="1"/>
    <col min="7" max="7" width="5" style="289" customWidth="1"/>
    <col min="8" max="8" width="77.83" style="289" customWidth="1"/>
    <col min="9" max="10" width="20" style="289" customWidth="1"/>
    <col min="11" max="11" width="1.664063" style="289" customWidth="1"/>
  </cols>
  <sheetData>
    <row r="1" ht="37.5" customHeight="1"/>
    <row r="2" ht="7.5" customHeight="1">
      <c r="B2" s="290"/>
      <c r="C2" s="291"/>
      <c r="D2" s="291"/>
      <c r="E2" s="291"/>
      <c r="F2" s="291"/>
      <c r="G2" s="291"/>
      <c r="H2" s="291"/>
      <c r="I2" s="291"/>
      <c r="J2" s="291"/>
      <c r="K2" s="292"/>
    </row>
    <row r="3" s="15" customFormat="1" ht="45" customHeight="1">
      <c r="B3" s="293"/>
      <c r="C3" s="294" t="s">
        <v>984</v>
      </c>
      <c r="D3" s="294"/>
      <c r="E3" s="294"/>
      <c r="F3" s="294"/>
      <c r="G3" s="294"/>
      <c r="H3" s="294"/>
      <c r="I3" s="294"/>
      <c r="J3" s="294"/>
      <c r="K3" s="295"/>
    </row>
    <row r="4" ht="25.5" customHeight="1">
      <c r="B4" s="296"/>
      <c r="C4" s="297" t="s">
        <v>985</v>
      </c>
      <c r="D4" s="297"/>
      <c r="E4" s="297"/>
      <c r="F4" s="297"/>
      <c r="G4" s="297"/>
      <c r="H4" s="297"/>
      <c r="I4" s="297"/>
      <c r="J4" s="297"/>
      <c r="K4" s="298"/>
    </row>
    <row r="5" ht="5.25" customHeight="1">
      <c r="B5" s="296"/>
      <c r="C5" s="299"/>
      <c r="D5" s="299"/>
      <c r="E5" s="299"/>
      <c r="F5" s="299"/>
      <c r="G5" s="299"/>
      <c r="H5" s="299"/>
      <c r="I5" s="299"/>
      <c r="J5" s="299"/>
      <c r="K5" s="298"/>
    </row>
    <row r="6" ht="15" customHeight="1">
      <c r="B6" s="296"/>
      <c r="C6" s="300" t="s">
        <v>986</v>
      </c>
      <c r="D6" s="300"/>
      <c r="E6" s="300"/>
      <c r="F6" s="300"/>
      <c r="G6" s="300"/>
      <c r="H6" s="300"/>
      <c r="I6" s="300"/>
      <c r="J6" s="300"/>
      <c r="K6" s="298"/>
    </row>
    <row r="7" ht="15" customHeight="1">
      <c r="B7" s="301"/>
      <c r="C7" s="300" t="s">
        <v>987</v>
      </c>
      <c r="D7" s="300"/>
      <c r="E7" s="300"/>
      <c r="F7" s="300"/>
      <c r="G7" s="300"/>
      <c r="H7" s="300"/>
      <c r="I7" s="300"/>
      <c r="J7" s="300"/>
      <c r="K7" s="298"/>
    </row>
    <row r="8" ht="12.75" customHeight="1">
      <c r="B8" s="301"/>
      <c r="C8" s="300"/>
      <c r="D8" s="300"/>
      <c r="E8" s="300"/>
      <c r="F8" s="300"/>
      <c r="G8" s="300"/>
      <c r="H8" s="300"/>
      <c r="I8" s="300"/>
      <c r="J8" s="300"/>
      <c r="K8" s="298"/>
    </row>
    <row r="9" ht="15" customHeight="1">
      <c r="B9" s="301"/>
      <c r="C9" s="300" t="s">
        <v>988</v>
      </c>
      <c r="D9" s="300"/>
      <c r="E9" s="300"/>
      <c r="F9" s="300"/>
      <c r="G9" s="300"/>
      <c r="H9" s="300"/>
      <c r="I9" s="300"/>
      <c r="J9" s="300"/>
      <c r="K9" s="298"/>
    </row>
    <row r="10" ht="15" customHeight="1">
      <c r="B10" s="301"/>
      <c r="C10" s="300"/>
      <c r="D10" s="300" t="s">
        <v>989</v>
      </c>
      <c r="E10" s="300"/>
      <c r="F10" s="300"/>
      <c r="G10" s="300"/>
      <c r="H10" s="300"/>
      <c r="I10" s="300"/>
      <c r="J10" s="300"/>
      <c r="K10" s="298"/>
    </row>
    <row r="11" ht="15" customHeight="1">
      <c r="B11" s="301"/>
      <c r="C11" s="302"/>
      <c r="D11" s="300" t="s">
        <v>990</v>
      </c>
      <c r="E11" s="300"/>
      <c r="F11" s="300"/>
      <c r="G11" s="300"/>
      <c r="H11" s="300"/>
      <c r="I11" s="300"/>
      <c r="J11" s="300"/>
      <c r="K11" s="298"/>
    </row>
    <row r="12" ht="12.75" customHeight="1">
      <c r="B12" s="301"/>
      <c r="C12" s="302"/>
      <c r="D12" s="302"/>
      <c r="E12" s="302"/>
      <c r="F12" s="302"/>
      <c r="G12" s="302"/>
      <c r="H12" s="302"/>
      <c r="I12" s="302"/>
      <c r="J12" s="302"/>
      <c r="K12" s="298"/>
    </row>
    <row r="13" ht="15" customHeight="1">
      <c r="B13" s="301"/>
      <c r="C13" s="302"/>
      <c r="D13" s="300" t="s">
        <v>991</v>
      </c>
      <c r="E13" s="300"/>
      <c r="F13" s="300"/>
      <c r="G13" s="300"/>
      <c r="H13" s="300"/>
      <c r="I13" s="300"/>
      <c r="J13" s="300"/>
      <c r="K13" s="298"/>
    </row>
    <row r="14" ht="15" customHeight="1">
      <c r="B14" s="301"/>
      <c r="C14" s="302"/>
      <c r="D14" s="300" t="s">
        <v>992</v>
      </c>
      <c r="E14" s="300"/>
      <c r="F14" s="300"/>
      <c r="G14" s="300"/>
      <c r="H14" s="300"/>
      <c r="I14" s="300"/>
      <c r="J14" s="300"/>
      <c r="K14" s="298"/>
    </row>
    <row r="15" ht="15" customHeight="1">
      <c r="B15" s="301"/>
      <c r="C15" s="302"/>
      <c r="D15" s="300" t="s">
        <v>993</v>
      </c>
      <c r="E15" s="300"/>
      <c r="F15" s="300"/>
      <c r="G15" s="300"/>
      <c r="H15" s="300"/>
      <c r="I15" s="300"/>
      <c r="J15" s="300"/>
      <c r="K15" s="298"/>
    </row>
    <row r="16" ht="15" customHeight="1">
      <c r="B16" s="301"/>
      <c r="C16" s="302"/>
      <c r="D16" s="302"/>
      <c r="E16" s="303" t="s">
        <v>77</v>
      </c>
      <c r="F16" s="300" t="s">
        <v>994</v>
      </c>
      <c r="G16" s="300"/>
      <c r="H16" s="300"/>
      <c r="I16" s="300"/>
      <c r="J16" s="300"/>
      <c r="K16" s="298"/>
    </row>
    <row r="17" ht="15" customHeight="1">
      <c r="B17" s="301"/>
      <c r="C17" s="302"/>
      <c r="D17" s="302"/>
      <c r="E17" s="303" t="s">
        <v>995</v>
      </c>
      <c r="F17" s="300" t="s">
        <v>996</v>
      </c>
      <c r="G17" s="300"/>
      <c r="H17" s="300"/>
      <c r="I17" s="300"/>
      <c r="J17" s="300"/>
      <c r="K17" s="298"/>
    </row>
    <row r="18" ht="15" customHeight="1">
      <c r="B18" s="301"/>
      <c r="C18" s="302"/>
      <c r="D18" s="302"/>
      <c r="E18" s="303" t="s">
        <v>997</v>
      </c>
      <c r="F18" s="300" t="s">
        <v>998</v>
      </c>
      <c r="G18" s="300"/>
      <c r="H18" s="300"/>
      <c r="I18" s="300"/>
      <c r="J18" s="300"/>
      <c r="K18" s="298"/>
    </row>
    <row r="19" ht="15" customHeight="1">
      <c r="B19" s="301"/>
      <c r="C19" s="302"/>
      <c r="D19" s="302"/>
      <c r="E19" s="303" t="s">
        <v>999</v>
      </c>
      <c r="F19" s="300" t="s">
        <v>1000</v>
      </c>
      <c r="G19" s="300"/>
      <c r="H19" s="300"/>
      <c r="I19" s="300"/>
      <c r="J19" s="300"/>
      <c r="K19" s="298"/>
    </row>
    <row r="20" ht="15" customHeight="1">
      <c r="B20" s="301"/>
      <c r="C20" s="302"/>
      <c r="D20" s="302"/>
      <c r="E20" s="303" t="s">
        <v>923</v>
      </c>
      <c r="F20" s="300" t="s">
        <v>924</v>
      </c>
      <c r="G20" s="300"/>
      <c r="H20" s="300"/>
      <c r="I20" s="300"/>
      <c r="J20" s="300"/>
      <c r="K20" s="298"/>
    </row>
    <row r="21" ht="15" customHeight="1">
      <c r="B21" s="301"/>
      <c r="C21" s="302"/>
      <c r="D21" s="302"/>
      <c r="E21" s="303" t="s">
        <v>1001</v>
      </c>
      <c r="F21" s="300" t="s">
        <v>1002</v>
      </c>
      <c r="G21" s="300"/>
      <c r="H21" s="300"/>
      <c r="I21" s="300"/>
      <c r="J21" s="300"/>
      <c r="K21" s="298"/>
    </row>
    <row r="22" ht="12.75" customHeight="1">
      <c r="B22" s="301"/>
      <c r="C22" s="302"/>
      <c r="D22" s="302"/>
      <c r="E22" s="302"/>
      <c r="F22" s="302"/>
      <c r="G22" s="302"/>
      <c r="H22" s="302"/>
      <c r="I22" s="302"/>
      <c r="J22" s="302"/>
      <c r="K22" s="298"/>
    </row>
    <row r="23" ht="15" customHeight="1">
      <c r="B23" s="301"/>
      <c r="C23" s="300" t="s">
        <v>1003</v>
      </c>
      <c r="D23" s="300"/>
      <c r="E23" s="300"/>
      <c r="F23" s="300"/>
      <c r="G23" s="300"/>
      <c r="H23" s="300"/>
      <c r="I23" s="300"/>
      <c r="J23" s="300"/>
      <c r="K23" s="298"/>
    </row>
    <row r="24" ht="15" customHeight="1">
      <c r="B24" s="301"/>
      <c r="C24" s="300" t="s">
        <v>1004</v>
      </c>
      <c r="D24" s="300"/>
      <c r="E24" s="300"/>
      <c r="F24" s="300"/>
      <c r="G24" s="300"/>
      <c r="H24" s="300"/>
      <c r="I24" s="300"/>
      <c r="J24" s="300"/>
      <c r="K24" s="298"/>
    </row>
    <row r="25" ht="15" customHeight="1">
      <c r="B25" s="301"/>
      <c r="C25" s="300"/>
      <c r="D25" s="300" t="s">
        <v>1005</v>
      </c>
      <c r="E25" s="300"/>
      <c r="F25" s="300"/>
      <c r="G25" s="300"/>
      <c r="H25" s="300"/>
      <c r="I25" s="300"/>
      <c r="J25" s="300"/>
      <c r="K25" s="298"/>
    </row>
    <row r="26" ht="15" customHeight="1">
      <c r="B26" s="301"/>
      <c r="C26" s="302"/>
      <c r="D26" s="300" t="s">
        <v>1006</v>
      </c>
      <c r="E26" s="300"/>
      <c r="F26" s="300"/>
      <c r="G26" s="300"/>
      <c r="H26" s="300"/>
      <c r="I26" s="300"/>
      <c r="J26" s="300"/>
      <c r="K26" s="298"/>
    </row>
    <row r="27" ht="12.75" customHeight="1">
      <c r="B27" s="301"/>
      <c r="C27" s="302"/>
      <c r="D27" s="302"/>
      <c r="E27" s="302"/>
      <c r="F27" s="302"/>
      <c r="G27" s="302"/>
      <c r="H27" s="302"/>
      <c r="I27" s="302"/>
      <c r="J27" s="302"/>
      <c r="K27" s="298"/>
    </row>
    <row r="28" ht="15" customHeight="1">
      <c r="B28" s="301"/>
      <c r="C28" s="302"/>
      <c r="D28" s="300" t="s">
        <v>1007</v>
      </c>
      <c r="E28" s="300"/>
      <c r="F28" s="300"/>
      <c r="G28" s="300"/>
      <c r="H28" s="300"/>
      <c r="I28" s="300"/>
      <c r="J28" s="300"/>
      <c r="K28" s="298"/>
    </row>
    <row r="29" ht="15" customHeight="1">
      <c r="B29" s="301"/>
      <c r="C29" s="302"/>
      <c r="D29" s="300" t="s">
        <v>1008</v>
      </c>
      <c r="E29" s="300"/>
      <c r="F29" s="300"/>
      <c r="G29" s="300"/>
      <c r="H29" s="300"/>
      <c r="I29" s="300"/>
      <c r="J29" s="300"/>
      <c r="K29" s="298"/>
    </row>
    <row r="30" ht="12.75" customHeight="1">
      <c r="B30" s="301"/>
      <c r="C30" s="302"/>
      <c r="D30" s="302"/>
      <c r="E30" s="302"/>
      <c r="F30" s="302"/>
      <c r="G30" s="302"/>
      <c r="H30" s="302"/>
      <c r="I30" s="302"/>
      <c r="J30" s="302"/>
      <c r="K30" s="298"/>
    </row>
    <row r="31" ht="15" customHeight="1">
      <c r="B31" s="301"/>
      <c r="C31" s="302"/>
      <c r="D31" s="300" t="s">
        <v>1009</v>
      </c>
      <c r="E31" s="300"/>
      <c r="F31" s="300"/>
      <c r="G31" s="300"/>
      <c r="H31" s="300"/>
      <c r="I31" s="300"/>
      <c r="J31" s="300"/>
      <c r="K31" s="298"/>
    </row>
    <row r="32" ht="15" customHeight="1">
      <c r="B32" s="301"/>
      <c r="C32" s="302"/>
      <c r="D32" s="300" t="s">
        <v>1010</v>
      </c>
      <c r="E32" s="300"/>
      <c r="F32" s="300"/>
      <c r="G32" s="300"/>
      <c r="H32" s="300"/>
      <c r="I32" s="300"/>
      <c r="J32" s="300"/>
      <c r="K32" s="298"/>
    </row>
    <row r="33" ht="15" customHeight="1">
      <c r="B33" s="301"/>
      <c r="C33" s="302"/>
      <c r="D33" s="300" t="s">
        <v>1011</v>
      </c>
      <c r="E33" s="300"/>
      <c r="F33" s="300"/>
      <c r="G33" s="300"/>
      <c r="H33" s="300"/>
      <c r="I33" s="300"/>
      <c r="J33" s="300"/>
      <c r="K33" s="298"/>
    </row>
    <row r="34" ht="15" customHeight="1">
      <c r="B34" s="301"/>
      <c r="C34" s="302"/>
      <c r="D34" s="300"/>
      <c r="E34" s="304" t="s">
        <v>105</v>
      </c>
      <c r="F34" s="300"/>
      <c r="G34" s="300" t="s">
        <v>1012</v>
      </c>
      <c r="H34" s="300"/>
      <c r="I34" s="300"/>
      <c r="J34" s="300"/>
      <c r="K34" s="298"/>
    </row>
    <row r="35" ht="30.75" customHeight="1">
      <c r="B35" s="301"/>
      <c r="C35" s="302"/>
      <c r="D35" s="300"/>
      <c r="E35" s="304" t="s">
        <v>1013</v>
      </c>
      <c r="F35" s="300"/>
      <c r="G35" s="300" t="s">
        <v>1014</v>
      </c>
      <c r="H35" s="300"/>
      <c r="I35" s="300"/>
      <c r="J35" s="300"/>
      <c r="K35" s="298"/>
    </row>
    <row r="36" ht="15" customHeight="1">
      <c r="B36" s="301"/>
      <c r="C36" s="302"/>
      <c r="D36" s="300"/>
      <c r="E36" s="304" t="s">
        <v>52</v>
      </c>
      <c r="F36" s="300"/>
      <c r="G36" s="300" t="s">
        <v>1015</v>
      </c>
      <c r="H36" s="300"/>
      <c r="I36" s="300"/>
      <c r="J36" s="300"/>
      <c r="K36" s="298"/>
    </row>
    <row r="37" ht="15" customHeight="1">
      <c r="B37" s="301"/>
      <c r="C37" s="302"/>
      <c r="D37" s="300"/>
      <c r="E37" s="304" t="s">
        <v>106</v>
      </c>
      <c r="F37" s="300"/>
      <c r="G37" s="300" t="s">
        <v>1016</v>
      </c>
      <c r="H37" s="300"/>
      <c r="I37" s="300"/>
      <c r="J37" s="300"/>
      <c r="K37" s="298"/>
    </row>
    <row r="38" ht="15" customHeight="1">
      <c r="B38" s="301"/>
      <c r="C38" s="302"/>
      <c r="D38" s="300"/>
      <c r="E38" s="304" t="s">
        <v>107</v>
      </c>
      <c r="F38" s="300"/>
      <c r="G38" s="300" t="s">
        <v>1017</v>
      </c>
      <c r="H38" s="300"/>
      <c r="I38" s="300"/>
      <c r="J38" s="300"/>
      <c r="K38" s="298"/>
    </row>
    <row r="39" ht="15" customHeight="1">
      <c r="B39" s="301"/>
      <c r="C39" s="302"/>
      <c r="D39" s="300"/>
      <c r="E39" s="304" t="s">
        <v>108</v>
      </c>
      <c r="F39" s="300"/>
      <c r="G39" s="300" t="s">
        <v>1018</v>
      </c>
      <c r="H39" s="300"/>
      <c r="I39" s="300"/>
      <c r="J39" s="300"/>
      <c r="K39" s="298"/>
    </row>
    <row r="40" ht="15" customHeight="1">
      <c r="B40" s="301"/>
      <c r="C40" s="302"/>
      <c r="D40" s="300"/>
      <c r="E40" s="304" t="s">
        <v>1019</v>
      </c>
      <c r="F40" s="300"/>
      <c r="G40" s="300" t="s">
        <v>1020</v>
      </c>
      <c r="H40" s="300"/>
      <c r="I40" s="300"/>
      <c r="J40" s="300"/>
      <c r="K40" s="298"/>
    </row>
    <row r="41" ht="15" customHeight="1">
      <c r="B41" s="301"/>
      <c r="C41" s="302"/>
      <c r="D41" s="300"/>
      <c r="E41" s="304"/>
      <c r="F41" s="300"/>
      <c r="G41" s="300" t="s">
        <v>1021</v>
      </c>
      <c r="H41" s="300"/>
      <c r="I41" s="300"/>
      <c r="J41" s="300"/>
      <c r="K41" s="298"/>
    </row>
    <row r="42" ht="15" customHeight="1">
      <c r="B42" s="301"/>
      <c r="C42" s="302"/>
      <c r="D42" s="300"/>
      <c r="E42" s="304" t="s">
        <v>1022</v>
      </c>
      <c r="F42" s="300"/>
      <c r="G42" s="300" t="s">
        <v>1023</v>
      </c>
      <c r="H42" s="300"/>
      <c r="I42" s="300"/>
      <c r="J42" s="300"/>
      <c r="K42" s="298"/>
    </row>
    <row r="43" ht="15" customHeight="1">
      <c r="B43" s="301"/>
      <c r="C43" s="302"/>
      <c r="D43" s="300"/>
      <c r="E43" s="304" t="s">
        <v>110</v>
      </c>
      <c r="F43" s="300"/>
      <c r="G43" s="300" t="s">
        <v>1024</v>
      </c>
      <c r="H43" s="300"/>
      <c r="I43" s="300"/>
      <c r="J43" s="300"/>
      <c r="K43" s="298"/>
    </row>
    <row r="44" ht="12.75" customHeight="1">
      <c r="B44" s="301"/>
      <c r="C44" s="302"/>
      <c r="D44" s="300"/>
      <c r="E44" s="300"/>
      <c r="F44" s="300"/>
      <c r="G44" s="300"/>
      <c r="H44" s="300"/>
      <c r="I44" s="300"/>
      <c r="J44" s="300"/>
      <c r="K44" s="298"/>
    </row>
    <row r="45" ht="15" customHeight="1">
      <c r="B45" s="301"/>
      <c r="C45" s="302"/>
      <c r="D45" s="300" t="s">
        <v>1025</v>
      </c>
      <c r="E45" s="300"/>
      <c r="F45" s="300"/>
      <c r="G45" s="300"/>
      <c r="H45" s="300"/>
      <c r="I45" s="300"/>
      <c r="J45" s="300"/>
      <c r="K45" s="298"/>
    </row>
    <row r="46" ht="15" customHeight="1">
      <c r="B46" s="301"/>
      <c r="C46" s="302"/>
      <c r="D46" s="302"/>
      <c r="E46" s="300" t="s">
        <v>1026</v>
      </c>
      <c r="F46" s="300"/>
      <c r="G46" s="300"/>
      <c r="H46" s="300"/>
      <c r="I46" s="300"/>
      <c r="J46" s="300"/>
      <c r="K46" s="298"/>
    </row>
    <row r="47" ht="15" customHeight="1">
      <c r="B47" s="301"/>
      <c r="C47" s="302"/>
      <c r="D47" s="302"/>
      <c r="E47" s="300" t="s">
        <v>1027</v>
      </c>
      <c r="F47" s="300"/>
      <c r="G47" s="300"/>
      <c r="H47" s="300"/>
      <c r="I47" s="300"/>
      <c r="J47" s="300"/>
      <c r="K47" s="298"/>
    </row>
    <row r="48" ht="15" customHeight="1">
      <c r="B48" s="301"/>
      <c r="C48" s="302"/>
      <c r="D48" s="302"/>
      <c r="E48" s="300" t="s">
        <v>1028</v>
      </c>
      <c r="F48" s="300"/>
      <c r="G48" s="300"/>
      <c r="H48" s="300"/>
      <c r="I48" s="300"/>
      <c r="J48" s="300"/>
      <c r="K48" s="298"/>
    </row>
    <row r="49" ht="15" customHeight="1">
      <c r="B49" s="301"/>
      <c r="C49" s="302"/>
      <c r="D49" s="300" t="s">
        <v>1029</v>
      </c>
      <c r="E49" s="300"/>
      <c r="F49" s="300"/>
      <c r="G49" s="300"/>
      <c r="H49" s="300"/>
      <c r="I49" s="300"/>
      <c r="J49" s="300"/>
      <c r="K49" s="298"/>
    </row>
    <row r="50" ht="25.5" customHeight="1">
      <c r="B50" s="296"/>
      <c r="C50" s="297" t="s">
        <v>1030</v>
      </c>
      <c r="D50" s="297"/>
      <c r="E50" s="297"/>
      <c r="F50" s="297"/>
      <c r="G50" s="297"/>
      <c r="H50" s="297"/>
      <c r="I50" s="297"/>
      <c r="J50" s="297"/>
      <c r="K50" s="298"/>
    </row>
    <row r="51" ht="5.25" customHeight="1">
      <c r="B51" s="296"/>
      <c r="C51" s="299"/>
      <c r="D51" s="299"/>
      <c r="E51" s="299"/>
      <c r="F51" s="299"/>
      <c r="G51" s="299"/>
      <c r="H51" s="299"/>
      <c r="I51" s="299"/>
      <c r="J51" s="299"/>
      <c r="K51" s="298"/>
    </row>
    <row r="52" ht="15" customHeight="1">
      <c r="B52" s="296"/>
      <c r="C52" s="300" t="s">
        <v>1031</v>
      </c>
      <c r="D52" s="300"/>
      <c r="E52" s="300"/>
      <c r="F52" s="300"/>
      <c r="G52" s="300"/>
      <c r="H52" s="300"/>
      <c r="I52" s="300"/>
      <c r="J52" s="300"/>
      <c r="K52" s="298"/>
    </row>
    <row r="53" ht="15" customHeight="1">
      <c r="B53" s="296"/>
      <c r="C53" s="300" t="s">
        <v>1032</v>
      </c>
      <c r="D53" s="300"/>
      <c r="E53" s="300"/>
      <c r="F53" s="300"/>
      <c r="G53" s="300"/>
      <c r="H53" s="300"/>
      <c r="I53" s="300"/>
      <c r="J53" s="300"/>
      <c r="K53" s="298"/>
    </row>
    <row r="54" ht="12.75" customHeight="1">
      <c r="B54" s="296"/>
      <c r="C54" s="300"/>
      <c r="D54" s="300"/>
      <c r="E54" s="300"/>
      <c r="F54" s="300"/>
      <c r="G54" s="300"/>
      <c r="H54" s="300"/>
      <c r="I54" s="300"/>
      <c r="J54" s="300"/>
      <c r="K54" s="298"/>
    </row>
    <row r="55" ht="15" customHeight="1">
      <c r="B55" s="296"/>
      <c r="C55" s="300" t="s">
        <v>1033</v>
      </c>
      <c r="D55" s="300"/>
      <c r="E55" s="300"/>
      <c r="F55" s="300"/>
      <c r="G55" s="300"/>
      <c r="H55" s="300"/>
      <c r="I55" s="300"/>
      <c r="J55" s="300"/>
      <c r="K55" s="298"/>
    </row>
    <row r="56" ht="15" customHeight="1">
      <c r="B56" s="296"/>
      <c r="C56" s="302"/>
      <c r="D56" s="300" t="s">
        <v>1034</v>
      </c>
      <c r="E56" s="300"/>
      <c r="F56" s="300"/>
      <c r="G56" s="300"/>
      <c r="H56" s="300"/>
      <c r="I56" s="300"/>
      <c r="J56" s="300"/>
      <c r="K56" s="298"/>
    </row>
    <row r="57" ht="15" customHeight="1">
      <c r="B57" s="296"/>
      <c r="C57" s="302"/>
      <c r="D57" s="300" t="s">
        <v>1035</v>
      </c>
      <c r="E57" s="300"/>
      <c r="F57" s="300"/>
      <c r="G57" s="300"/>
      <c r="H57" s="300"/>
      <c r="I57" s="300"/>
      <c r="J57" s="300"/>
      <c r="K57" s="298"/>
    </row>
    <row r="58" ht="15" customHeight="1">
      <c r="B58" s="296"/>
      <c r="C58" s="302"/>
      <c r="D58" s="300" t="s">
        <v>1036</v>
      </c>
      <c r="E58" s="300"/>
      <c r="F58" s="300"/>
      <c r="G58" s="300"/>
      <c r="H58" s="300"/>
      <c r="I58" s="300"/>
      <c r="J58" s="300"/>
      <c r="K58" s="298"/>
    </row>
    <row r="59" ht="15" customHeight="1">
      <c r="B59" s="296"/>
      <c r="C59" s="302"/>
      <c r="D59" s="300" t="s">
        <v>1037</v>
      </c>
      <c r="E59" s="300"/>
      <c r="F59" s="300"/>
      <c r="G59" s="300"/>
      <c r="H59" s="300"/>
      <c r="I59" s="300"/>
      <c r="J59" s="300"/>
      <c r="K59" s="298"/>
    </row>
    <row r="60" ht="15" customHeight="1">
      <c r="B60" s="296"/>
      <c r="C60" s="302"/>
      <c r="D60" s="305" t="s">
        <v>1038</v>
      </c>
      <c r="E60" s="305"/>
      <c r="F60" s="305"/>
      <c r="G60" s="305"/>
      <c r="H60" s="305"/>
      <c r="I60" s="305"/>
      <c r="J60" s="305"/>
      <c r="K60" s="298"/>
    </row>
    <row r="61" ht="15" customHeight="1">
      <c r="B61" s="296"/>
      <c r="C61" s="302"/>
      <c r="D61" s="300" t="s">
        <v>1039</v>
      </c>
      <c r="E61" s="300"/>
      <c r="F61" s="300"/>
      <c r="G61" s="300"/>
      <c r="H61" s="300"/>
      <c r="I61" s="300"/>
      <c r="J61" s="300"/>
      <c r="K61" s="298"/>
    </row>
    <row r="62" ht="12.75" customHeight="1">
      <c r="B62" s="296"/>
      <c r="C62" s="302"/>
      <c r="D62" s="302"/>
      <c r="E62" s="306"/>
      <c r="F62" s="302"/>
      <c r="G62" s="302"/>
      <c r="H62" s="302"/>
      <c r="I62" s="302"/>
      <c r="J62" s="302"/>
      <c r="K62" s="298"/>
    </row>
    <row r="63" ht="15" customHeight="1">
      <c r="B63" s="296"/>
      <c r="C63" s="302"/>
      <c r="D63" s="300" t="s">
        <v>1040</v>
      </c>
      <c r="E63" s="300"/>
      <c r="F63" s="300"/>
      <c r="G63" s="300"/>
      <c r="H63" s="300"/>
      <c r="I63" s="300"/>
      <c r="J63" s="300"/>
      <c r="K63" s="298"/>
    </row>
    <row r="64" ht="15" customHeight="1">
      <c r="B64" s="296"/>
      <c r="C64" s="302"/>
      <c r="D64" s="305" t="s">
        <v>1041</v>
      </c>
      <c r="E64" s="305"/>
      <c r="F64" s="305"/>
      <c r="G64" s="305"/>
      <c r="H64" s="305"/>
      <c r="I64" s="305"/>
      <c r="J64" s="305"/>
      <c r="K64" s="298"/>
    </row>
    <row r="65" ht="15" customHeight="1">
      <c r="B65" s="296"/>
      <c r="C65" s="302"/>
      <c r="D65" s="300" t="s">
        <v>1042</v>
      </c>
      <c r="E65" s="300"/>
      <c r="F65" s="300"/>
      <c r="G65" s="300"/>
      <c r="H65" s="300"/>
      <c r="I65" s="300"/>
      <c r="J65" s="300"/>
      <c r="K65" s="298"/>
    </row>
    <row r="66" ht="15" customHeight="1">
      <c r="B66" s="296"/>
      <c r="C66" s="302"/>
      <c r="D66" s="300" t="s">
        <v>1043</v>
      </c>
      <c r="E66" s="300"/>
      <c r="F66" s="300"/>
      <c r="G66" s="300"/>
      <c r="H66" s="300"/>
      <c r="I66" s="300"/>
      <c r="J66" s="300"/>
      <c r="K66" s="298"/>
    </row>
    <row r="67" ht="15" customHeight="1">
      <c r="B67" s="296"/>
      <c r="C67" s="302"/>
      <c r="D67" s="300" t="s">
        <v>1044</v>
      </c>
      <c r="E67" s="300"/>
      <c r="F67" s="300"/>
      <c r="G67" s="300"/>
      <c r="H67" s="300"/>
      <c r="I67" s="300"/>
      <c r="J67" s="300"/>
      <c r="K67" s="298"/>
    </row>
    <row r="68" ht="15" customHeight="1">
      <c r="B68" s="296"/>
      <c r="C68" s="302"/>
      <c r="D68" s="300" t="s">
        <v>1045</v>
      </c>
      <c r="E68" s="300"/>
      <c r="F68" s="300"/>
      <c r="G68" s="300"/>
      <c r="H68" s="300"/>
      <c r="I68" s="300"/>
      <c r="J68" s="300"/>
      <c r="K68" s="298"/>
    </row>
    <row r="69" ht="12.75" customHeight="1">
      <c r="B69" s="307"/>
      <c r="C69" s="308"/>
      <c r="D69" s="308"/>
      <c r="E69" s="308"/>
      <c r="F69" s="308"/>
      <c r="G69" s="308"/>
      <c r="H69" s="308"/>
      <c r="I69" s="308"/>
      <c r="J69" s="308"/>
      <c r="K69" s="309"/>
    </row>
    <row r="70" ht="18.75" customHeight="1">
      <c r="B70" s="310"/>
      <c r="C70" s="310"/>
      <c r="D70" s="310"/>
      <c r="E70" s="310"/>
      <c r="F70" s="310"/>
      <c r="G70" s="310"/>
      <c r="H70" s="310"/>
      <c r="I70" s="310"/>
      <c r="J70" s="310"/>
      <c r="K70" s="311"/>
    </row>
    <row r="71" ht="18.75" customHeight="1">
      <c r="B71" s="311"/>
      <c r="C71" s="311"/>
      <c r="D71" s="311"/>
      <c r="E71" s="311"/>
      <c r="F71" s="311"/>
      <c r="G71" s="311"/>
      <c r="H71" s="311"/>
      <c r="I71" s="311"/>
      <c r="J71" s="311"/>
      <c r="K71" s="311"/>
    </row>
    <row r="72" ht="7.5" customHeight="1">
      <c r="B72" s="312"/>
      <c r="C72" s="313"/>
      <c r="D72" s="313"/>
      <c r="E72" s="313"/>
      <c r="F72" s="313"/>
      <c r="G72" s="313"/>
      <c r="H72" s="313"/>
      <c r="I72" s="313"/>
      <c r="J72" s="313"/>
      <c r="K72" s="314"/>
    </row>
    <row r="73" ht="45" customHeight="1">
      <c r="B73" s="315"/>
      <c r="C73" s="316" t="s">
        <v>85</v>
      </c>
      <c r="D73" s="316"/>
      <c r="E73" s="316"/>
      <c r="F73" s="316"/>
      <c r="G73" s="316"/>
      <c r="H73" s="316"/>
      <c r="I73" s="316"/>
      <c r="J73" s="316"/>
      <c r="K73" s="317"/>
    </row>
    <row r="74" ht="17.25" customHeight="1">
      <c r="B74" s="315"/>
      <c r="C74" s="318" t="s">
        <v>1046</v>
      </c>
      <c r="D74" s="318"/>
      <c r="E74" s="318"/>
      <c r="F74" s="318" t="s">
        <v>1047</v>
      </c>
      <c r="G74" s="319"/>
      <c r="H74" s="318" t="s">
        <v>106</v>
      </c>
      <c r="I74" s="318" t="s">
        <v>56</v>
      </c>
      <c r="J74" s="318" t="s">
        <v>1048</v>
      </c>
      <c r="K74" s="317"/>
    </row>
    <row r="75" ht="17.25" customHeight="1">
      <c r="B75" s="315"/>
      <c r="C75" s="320" t="s">
        <v>1049</v>
      </c>
      <c r="D75" s="320"/>
      <c r="E75" s="320"/>
      <c r="F75" s="321" t="s">
        <v>1050</v>
      </c>
      <c r="G75" s="322"/>
      <c r="H75" s="320"/>
      <c r="I75" s="320"/>
      <c r="J75" s="320" t="s">
        <v>1051</v>
      </c>
      <c r="K75" s="317"/>
    </row>
    <row r="76" ht="5.25" customHeight="1">
      <c r="B76" s="315"/>
      <c r="C76" s="323"/>
      <c r="D76" s="323"/>
      <c r="E76" s="323"/>
      <c r="F76" s="323"/>
      <c r="G76" s="324"/>
      <c r="H76" s="323"/>
      <c r="I76" s="323"/>
      <c r="J76" s="323"/>
      <c r="K76" s="317"/>
    </row>
    <row r="77" ht="15" customHeight="1">
      <c r="B77" s="315"/>
      <c r="C77" s="304" t="s">
        <v>52</v>
      </c>
      <c r="D77" s="323"/>
      <c r="E77" s="323"/>
      <c r="F77" s="325" t="s">
        <v>1052</v>
      </c>
      <c r="G77" s="324"/>
      <c r="H77" s="304" t="s">
        <v>1053</v>
      </c>
      <c r="I77" s="304" t="s">
        <v>1054</v>
      </c>
      <c r="J77" s="304">
        <v>20</v>
      </c>
      <c r="K77" s="317"/>
    </row>
    <row r="78" ht="15" customHeight="1">
      <c r="B78" s="315"/>
      <c r="C78" s="304" t="s">
        <v>1055</v>
      </c>
      <c r="D78" s="304"/>
      <c r="E78" s="304"/>
      <c r="F78" s="325" t="s">
        <v>1052</v>
      </c>
      <c r="G78" s="324"/>
      <c r="H78" s="304" t="s">
        <v>1056</v>
      </c>
      <c r="I78" s="304" t="s">
        <v>1054</v>
      </c>
      <c r="J78" s="304">
        <v>120</v>
      </c>
      <c r="K78" s="317"/>
    </row>
    <row r="79" ht="15" customHeight="1">
      <c r="B79" s="326"/>
      <c r="C79" s="304" t="s">
        <v>1057</v>
      </c>
      <c r="D79" s="304"/>
      <c r="E79" s="304"/>
      <c r="F79" s="325" t="s">
        <v>1058</v>
      </c>
      <c r="G79" s="324"/>
      <c r="H79" s="304" t="s">
        <v>1059</v>
      </c>
      <c r="I79" s="304" t="s">
        <v>1054</v>
      </c>
      <c r="J79" s="304">
        <v>50</v>
      </c>
      <c r="K79" s="317"/>
    </row>
    <row r="80" ht="15" customHeight="1">
      <c r="B80" s="326"/>
      <c r="C80" s="304" t="s">
        <v>1060</v>
      </c>
      <c r="D80" s="304"/>
      <c r="E80" s="304"/>
      <c r="F80" s="325" t="s">
        <v>1052</v>
      </c>
      <c r="G80" s="324"/>
      <c r="H80" s="304" t="s">
        <v>1061</v>
      </c>
      <c r="I80" s="304" t="s">
        <v>1062</v>
      </c>
      <c r="J80" s="304"/>
      <c r="K80" s="317"/>
    </row>
    <row r="81" ht="15" customHeight="1">
      <c r="B81" s="326"/>
      <c r="C81" s="327" t="s">
        <v>1063</v>
      </c>
      <c r="D81" s="327"/>
      <c r="E81" s="327"/>
      <c r="F81" s="328" t="s">
        <v>1058</v>
      </c>
      <c r="G81" s="327"/>
      <c r="H81" s="327" t="s">
        <v>1064</v>
      </c>
      <c r="I81" s="327" t="s">
        <v>1054</v>
      </c>
      <c r="J81" s="327">
        <v>15</v>
      </c>
      <c r="K81" s="317"/>
    </row>
    <row r="82" ht="15" customHeight="1">
      <c r="B82" s="326"/>
      <c r="C82" s="327" t="s">
        <v>1065</v>
      </c>
      <c r="D82" s="327"/>
      <c r="E82" s="327"/>
      <c r="F82" s="328" t="s">
        <v>1058</v>
      </c>
      <c r="G82" s="327"/>
      <c r="H82" s="327" t="s">
        <v>1066</v>
      </c>
      <c r="I82" s="327" t="s">
        <v>1054</v>
      </c>
      <c r="J82" s="327">
        <v>15</v>
      </c>
      <c r="K82" s="317"/>
    </row>
    <row r="83" ht="15" customHeight="1">
      <c r="B83" s="326"/>
      <c r="C83" s="327" t="s">
        <v>1067</v>
      </c>
      <c r="D83" s="327"/>
      <c r="E83" s="327"/>
      <c r="F83" s="328" t="s">
        <v>1058</v>
      </c>
      <c r="G83" s="327"/>
      <c r="H83" s="327" t="s">
        <v>1068</v>
      </c>
      <c r="I83" s="327" t="s">
        <v>1054</v>
      </c>
      <c r="J83" s="327">
        <v>20</v>
      </c>
      <c r="K83" s="317"/>
    </row>
    <row r="84" ht="15" customHeight="1">
      <c r="B84" s="326"/>
      <c r="C84" s="327" t="s">
        <v>1069</v>
      </c>
      <c r="D84" s="327"/>
      <c r="E84" s="327"/>
      <c r="F84" s="328" t="s">
        <v>1058</v>
      </c>
      <c r="G84" s="327"/>
      <c r="H84" s="327" t="s">
        <v>1070</v>
      </c>
      <c r="I84" s="327" t="s">
        <v>1054</v>
      </c>
      <c r="J84" s="327">
        <v>20</v>
      </c>
      <c r="K84" s="317"/>
    </row>
    <row r="85" ht="15" customHeight="1">
      <c r="B85" s="326"/>
      <c r="C85" s="304" t="s">
        <v>1071</v>
      </c>
      <c r="D85" s="304"/>
      <c r="E85" s="304"/>
      <c r="F85" s="325" t="s">
        <v>1058</v>
      </c>
      <c r="G85" s="324"/>
      <c r="H85" s="304" t="s">
        <v>1072</v>
      </c>
      <c r="I85" s="304" t="s">
        <v>1054</v>
      </c>
      <c r="J85" s="304">
        <v>50</v>
      </c>
      <c r="K85" s="317"/>
    </row>
    <row r="86" ht="15" customHeight="1">
      <c r="B86" s="326"/>
      <c r="C86" s="304" t="s">
        <v>1073</v>
      </c>
      <c r="D86" s="304"/>
      <c r="E86" s="304"/>
      <c r="F86" s="325" t="s">
        <v>1058</v>
      </c>
      <c r="G86" s="324"/>
      <c r="H86" s="304" t="s">
        <v>1074</v>
      </c>
      <c r="I86" s="304" t="s">
        <v>1054</v>
      </c>
      <c r="J86" s="304">
        <v>20</v>
      </c>
      <c r="K86" s="317"/>
    </row>
    <row r="87" ht="15" customHeight="1">
      <c r="B87" s="326"/>
      <c r="C87" s="304" t="s">
        <v>1075</v>
      </c>
      <c r="D87" s="304"/>
      <c r="E87" s="304"/>
      <c r="F87" s="325" t="s">
        <v>1058</v>
      </c>
      <c r="G87" s="324"/>
      <c r="H87" s="304" t="s">
        <v>1076</v>
      </c>
      <c r="I87" s="304" t="s">
        <v>1054</v>
      </c>
      <c r="J87" s="304">
        <v>20</v>
      </c>
      <c r="K87" s="317"/>
    </row>
    <row r="88" ht="15" customHeight="1">
      <c r="B88" s="326"/>
      <c r="C88" s="304" t="s">
        <v>1077</v>
      </c>
      <c r="D88" s="304"/>
      <c r="E88" s="304"/>
      <c r="F88" s="325" t="s">
        <v>1058</v>
      </c>
      <c r="G88" s="324"/>
      <c r="H88" s="304" t="s">
        <v>1078</v>
      </c>
      <c r="I88" s="304" t="s">
        <v>1054</v>
      </c>
      <c r="J88" s="304">
        <v>50</v>
      </c>
      <c r="K88" s="317"/>
    </row>
    <row r="89" ht="15" customHeight="1">
      <c r="B89" s="326"/>
      <c r="C89" s="304" t="s">
        <v>1079</v>
      </c>
      <c r="D89" s="304"/>
      <c r="E89" s="304"/>
      <c r="F89" s="325" t="s">
        <v>1058</v>
      </c>
      <c r="G89" s="324"/>
      <c r="H89" s="304" t="s">
        <v>1079</v>
      </c>
      <c r="I89" s="304" t="s">
        <v>1054</v>
      </c>
      <c r="J89" s="304">
        <v>50</v>
      </c>
      <c r="K89" s="317"/>
    </row>
    <row r="90" ht="15" customHeight="1">
      <c r="B90" s="326"/>
      <c r="C90" s="304" t="s">
        <v>111</v>
      </c>
      <c r="D90" s="304"/>
      <c r="E90" s="304"/>
      <c r="F90" s="325" t="s">
        <v>1058</v>
      </c>
      <c r="G90" s="324"/>
      <c r="H90" s="304" t="s">
        <v>1080</v>
      </c>
      <c r="I90" s="304" t="s">
        <v>1054</v>
      </c>
      <c r="J90" s="304">
        <v>255</v>
      </c>
      <c r="K90" s="317"/>
    </row>
    <row r="91" ht="15" customHeight="1">
      <c r="B91" s="326"/>
      <c r="C91" s="304" t="s">
        <v>1081</v>
      </c>
      <c r="D91" s="304"/>
      <c r="E91" s="304"/>
      <c r="F91" s="325" t="s">
        <v>1052</v>
      </c>
      <c r="G91" s="324"/>
      <c r="H91" s="304" t="s">
        <v>1082</v>
      </c>
      <c r="I91" s="304" t="s">
        <v>1083</v>
      </c>
      <c r="J91" s="304"/>
      <c r="K91" s="317"/>
    </row>
    <row r="92" ht="15" customHeight="1">
      <c r="B92" s="326"/>
      <c r="C92" s="304" t="s">
        <v>1084</v>
      </c>
      <c r="D92" s="304"/>
      <c r="E92" s="304"/>
      <c r="F92" s="325" t="s">
        <v>1052</v>
      </c>
      <c r="G92" s="324"/>
      <c r="H92" s="304" t="s">
        <v>1085</v>
      </c>
      <c r="I92" s="304" t="s">
        <v>1086</v>
      </c>
      <c r="J92" s="304"/>
      <c r="K92" s="317"/>
    </row>
    <row r="93" ht="15" customHeight="1">
      <c r="B93" s="326"/>
      <c r="C93" s="304" t="s">
        <v>1087</v>
      </c>
      <c r="D93" s="304"/>
      <c r="E93" s="304"/>
      <c r="F93" s="325" t="s">
        <v>1052</v>
      </c>
      <c r="G93" s="324"/>
      <c r="H93" s="304" t="s">
        <v>1087</v>
      </c>
      <c r="I93" s="304" t="s">
        <v>1086</v>
      </c>
      <c r="J93" s="304"/>
      <c r="K93" s="317"/>
    </row>
    <row r="94" ht="15" customHeight="1">
      <c r="B94" s="326"/>
      <c r="C94" s="304" t="s">
        <v>37</v>
      </c>
      <c r="D94" s="304"/>
      <c r="E94" s="304"/>
      <c r="F94" s="325" t="s">
        <v>1052</v>
      </c>
      <c r="G94" s="324"/>
      <c r="H94" s="304" t="s">
        <v>1088</v>
      </c>
      <c r="I94" s="304" t="s">
        <v>1086</v>
      </c>
      <c r="J94" s="304"/>
      <c r="K94" s="317"/>
    </row>
    <row r="95" ht="15" customHeight="1">
      <c r="B95" s="326"/>
      <c r="C95" s="304" t="s">
        <v>47</v>
      </c>
      <c r="D95" s="304"/>
      <c r="E95" s="304"/>
      <c r="F95" s="325" t="s">
        <v>1052</v>
      </c>
      <c r="G95" s="324"/>
      <c r="H95" s="304" t="s">
        <v>1089</v>
      </c>
      <c r="I95" s="304" t="s">
        <v>1086</v>
      </c>
      <c r="J95" s="304"/>
      <c r="K95" s="317"/>
    </row>
    <row r="96" ht="15" customHeight="1">
      <c r="B96" s="329"/>
      <c r="C96" s="330"/>
      <c r="D96" s="330"/>
      <c r="E96" s="330"/>
      <c r="F96" s="330"/>
      <c r="G96" s="330"/>
      <c r="H96" s="330"/>
      <c r="I96" s="330"/>
      <c r="J96" s="330"/>
      <c r="K96" s="331"/>
    </row>
    <row r="97" ht="18.75" customHeight="1">
      <c r="B97" s="332"/>
      <c r="C97" s="333"/>
      <c r="D97" s="333"/>
      <c r="E97" s="333"/>
      <c r="F97" s="333"/>
      <c r="G97" s="333"/>
      <c r="H97" s="333"/>
      <c r="I97" s="333"/>
      <c r="J97" s="333"/>
      <c r="K97" s="332"/>
    </row>
    <row r="98" ht="18.75" customHeight="1">
      <c r="B98" s="311"/>
      <c r="C98" s="311"/>
      <c r="D98" s="311"/>
      <c r="E98" s="311"/>
      <c r="F98" s="311"/>
      <c r="G98" s="311"/>
      <c r="H98" s="311"/>
      <c r="I98" s="311"/>
      <c r="J98" s="311"/>
      <c r="K98" s="311"/>
    </row>
    <row r="99" ht="7.5" customHeight="1">
      <c r="B99" s="312"/>
      <c r="C99" s="313"/>
      <c r="D99" s="313"/>
      <c r="E99" s="313"/>
      <c r="F99" s="313"/>
      <c r="G99" s="313"/>
      <c r="H99" s="313"/>
      <c r="I99" s="313"/>
      <c r="J99" s="313"/>
      <c r="K99" s="314"/>
    </row>
    <row r="100" ht="45" customHeight="1">
      <c r="B100" s="315"/>
      <c r="C100" s="316" t="s">
        <v>1090</v>
      </c>
      <c r="D100" s="316"/>
      <c r="E100" s="316"/>
      <c r="F100" s="316"/>
      <c r="G100" s="316"/>
      <c r="H100" s="316"/>
      <c r="I100" s="316"/>
      <c r="J100" s="316"/>
      <c r="K100" s="317"/>
    </row>
    <row r="101" ht="17.25" customHeight="1">
      <c r="B101" s="315"/>
      <c r="C101" s="318" t="s">
        <v>1046</v>
      </c>
      <c r="D101" s="318"/>
      <c r="E101" s="318"/>
      <c r="F101" s="318" t="s">
        <v>1047</v>
      </c>
      <c r="G101" s="319"/>
      <c r="H101" s="318" t="s">
        <v>106</v>
      </c>
      <c r="I101" s="318" t="s">
        <v>56</v>
      </c>
      <c r="J101" s="318" t="s">
        <v>1048</v>
      </c>
      <c r="K101" s="317"/>
    </row>
    <row r="102" ht="17.25" customHeight="1">
      <c r="B102" s="315"/>
      <c r="C102" s="320" t="s">
        <v>1049</v>
      </c>
      <c r="D102" s="320"/>
      <c r="E102" s="320"/>
      <c r="F102" s="321" t="s">
        <v>1050</v>
      </c>
      <c r="G102" s="322"/>
      <c r="H102" s="320"/>
      <c r="I102" s="320"/>
      <c r="J102" s="320" t="s">
        <v>1051</v>
      </c>
      <c r="K102" s="317"/>
    </row>
    <row r="103" ht="5.25" customHeight="1">
      <c r="B103" s="315"/>
      <c r="C103" s="318"/>
      <c r="D103" s="318"/>
      <c r="E103" s="318"/>
      <c r="F103" s="318"/>
      <c r="G103" s="334"/>
      <c r="H103" s="318"/>
      <c r="I103" s="318"/>
      <c r="J103" s="318"/>
      <c r="K103" s="317"/>
    </row>
    <row r="104" ht="15" customHeight="1">
      <c r="B104" s="315"/>
      <c r="C104" s="304" t="s">
        <v>52</v>
      </c>
      <c r="D104" s="323"/>
      <c r="E104" s="323"/>
      <c r="F104" s="325" t="s">
        <v>1052</v>
      </c>
      <c r="G104" s="334"/>
      <c r="H104" s="304" t="s">
        <v>1091</v>
      </c>
      <c r="I104" s="304" t="s">
        <v>1054</v>
      </c>
      <c r="J104" s="304">
        <v>20</v>
      </c>
      <c r="K104" s="317"/>
    </row>
    <row r="105" ht="15" customHeight="1">
      <c r="B105" s="315"/>
      <c r="C105" s="304" t="s">
        <v>1055</v>
      </c>
      <c r="D105" s="304"/>
      <c r="E105" s="304"/>
      <c r="F105" s="325" t="s">
        <v>1052</v>
      </c>
      <c r="G105" s="304"/>
      <c r="H105" s="304" t="s">
        <v>1091</v>
      </c>
      <c r="I105" s="304" t="s">
        <v>1054</v>
      </c>
      <c r="J105" s="304">
        <v>120</v>
      </c>
      <c r="K105" s="317"/>
    </row>
    <row r="106" ht="15" customHeight="1">
      <c r="B106" s="326"/>
      <c r="C106" s="304" t="s">
        <v>1057</v>
      </c>
      <c r="D106" s="304"/>
      <c r="E106" s="304"/>
      <c r="F106" s="325" t="s">
        <v>1058</v>
      </c>
      <c r="G106" s="304"/>
      <c r="H106" s="304" t="s">
        <v>1091</v>
      </c>
      <c r="I106" s="304" t="s">
        <v>1054</v>
      </c>
      <c r="J106" s="304">
        <v>50</v>
      </c>
      <c r="K106" s="317"/>
    </row>
    <row r="107" ht="15" customHeight="1">
      <c r="B107" s="326"/>
      <c r="C107" s="304" t="s">
        <v>1060</v>
      </c>
      <c r="D107" s="304"/>
      <c r="E107" s="304"/>
      <c r="F107" s="325" t="s">
        <v>1052</v>
      </c>
      <c r="G107" s="304"/>
      <c r="H107" s="304" t="s">
        <v>1091</v>
      </c>
      <c r="I107" s="304" t="s">
        <v>1062</v>
      </c>
      <c r="J107" s="304"/>
      <c r="K107" s="317"/>
    </row>
    <row r="108" ht="15" customHeight="1">
      <c r="B108" s="326"/>
      <c r="C108" s="304" t="s">
        <v>1071</v>
      </c>
      <c r="D108" s="304"/>
      <c r="E108" s="304"/>
      <c r="F108" s="325" t="s">
        <v>1058</v>
      </c>
      <c r="G108" s="304"/>
      <c r="H108" s="304" t="s">
        <v>1091</v>
      </c>
      <c r="I108" s="304" t="s">
        <v>1054</v>
      </c>
      <c r="J108" s="304">
        <v>50</v>
      </c>
      <c r="K108" s="317"/>
    </row>
    <row r="109" ht="15" customHeight="1">
      <c r="B109" s="326"/>
      <c r="C109" s="304" t="s">
        <v>1079</v>
      </c>
      <c r="D109" s="304"/>
      <c r="E109" s="304"/>
      <c r="F109" s="325" t="s">
        <v>1058</v>
      </c>
      <c r="G109" s="304"/>
      <c r="H109" s="304" t="s">
        <v>1091</v>
      </c>
      <c r="I109" s="304" t="s">
        <v>1054</v>
      </c>
      <c r="J109" s="304">
        <v>50</v>
      </c>
      <c r="K109" s="317"/>
    </row>
    <row r="110" ht="15" customHeight="1">
      <c r="B110" s="326"/>
      <c r="C110" s="304" t="s">
        <v>1077</v>
      </c>
      <c r="D110" s="304"/>
      <c r="E110" s="304"/>
      <c r="F110" s="325" t="s">
        <v>1058</v>
      </c>
      <c r="G110" s="304"/>
      <c r="H110" s="304" t="s">
        <v>1091</v>
      </c>
      <c r="I110" s="304" t="s">
        <v>1054</v>
      </c>
      <c r="J110" s="304">
        <v>50</v>
      </c>
      <c r="K110" s="317"/>
    </row>
    <row r="111" ht="15" customHeight="1">
      <c r="B111" s="326"/>
      <c r="C111" s="304" t="s">
        <v>52</v>
      </c>
      <c r="D111" s="304"/>
      <c r="E111" s="304"/>
      <c r="F111" s="325" t="s">
        <v>1052</v>
      </c>
      <c r="G111" s="304"/>
      <c r="H111" s="304" t="s">
        <v>1092</v>
      </c>
      <c r="I111" s="304" t="s">
        <v>1054</v>
      </c>
      <c r="J111" s="304">
        <v>20</v>
      </c>
      <c r="K111" s="317"/>
    </row>
    <row r="112" ht="15" customHeight="1">
      <c r="B112" s="326"/>
      <c r="C112" s="304" t="s">
        <v>1093</v>
      </c>
      <c r="D112" s="304"/>
      <c r="E112" s="304"/>
      <c r="F112" s="325" t="s">
        <v>1052</v>
      </c>
      <c r="G112" s="304"/>
      <c r="H112" s="304" t="s">
        <v>1094</v>
      </c>
      <c r="I112" s="304" t="s">
        <v>1054</v>
      </c>
      <c r="J112" s="304">
        <v>120</v>
      </c>
      <c r="K112" s="317"/>
    </row>
    <row r="113" ht="15" customHeight="1">
      <c r="B113" s="326"/>
      <c r="C113" s="304" t="s">
        <v>37</v>
      </c>
      <c r="D113" s="304"/>
      <c r="E113" s="304"/>
      <c r="F113" s="325" t="s">
        <v>1052</v>
      </c>
      <c r="G113" s="304"/>
      <c r="H113" s="304" t="s">
        <v>1095</v>
      </c>
      <c r="I113" s="304" t="s">
        <v>1086</v>
      </c>
      <c r="J113" s="304"/>
      <c r="K113" s="317"/>
    </row>
    <row r="114" ht="15" customHeight="1">
      <c r="B114" s="326"/>
      <c r="C114" s="304" t="s">
        <v>47</v>
      </c>
      <c r="D114" s="304"/>
      <c r="E114" s="304"/>
      <c r="F114" s="325" t="s">
        <v>1052</v>
      </c>
      <c r="G114" s="304"/>
      <c r="H114" s="304" t="s">
        <v>1096</v>
      </c>
      <c r="I114" s="304" t="s">
        <v>1086</v>
      </c>
      <c r="J114" s="304"/>
      <c r="K114" s="317"/>
    </row>
    <row r="115" ht="15" customHeight="1">
      <c r="B115" s="326"/>
      <c r="C115" s="304" t="s">
        <v>56</v>
      </c>
      <c r="D115" s="304"/>
      <c r="E115" s="304"/>
      <c r="F115" s="325" t="s">
        <v>1052</v>
      </c>
      <c r="G115" s="304"/>
      <c r="H115" s="304" t="s">
        <v>1097</v>
      </c>
      <c r="I115" s="304" t="s">
        <v>1098</v>
      </c>
      <c r="J115" s="304"/>
      <c r="K115" s="317"/>
    </row>
    <row r="116" ht="15" customHeight="1">
      <c r="B116" s="329"/>
      <c r="C116" s="335"/>
      <c r="D116" s="335"/>
      <c r="E116" s="335"/>
      <c r="F116" s="335"/>
      <c r="G116" s="335"/>
      <c r="H116" s="335"/>
      <c r="I116" s="335"/>
      <c r="J116" s="335"/>
      <c r="K116" s="331"/>
    </row>
    <row r="117" ht="18.75" customHeight="1">
      <c r="B117" s="336"/>
      <c r="C117" s="300"/>
      <c r="D117" s="300"/>
      <c r="E117" s="300"/>
      <c r="F117" s="337"/>
      <c r="G117" s="300"/>
      <c r="H117" s="300"/>
      <c r="I117" s="300"/>
      <c r="J117" s="300"/>
      <c r="K117" s="336"/>
    </row>
    <row r="118" ht="18.75" customHeight="1">
      <c r="B118" s="311"/>
      <c r="C118" s="311"/>
      <c r="D118" s="311"/>
      <c r="E118" s="311"/>
      <c r="F118" s="311"/>
      <c r="G118" s="311"/>
      <c r="H118" s="311"/>
      <c r="I118" s="311"/>
      <c r="J118" s="311"/>
      <c r="K118" s="311"/>
    </row>
    <row r="119" ht="7.5" customHeight="1">
      <c r="B119" s="338"/>
      <c r="C119" s="339"/>
      <c r="D119" s="339"/>
      <c r="E119" s="339"/>
      <c r="F119" s="339"/>
      <c r="G119" s="339"/>
      <c r="H119" s="339"/>
      <c r="I119" s="339"/>
      <c r="J119" s="339"/>
      <c r="K119" s="340"/>
    </row>
    <row r="120" ht="45" customHeight="1">
      <c r="B120" s="341"/>
      <c r="C120" s="294" t="s">
        <v>1099</v>
      </c>
      <c r="D120" s="294"/>
      <c r="E120" s="294"/>
      <c r="F120" s="294"/>
      <c r="G120" s="294"/>
      <c r="H120" s="294"/>
      <c r="I120" s="294"/>
      <c r="J120" s="294"/>
      <c r="K120" s="342"/>
    </row>
    <row r="121" ht="17.25" customHeight="1">
      <c r="B121" s="343"/>
      <c r="C121" s="318" t="s">
        <v>1046</v>
      </c>
      <c r="D121" s="318"/>
      <c r="E121" s="318"/>
      <c r="F121" s="318" t="s">
        <v>1047</v>
      </c>
      <c r="G121" s="319"/>
      <c r="H121" s="318" t="s">
        <v>106</v>
      </c>
      <c r="I121" s="318" t="s">
        <v>56</v>
      </c>
      <c r="J121" s="318" t="s">
        <v>1048</v>
      </c>
      <c r="K121" s="344"/>
    </row>
    <row r="122" ht="17.25" customHeight="1">
      <c r="B122" s="343"/>
      <c r="C122" s="320" t="s">
        <v>1049</v>
      </c>
      <c r="D122" s="320"/>
      <c r="E122" s="320"/>
      <c r="F122" s="321" t="s">
        <v>1050</v>
      </c>
      <c r="G122" s="322"/>
      <c r="H122" s="320"/>
      <c r="I122" s="320"/>
      <c r="J122" s="320" t="s">
        <v>1051</v>
      </c>
      <c r="K122" s="344"/>
    </row>
    <row r="123" ht="5.25" customHeight="1">
      <c r="B123" s="345"/>
      <c r="C123" s="323"/>
      <c r="D123" s="323"/>
      <c r="E123" s="323"/>
      <c r="F123" s="323"/>
      <c r="G123" s="304"/>
      <c r="H123" s="323"/>
      <c r="I123" s="323"/>
      <c r="J123" s="323"/>
      <c r="K123" s="346"/>
    </row>
    <row r="124" ht="15" customHeight="1">
      <c r="B124" s="345"/>
      <c r="C124" s="304" t="s">
        <v>1055</v>
      </c>
      <c r="D124" s="323"/>
      <c r="E124" s="323"/>
      <c r="F124" s="325" t="s">
        <v>1052</v>
      </c>
      <c r="G124" s="304"/>
      <c r="H124" s="304" t="s">
        <v>1091</v>
      </c>
      <c r="I124" s="304" t="s">
        <v>1054</v>
      </c>
      <c r="J124" s="304">
        <v>120</v>
      </c>
      <c r="K124" s="347"/>
    </row>
    <row r="125" ht="15" customHeight="1">
      <c r="B125" s="345"/>
      <c r="C125" s="304" t="s">
        <v>1100</v>
      </c>
      <c r="D125" s="304"/>
      <c r="E125" s="304"/>
      <c r="F125" s="325" t="s">
        <v>1052</v>
      </c>
      <c r="G125" s="304"/>
      <c r="H125" s="304" t="s">
        <v>1101</v>
      </c>
      <c r="I125" s="304" t="s">
        <v>1054</v>
      </c>
      <c r="J125" s="304" t="s">
        <v>1102</v>
      </c>
      <c r="K125" s="347"/>
    </row>
    <row r="126" ht="15" customHeight="1">
      <c r="B126" s="345"/>
      <c r="C126" s="304" t="s">
        <v>1001</v>
      </c>
      <c r="D126" s="304"/>
      <c r="E126" s="304"/>
      <c r="F126" s="325" t="s">
        <v>1052</v>
      </c>
      <c r="G126" s="304"/>
      <c r="H126" s="304" t="s">
        <v>1103</v>
      </c>
      <c r="I126" s="304" t="s">
        <v>1054</v>
      </c>
      <c r="J126" s="304" t="s">
        <v>1102</v>
      </c>
      <c r="K126" s="347"/>
    </row>
    <row r="127" ht="15" customHeight="1">
      <c r="B127" s="345"/>
      <c r="C127" s="304" t="s">
        <v>1063</v>
      </c>
      <c r="D127" s="304"/>
      <c r="E127" s="304"/>
      <c r="F127" s="325" t="s">
        <v>1058</v>
      </c>
      <c r="G127" s="304"/>
      <c r="H127" s="304" t="s">
        <v>1064</v>
      </c>
      <c r="I127" s="304" t="s">
        <v>1054</v>
      </c>
      <c r="J127" s="304">
        <v>15</v>
      </c>
      <c r="K127" s="347"/>
    </row>
    <row r="128" ht="15" customHeight="1">
      <c r="B128" s="345"/>
      <c r="C128" s="327" t="s">
        <v>1065</v>
      </c>
      <c r="D128" s="327"/>
      <c r="E128" s="327"/>
      <c r="F128" s="328" t="s">
        <v>1058</v>
      </c>
      <c r="G128" s="327"/>
      <c r="H128" s="327" t="s">
        <v>1066</v>
      </c>
      <c r="I128" s="327" t="s">
        <v>1054</v>
      </c>
      <c r="J128" s="327">
        <v>15</v>
      </c>
      <c r="K128" s="347"/>
    </row>
    <row r="129" ht="15" customHeight="1">
      <c r="B129" s="345"/>
      <c r="C129" s="327" t="s">
        <v>1067</v>
      </c>
      <c r="D129" s="327"/>
      <c r="E129" s="327"/>
      <c r="F129" s="328" t="s">
        <v>1058</v>
      </c>
      <c r="G129" s="327"/>
      <c r="H129" s="327" t="s">
        <v>1068</v>
      </c>
      <c r="I129" s="327" t="s">
        <v>1054</v>
      </c>
      <c r="J129" s="327">
        <v>20</v>
      </c>
      <c r="K129" s="347"/>
    </row>
    <row r="130" ht="15" customHeight="1">
      <c r="B130" s="345"/>
      <c r="C130" s="327" t="s">
        <v>1069</v>
      </c>
      <c r="D130" s="327"/>
      <c r="E130" s="327"/>
      <c r="F130" s="328" t="s">
        <v>1058</v>
      </c>
      <c r="G130" s="327"/>
      <c r="H130" s="327" t="s">
        <v>1070</v>
      </c>
      <c r="I130" s="327" t="s">
        <v>1054</v>
      </c>
      <c r="J130" s="327">
        <v>20</v>
      </c>
      <c r="K130" s="347"/>
    </row>
    <row r="131" ht="15" customHeight="1">
      <c r="B131" s="345"/>
      <c r="C131" s="304" t="s">
        <v>1057</v>
      </c>
      <c r="D131" s="304"/>
      <c r="E131" s="304"/>
      <c r="F131" s="325" t="s">
        <v>1058</v>
      </c>
      <c r="G131" s="304"/>
      <c r="H131" s="304" t="s">
        <v>1091</v>
      </c>
      <c r="I131" s="304" t="s">
        <v>1054</v>
      </c>
      <c r="J131" s="304">
        <v>50</v>
      </c>
      <c r="K131" s="347"/>
    </row>
    <row r="132" ht="15" customHeight="1">
      <c r="B132" s="345"/>
      <c r="C132" s="304" t="s">
        <v>1071</v>
      </c>
      <c r="D132" s="304"/>
      <c r="E132" s="304"/>
      <c r="F132" s="325" t="s">
        <v>1058</v>
      </c>
      <c r="G132" s="304"/>
      <c r="H132" s="304" t="s">
        <v>1091</v>
      </c>
      <c r="I132" s="304" t="s">
        <v>1054</v>
      </c>
      <c r="J132" s="304">
        <v>50</v>
      </c>
      <c r="K132" s="347"/>
    </row>
    <row r="133" ht="15" customHeight="1">
      <c r="B133" s="345"/>
      <c r="C133" s="304" t="s">
        <v>1077</v>
      </c>
      <c r="D133" s="304"/>
      <c r="E133" s="304"/>
      <c r="F133" s="325" t="s">
        <v>1058</v>
      </c>
      <c r="G133" s="304"/>
      <c r="H133" s="304" t="s">
        <v>1091</v>
      </c>
      <c r="I133" s="304" t="s">
        <v>1054</v>
      </c>
      <c r="J133" s="304">
        <v>50</v>
      </c>
      <c r="K133" s="347"/>
    </row>
    <row r="134" ht="15" customHeight="1">
      <c r="B134" s="345"/>
      <c r="C134" s="304" t="s">
        <v>1079</v>
      </c>
      <c r="D134" s="304"/>
      <c r="E134" s="304"/>
      <c r="F134" s="325" t="s">
        <v>1058</v>
      </c>
      <c r="G134" s="304"/>
      <c r="H134" s="304" t="s">
        <v>1091</v>
      </c>
      <c r="I134" s="304" t="s">
        <v>1054</v>
      </c>
      <c r="J134" s="304">
        <v>50</v>
      </c>
      <c r="K134" s="347"/>
    </row>
    <row r="135" ht="15" customHeight="1">
      <c r="B135" s="345"/>
      <c r="C135" s="304" t="s">
        <v>111</v>
      </c>
      <c r="D135" s="304"/>
      <c r="E135" s="304"/>
      <c r="F135" s="325" t="s">
        <v>1058</v>
      </c>
      <c r="G135" s="304"/>
      <c r="H135" s="304" t="s">
        <v>1104</v>
      </c>
      <c r="I135" s="304" t="s">
        <v>1054</v>
      </c>
      <c r="J135" s="304">
        <v>255</v>
      </c>
      <c r="K135" s="347"/>
    </row>
    <row r="136" ht="15" customHeight="1">
      <c r="B136" s="345"/>
      <c r="C136" s="304" t="s">
        <v>1081</v>
      </c>
      <c r="D136" s="304"/>
      <c r="E136" s="304"/>
      <c r="F136" s="325" t="s">
        <v>1052</v>
      </c>
      <c r="G136" s="304"/>
      <c r="H136" s="304" t="s">
        <v>1105</v>
      </c>
      <c r="I136" s="304" t="s">
        <v>1083</v>
      </c>
      <c r="J136" s="304"/>
      <c r="K136" s="347"/>
    </row>
    <row r="137" ht="15" customHeight="1">
      <c r="B137" s="345"/>
      <c r="C137" s="304" t="s">
        <v>1084</v>
      </c>
      <c r="D137" s="304"/>
      <c r="E137" s="304"/>
      <c r="F137" s="325" t="s">
        <v>1052</v>
      </c>
      <c r="G137" s="304"/>
      <c r="H137" s="304" t="s">
        <v>1106</v>
      </c>
      <c r="I137" s="304" t="s">
        <v>1086</v>
      </c>
      <c r="J137" s="304"/>
      <c r="K137" s="347"/>
    </row>
    <row r="138" ht="15" customHeight="1">
      <c r="B138" s="345"/>
      <c r="C138" s="304" t="s">
        <v>1087</v>
      </c>
      <c r="D138" s="304"/>
      <c r="E138" s="304"/>
      <c r="F138" s="325" t="s">
        <v>1052</v>
      </c>
      <c r="G138" s="304"/>
      <c r="H138" s="304" t="s">
        <v>1087</v>
      </c>
      <c r="I138" s="304" t="s">
        <v>1086</v>
      </c>
      <c r="J138" s="304"/>
      <c r="K138" s="347"/>
    </row>
    <row r="139" ht="15" customHeight="1">
      <c r="B139" s="345"/>
      <c r="C139" s="304" t="s">
        <v>37</v>
      </c>
      <c r="D139" s="304"/>
      <c r="E139" s="304"/>
      <c r="F139" s="325" t="s">
        <v>1052</v>
      </c>
      <c r="G139" s="304"/>
      <c r="H139" s="304" t="s">
        <v>1107</v>
      </c>
      <c r="I139" s="304" t="s">
        <v>1086</v>
      </c>
      <c r="J139" s="304"/>
      <c r="K139" s="347"/>
    </row>
    <row r="140" ht="15" customHeight="1">
      <c r="B140" s="345"/>
      <c r="C140" s="304" t="s">
        <v>1108</v>
      </c>
      <c r="D140" s="304"/>
      <c r="E140" s="304"/>
      <c r="F140" s="325" t="s">
        <v>1052</v>
      </c>
      <c r="G140" s="304"/>
      <c r="H140" s="304" t="s">
        <v>1109</v>
      </c>
      <c r="I140" s="304" t="s">
        <v>1086</v>
      </c>
      <c r="J140" s="304"/>
      <c r="K140" s="347"/>
    </row>
    <row r="141" ht="15" customHeight="1">
      <c r="B141" s="348"/>
      <c r="C141" s="349"/>
      <c r="D141" s="349"/>
      <c r="E141" s="349"/>
      <c r="F141" s="349"/>
      <c r="G141" s="349"/>
      <c r="H141" s="349"/>
      <c r="I141" s="349"/>
      <c r="J141" s="349"/>
      <c r="K141" s="350"/>
    </row>
    <row r="142" ht="18.75" customHeight="1">
      <c r="B142" s="300"/>
      <c r="C142" s="300"/>
      <c r="D142" s="300"/>
      <c r="E142" s="300"/>
      <c r="F142" s="337"/>
      <c r="G142" s="300"/>
      <c r="H142" s="300"/>
      <c r="I142" s="300"/>
      <c r="J142" s="300"/>
      <c r="K142" s="300"/>
    </row>
    <row r="143" ht="18.75" customHeight="1">
      <c r="B143" s="311"/>
      <c r="C143" s="311"/>
      <c r="D143" s="311"/>
      <c r="E143" s="311"/>
      <c r="F143" s="311"/>
      <c r="G143" s="311"/>
      <c r="H143" s="311"/>
      <c r="I143" s="311"/>
      <c r="J143" s="311"/>
      <c r="K143" s="311"/>
    </row>
    <row r="144" ht="7.5" customHeight="1">
      <c r="B144" s="312"/>
      <c r="C144" s="313"/>
      <c r="D144" s="313"/>
      <c r="E144" s="313"/>
      <c r="F144" s="313"/>
      <c r="G144" s="313"/>
      <c r="H144" s="313"/>
      <c r="I144" s="313"/>
      <c r="J144" s="313"/>
      <c r="K144" s="314"/>
    </row>
    <row r="145" ht="45" customHeight="1">
      <c r="B145" s="315"/>
      <c r="C145" s="316" t="s">
        <v>1110</v>
      </c>
      <c r="D145" s="316"/>
      <c r="E145" s="316"/>
      <c r="F145" s="316"/>
      <c r="G145" s="316"/>
      <c r="H145" s="316"/>
      <c r="I145" s="316"/>
      <c r="J145" s="316"/>
      <c r="K145" s="317"/>
    </row>
    <row r="146" ht="17.25" customHeight="1">
      <c r="B146" s="315"/>
      <c r="C146" s="318" t="s">
        <v>1046</v>
      </c>
      <c r="D146" s="318"/>
      <c r="E146" s="318"/>
      <c r="F146" s="318" t="s">
        <v>1047</v>
      </c>
      <c r="G146" s="319"/>
      <c r="H146" s="318" t="s">
        <v>106</v>
      </c>
      <c r="I146" s="318" t="s">
        <v>56</v>
      </c>
      <c r="J146" s="318" t="s">
        <v>1048</v>
      </c>
      <c r="K146" s="317"/>
    </row>
    <row r="147" ht="17.25" customHeight="1">
      <c r="B147" s="315"/>
      <c r="C147" s="320" t="s">
        <v>1049</v>
      </c>
      <c r="D147" s="320"/>
      <c r="E147" s="320"/>
      <c r="F147" s="321" t="s">
        <v>1050</v>
      </c>
      <c r="G147" s="322"/>
      <c r="H147" s="320"/>
      <c r="I147" s="320"/>
      <c r="J147" s="320" t="s">
        <v>1051</v>
      </c>
      <c r="K147" s="317"/>
    </row>
    <row r="148" ht="5.25" customHeight="1">
      <c r="B148" s="326"/>
      <c r="C148" s="323"/>
      <c r="D148" s="323"/>
      <c r="E148" s="323"/>
      <c r="F148" s="323"/>
      <c r="G148" s="324"/>
      <c r="H148" s="323"/>
      <c r="I148" s="323"/>
      <c r="J148" s="323"/>
      <c r="K148" s="347"/>
    </row>
    <row r="149" ht="15" customHeight="1">
      <c r="B149" s="326"/>
      <c r="C149" s="351" t="s">
        <v>1055</v>
      </c>
      <c r="D149" s="304"/>
      <c r="E149" s="304"/>
      <c r="F149" s="352" t="s">
        <v>1052</v>
      </c>
      <c r="G149" s="304"/>
      <c r="H149" s="351" t="s">
        <v>1091</v>
      </c>
      <c r="I149" s="351" t="s">
        <v>1054</v>
      </c>
      <c r="J149" s="351">
        <v>120</v>
      </c>
      <c r="K149" s="347"/>
    </row>
    <row r="150" ht="15" customHeight="1">
      <c r="B150" s="326"/>
      <c r="C150" s="351" t="s">
        <v>1100</v>
      </c>
      <c r="D150" s="304"/>
      <c r="E150" s="304"/>
      <c r="F150" s="352" t="s">
        <v>1052</v>
      </c>
      <c r="G150" s="304"/>
      <c r="H150" s="351" t="s">
        <v>1111</v>
      </c>
      <c r="I150" s="351" t="s">
        <v>1054</v>
      </c>
      <c r="J150" s="351" t="s">
        <v>1102</v>
      </c>
      <c r="K150" s="347"/>
    </row>
    <row r="151" ht="15" customHeight="1">
      <c r="B151" s="326"/>
      <c r="C151" s="351" t="s">
        <v>1001</v>
      </c>
      <c r="D151" s="304"/>
      <c r="E151" s="304"/>
      <c r="F151" s="352" t="s">
        <v>1052</v>
      </c>
      <c r="G151" s="304"/>
      <c r="H151" s="351" t="s">
        <v>1112</v>
      </c>
      <c r="I151" s="351" t="s">
        <v>1054</v>
      </c>
      <c r="J151" s="351" t="s">
        <v>1102</v>
      </c>
      <c r="K151" s="347"/>
    </row>
    <row r="152" ht="15" customHeight="1">
      <c r="B152" s="326"/>
      <c r="C152" s="351" t="s">
        <v>1057</v>
      </c>
      <c r="D152" s="304"/>
      <c r="E152" s="304"/>
      <c r="F152" s="352" t="s">
        <v>1058</v>
      </c>
      <c r="G152" s="304"/>
      <c r="H152" s="351" t="s">
        <v>1091</v>
      </c>
      <c r="I152" s="351" t="s">
        <v>1054</v>
      </c>
      <c r="J152" s="351">
        <v>50</v>
      </c>
      <c r="K152" s="347"/>
    </row>
    <row r="153" ht="15" customHeight="1">
      <c r="B153" s="326"/>
      <c r="C153" s="351" t="s">
        <v>1060</v>
      </c>
      <c r="D153" s="304"/>
      <c r="E153" s="304"/>
      <c r="F153" s="352" t="s">
        <v>1052</v>
      </c>
      <c r="G153" s="304"/>
      <c r="H153" s="351" t="s">
        <v>1091</v>
      </c>
      <c r="I153" s="351" t="s">
        <v>1062</v>
      </c>
      <c r="J153" s="351"/>
      <c r="K153" s="347"/>
    </row>
    <row r="154" ht="15" customHeight="1">
      <c r="B154" s="326"/>
      <c r="C154" s="351" t="s">
        <v>1071</v>
      </c>
      <c r="D154" s="304"/>
      <c r="E154" s="304"/>
      <c r="F154" s="352" t="s">
        <v>1058</v>
      </c>
      <c r="G154" s="304"/>
      <c r="H154" s="351" t="s">
        <v>1091</v>
      </c>
      <c r="I154" s="351" t="s">
        <v>1054</v>
      </c>
      <c r="J154" s="351">
        <v>50</v>
      </c>
      <c r="K154" s="347"/>
    </row>
    <row r="155" ht="15" customHeight="1">
      <c r="B155" s="326"/>
      <c r="C155" s="351" t="s">
        <v>1079</v>
      </c>
      <c r="D155" s="304"/>
      <c r="E155" s="304"/>
      <c r="F155" s="352" t="s">
        <v>1058</v>
      </c>
      <c r="G155" s="304"/>
      <c r="H155" s="351" t="s">
        <v>1091</v>
      </c>
      <c r="I155" s="351" t="s">
        <v>1054</v>
      </c>
      <c r="J155" s="351">
        <v>50</v>
      </c>
      <c r="K155" s="347"/>
    </row>
    <row r="156" ht="15" customHeight="1">
      <c r="B156" s="326"/>
      <c r="C156" s="351" t="s">
        <v>1077</v>
      </c>
      <c r="D156" s="304"/>
      <c r="E156" s="304"/>
      <c r="F156" s="352" t="s">
        <v>1058</v>
      </c>
      <c r="G156" s="304"/>
      <c r="H156" s="351" t="s">
        <v>1091</v>
      </c>
      <c r="I156" s="351" t="s">
        <v>1054</v>
      </c>
      <c r="J156" s="351">
        <v>50</v>
      </c>
      <c r="K156" s="347"/>
    </row>
    <row r="157" ht="15" customHeight="1">
      <c r="B157" s="326"/>
      <c r="C157" s="351" t="s">
        <v>90</v>
      </c>
      <c r="D157" s="304"/>
      <c r="E157" s="304"/>
      <c r="F157" s="352" t="s">
        <v>1052</v>
      </c>
      <c r="G157" s="304"/>
      <c r="H157" s="351" t="s">
        <v>1113</v>
      </c>
      <c r="I157" s="351" t="s">
        <v>1054</v>
      </c>
      <c r="J157" s="351" t="s">
        <v>1114</v>
      </c>
      <c r="K157" s="347"/>
    </row>
    <row r="158" ht="15" customHeight="1">
      <c r="B158" s="326"/>
      <c r="C158" s="351" t="s">
        <v>1115</v>
      </c>
      <c r="D158" s="304"/>
      <c r="E158" s="304"/>
      <c r="F158" s="352" t="s">
        <v>1052</v>
      </c>
      <c r="G158" s="304"/>
      <c r="H158" s="351" t="s">
        <v>1116</v>
      </c>
      <c r="I158" s="351" t="s">
        <v>1086</v>
      </c>
      <c r="J158" s="351"/>
      <c r="K158" s="347"/>
    </row>
    <row r="159" ht="15" customHeight="1">
      <c r="B159" s="353"/>
      <c r="C159" s="335"/>
      <c r="D159" s="335"/>
      <c r="E159" s="335"/>
      <c r="F159" s="335"/>
      <c r="G159" s="335"/>
      <c r="H159" s="335"/>
      <c r="I159" s="335"/>
      <c r="J159" s="335"/>
      <c r="K159" s="354"/>
    </row>
    <row r="160" ht="18.75" customHeight="1">
      <c r="B160" s="300"/>
      <c r="C160" s="304"/>
      <c r="D160" s="304"/>
      <c r="E160" s="304"/>
      <c r="F160" s="325"/>
      <c r="G160" s="304"/>
      <c r="H160" s="304"/>
      <c r="I160" s="304"/>
      <c r="J160" s="304"/>
      <c r="K160" s="300"/>
    </row>
    <row r="161" ht="18.75" customHeight="1">
      <c r="B161" s="311"/>
      <c r="C161" s="311"/>
      <c r="D161" s="311"/>
      <c r="E161" s="311"/>
      <c r="F161" s="311"/>
      <c r="G161" s="311"/>
      <c r="H161" s="311"/>
      <c r="I161" s="311"/>
      <c r="J161" s="311"/>
      <c r="K161" s="311"/>
    </row>
    <row r="162" ht="7.5" customHeight="1">
      <c r="B162" s="290"/>
      <c r="C162" s="291"/>
      <c r="D162" s="291"/>
      <c r="E162" s="291"/>
      <c r="F162" s="291"/>
      <c r="G162" s="291"/>
      <c r="H162" s="291"/>
      <c r="I162" s="291"/>
      <c r="J162" s="291"/>
      <c r="K162" s="292"/>
    </row>
    <row r="163" ht="45" customHeight="1">
      <c r="B163" s="293"/>
      <c r="C163" s="294" t="s">
        <v>1117</v>
      </c>
      <c r="D163" s="294"/>
      <c r="E163" s="294"/>
      <c r="F163" s="294"/>
      <c r="G163" s="294"/>
      <c r="H163" s="294"/>
      <c r="I163" s="294"/>
      <c r="J163" s="294"/>
      <c r="K163" s="295"/>
    </row>
    <row r="164" ht="17.25" customHeight="1">
      <c r="B164" s="293"/>
      <c r="C164" s="318" t="s">
        <v>1046</v>
      </c>
      <c r="D164" s="318"/>
      <c r="E164" s="318"/>
      <c r="F164" s="318" t="s">
        <v>1047</v>
      </c>
      <c r="G164" s="355"/>
      <c r="H164" s="356" t="s">
        <v>106</v>
      </c>
      <c r="I164" s="356" t="s">
        <v>56</v>
      </c>
      <c r="J164" s="318" t="s">
        <v>1048</v>
      </c>
      <c r="K164" s="295"/>
    </row>
    <row r="165" ht="17.25" customHeight="1">
      <c r="B165" s="296"/>
      <c r="C165" s="320" t="s">
        <v>1049</v>
      </c>
      <c r="D165" s="320"/>
      <c r="E165" s="320"/>
      <c r="F165" s="321" t="s">
        <v>1050</v>
      </c>
      <c r="G165" s="357"/>
      <c r="H165" s="358"/>
      <c r="I165" s="358"/>
      <c r="J165" s="320" t="s">
        <v>1051</v>
      </c>
      <c r="K165" s="298"/>
    </row>
    <row r="166" ht="5.25" customHeight="1">
      <c r="B166" s="326"/>
      <c r="C166" s="323"/>
      <c r="D166" s="323"/>
      <c r="E166" s="323"/>
      <c r="F166" s="323"/>
      <c r="G166" s="324"/>
      <c r="H166" s="323"/>
      <c r="I166" s="323"/>
      <c r="J166" s="323"/>
      <c r="K166" s="347"/>
    </row>
    <row r="167" ht="15" customHeight="1">
      <c r="B167" s="326"/>
      <c r="C167" s="304" t="s">
        <v>1055</v>
      </c>
      <c r="D167" s="304"/>
      <c r="E167" s="304"/>
      <c r="F167" s="325" t="s">
        <v>1052</v>
      </c>
      <c r="G167" s="304"/>
      <c r="H167" s="304" t="s">
        <v>1091</v>
      </c>
      <c r="I167" s="304" t="s">
        <v>1054</v>
      </c>
      <c r="J167" s="304">
        <v>120</v>
      </c>
      <c r="K167" s="347"/>
    </row>
    <row r="168" ht="15" customHeight="1">
      <c r="B168" s="326"/>
      <c r="C168" s="304" t="s">
        <v>1100</v>
      </c>
      <c r="D168" s="304"/>
      <c r="E168" s="304"/>
      <c r="F168" s="325" t="s">
        <v>1052</v>
      </c>
      <c r="G168" s="304"/>
      <c r="H168" s="304" t="s">
        <v>1101</v>
      </c>
      <c r="I168" s="304" t="s">
        <v>1054</v>
      </c>
      <c r="J168" s="304" t="s">
        <v>1102</v>
      </c>
      <c r="K168" s="347"/>
    </row>
    <row r="169" ht="15" customHeight="1">
      <c r="B169" s="326"/>
      <c r="C169" s="304" t="s">
        <v>1001</v>
      </c>
      <c r="D169" s="304"/>
      <c r="E169" s="304"/>
      <c r="F169" s="325" t="s">
        <v>1052</v>
      </c>
      <c r="G169" s="304"/>
      <c r="H169" s="304" t="s">
        <v>1118</v>
      </c>
      <c r="I169" s="304" t="s">
        <v>1054</v>
      </c>
      <c r="J169" s="304" t="s">
        <v>1102</v>
      </c>
      <c r="K169" s="347"/>
    </row>
    <row r="170" ht="15" customHeight="1">
      <c r="B170" s="326"/>
      <c r="C170" s="304" t="s">
        <v>1057</v>
      </c>
      <c r="D170" s="304"/>
      <c r="E170" s="304"/>
      <c r="F170" s="325" t="s">
        <v>1058</v>
      </c>
      <c r="G170" s="304"/>
      <c r="H170" s="304" t="s">
        <v>1118</v>
      </c>
      <c r="I170" s="304" t="s">
        <v>1054</v>
      </c>
      <c r="J170" s="304">
        <v>50</v>
      </c>
      <c r="K170" s="347"/>
    </row>
    <row r="171" ht="15" customHeight="1">
      <c r="B171" s="326"/>
      <c r="C171" s="304" t="s">
        <v>1060</v>
      </c>
      <c r="D171" s="304"/>
      <c r="E171" s="304"/>
      <c r="F171" s="325" t="s">
        <v>1052</v>
      </c>
      <c r="G171" s="304"/>
      <c r="H171" s="304" t="s">
        <v>1118</v>
      </c>
      <c r="I171" s="304" t="s">
        <v>1062</v>
      </c>
      <c r="J171" s="304"/>
      <c r="K171" s="347"/>
    </row>
    <row r="172" ht="15" customHeight="1">
      <c r="B172" s="326"/>
      <c r="C172" s="304" t="s">
        <v>1071</v>
      </c>
      <c r="D172" s="304"/>
      <c r="E172" s="304"/>
      <c r="F172" s="325" t="s">
        <v>1058</v>
      </c>
      <c r="G172" s="304"/>
      <c r="H172" s="304" t="s">
        <v>1118</v>
      </c>
      <c r="I172" s="304" t="s">
        <v>1054</v>
      </c>
      <c r="J172" s="304">
        <v>50</v>
      </c>
      <c r="K172" s="347"/>
    </row>
    <row r="173" ht="15" customHeight="1">
      <c r="B173" s="326"/>
      <c r="C173" s="304" t="s">
        <v>1079</v>
      </c>
      <c r="D173" s="304"/>
      <c r="E173" s="304"/>
      <c r="F173" s="325" t="s">
        <v>1058</v>
      </c>
      <c r="G173" s="304"/>
      <c r="H173" s="304" t="s">
        <v>1118</v>
      </c>
      <c r="I173" s="304" t="s">
        <v>1054</v>
      </c>
      <c r="J173" s="304">
        <v>50</v>
      </c>
      <c r="K173" s="347"/>
    </row>
    <row r="174" ht="15" customHeight="1">
      <c r="B174" s="326"/>
      <c r="C174" s="304" t="s">
        <v>1077</v>
      </c>
      <c r="D174" s="304"/>
      <c r="E174" s="304"/>
      <c r="F174" s="325" t="s">
        <v>1058</v>
      </c>
      <c r="G174" s="304"/>
      <c r="H174" s="304" t="s">
        <v>1118</v>
      </c>
      <c r="I174" s="304" t="s">
        <v>1054</v>
      </c>
      <c r="J174" s="304">
        <v>50</v>
      </c>
      <c r="K174" s="347"/>
    </row>
    <row r="175" ht="15" customHeight="1">
      <c r="B175" s="326"/>
      <c r="C175" s="304" t="s">
        <v>105</v>
      </c>
      <c r="D175" s="304"/>
      <c r="E175" s="304"/>
      <c r="F175" s="325" t="s">
        <v>1052</v>
      </c>
      <c r="G175" s="304"/>
      <c r="H175" s="304" t="s">
        <v>1119</v>
      </c>
      <c r="I175" s="304" t="s">
        <v>1120</v>
      </c>
      <c r="J175" s="304"/>
      <c r="K175" s="347"/>
    </row>
    <row r="176" ht="15" customHeight="1">
      <c r="B176" s="326"/>
      <c r="C176" s="304" t="s">
        <v>56</v>
      </c>
      <c r="D176" s="304"/>
      <c r="E176" s="304"/>
      <c r="F176" s="325" t="s">
        <v>1052</v>
      </c>
      <c r="G176" s="304"/>
      <c r="H176" s="304" t="s">
        <v>1121</v>
      </c>
      <c r="I176" s="304" t="s">
        <v>1122</v>
      </c>
      <c r="J176" s="304">
        <v>1</v>
      </c>
      <c r="K176" s="347"/>
    </row>
    <row r="177" ht="15" customHeight="1">
      <c r="B177" s="326"/>
      <c r="C177" s="304" t="s">
        <v>52</v>
      </c>
      <c r="D177" s="304"/>
      <c r="E177" s="304"/>
      <c r="F177" s="325" t="s">
        <v>1052</v>
      </c>
      <c r="G177" s="304"/>
      <c r="H177" s="304" t="s">
        <v>1123</v>
      </c>
      <c r="I177" s="304" t="s">
        <v>1054</v>
      </c>
      <c r="J177" s="304">
        <v>20</v>
      </c>
      <c r="K177" s="347"/>
    </row>
    <row r="178" ht="15" customHeight="1">
      <c r="B178" s="326"/>
      <c r="C178" s="304" t="s">
        <v>106</v>
      </c>
      <c r="D178" s="304"/>
      <c r="E178" s="304"/>
      <c r="F178" s="325" t="s">
        <v>1052</v>
      </c>
      <c r="G178" s="304"/>
      <c r="H178" s="304" t="s">
        <v>1124</v>
      </c>
      <c r="I178" s="304" t="s">
        <v>1054</v>
      </c>
      <c r="J178" s="304">
        <v>255</v>
      </c>
      <c r="K178" s="347"/>
    </row>
    <row r="179" ht="15" customHeight="1">
      <c r="B179" s="326"/>
      <c r="C179" s="304" t="s">
        <v>107</v>
      </c>
      <c r="D179" s="304"/>
      <c r="E179" s="304"/>
      <c r="F179" s="325" t="s">
        <v>1052</v>
      </c>
      <c r="G179" s="304"/>
      <c r="H179" s="304" t="s">
        <v>1017</v>
      </c>
      <c r="I179" s="304" t="s">
        <v>1054</v>
      </c>
      <c r="J179" s="304">
        <v>10</v>
      </c>
      <c r="K179" s="347"/>
    </row>
    <row r="180" ht="15" customHeight="1">
      <c r="B180" s="326"/>
      <c r="C180" s="304" t="s">
        <v>108</v>
      </c>
      <c r="D180" s="304"/>
      <c r="E180" s="304"/>
      <c r="F180" s="325" t="s">
        <v>1052</v>
      </c>
      <c r="G180" s="304"/>
      <c r="H180" s="304" t="s">
        <v>1125</v>
      </c>
      <c r="I180" s="304" t="s">
        <v>1086</v>
      </c>
      <c r="J180" s="304"/>
      <c r="K180" s="347"/>
    </row>
    <row r="181" ht="15" customHeight="1">
      <c r="B181" s="326"/>
      <c r="C181" s="304" t="s">
        <v>1126</v>
      </c>
      <c r="D181" s="304"/>
      <c r="E181" s="304"/>
      <c r="F181" s="325" t="s">
        <v>1052</v>
      </c>
      <c r="G181" s="304"/>
      <c r="H181" s="304" t="s">
        <v>1127</v>
      </c>
      <c r="I181" s="304" t="s">
        <v>1086</v>
      </c>
      <c r="J181" s="304"/>
      <c r="K181" s="347"/>
    </row>
    <row r="182" ht="15" customHeight="1">
      <c r="B182" s="326"/>
      <c r="C182" s="304" t="s">
        <v>1115</v>
      </c>
      <c r="D182" s="304"/>
      <c r="E182" s="304"/>
      <c r="F182" s="325" t="s">
        <v>1052</v>
      </c>
      <c r="G182" s="304"/>
      <c r="H182" s="304" t="s">
        <v>1128</v>
      </c>
      <c r="I182" s="304" t="s">
        <v>1086</v>
      </c>
      <c r="J182" s="304"/>
      <c r="K182" s="347"/>
    </row>
    <row r="183" ht="15" customHeight="1">
      <c r="B183" s="326"/>
      <c r="C183" s="304" t="s">
        <v>110</v>
      </c>
      <c r="D183" s="304"/>
      <c r="E183" s="304"/>
      <c r="F183" s="325" t="s">
        <v>1058</v>
      </c>
      <c r="G183" s="304"/>
      <c r="H183" s="304" t="s">
        <v>1129</v>
      </c>
      <c r="I183" s="304" t="s">
        <v>1054</v>
      </c>
      <c r="J183" s="304">
        <v>50</v>
      </c>
      <c r="K183" s="347"/>
    </row>
    <row r="184" ht="15" customHeight="1">
      <c r="B184" s="326"/>
      <c r="C184" s="304" t="s">
        <v>1130</v>
      </c>
      <c r="D184" s="304"/>
      <c r="E184" s="304"/>
      <c r="F184" s="325" t="s">
        <v>1058</v>
      </c>
      <c r="G184" s="304"/>
      <c r="H184" s="304" t="s">
        <v>1131</v>
      </c>
      <c r="I184" s="304" t="s">
        <v>1132</v>
      </c>
      <c r="J184" s="304"/>
      <c r="K184" s="347"/>
    </row>
    <row r="185" ht="15" customHeight="1">
      <c r="B185" s="326"/>
      <c r="C185" s="304" t="s">
        <v>1133</v>
      </c>
      <c r="D185" s="304"/>
      <c r="E185" s="304"/>
      <c r="F185" s="325" t="s">
        <v>1058</v>
      </c>
      <c r="G185" s="304"/>
      <c r="H185" s="304" t="s">
        <v>1134</v>
      </c>
      <c r="I185" s="304" t="s">
        <v>1132</v>
      </c>
      <c r="J185" s="304"/>
      <c r="K185" s="347"/>
    </row>
    <row r="186" ht="15" customHeight="1">
      <c r="B186" s="326"/>
      <c r="C186" s="304" t="s">
        <v>1135</v>
      </c>
      <c r="D186" s="304"/>
      <c r="E186" s="304"/>
      <c r="F186" s="325" t="s">
        <v>1058</v>
      </c>
      <c r="G186" s="304"/>
      <c r="H186" s="304" t="s">
        <v>1136</v>
      </c>
      <c r="I186" s="304" t="s">
        <v>1132</v>
      </c>
      <c r="J186" s="304"/>
      <c r="K186" s="347"/>
    </row>
    <row r="187" ht="15" customHeight="1">
      <c r="B187" s="326"/>
      <c r="C187" s="359" t="s">
        <v>1137</v>
      </c>
      <c r="D187" s="304"/>
      <c r="E187" s="304"/>
      <c r="F187" s="325" t="s">
        <v>1058</v>
      </c>
      <c r="G187" s="304"/>
      <c r="H187" s="304" t="s">
        <v>1138</v>
      </c>
      <c r="I187" s="304" t="s">
        <v>1139</v>
      </c>
      <c r="J187" s="360" t="s">
        <v>1140</v>
      </c>
      <c r="K187" s="347"/>
    </row>
    <row r="188" ht="15" customHeight="1">
      <c r="B188" s="326"/>
      <c r="C188" s="310" t="s">
        <v>41</v>
      </c>
      <c r="D188" s="304"/>
      <c r="E188" s="304"/>
      <c r="F188" s="325" t="s">
        <v>1052</v>
      </c>
      <c r="G188" s="304"/>
      <c r="H188" s="300" t="s">
        <v>1141</v>
      </c>
      <c r="I188" s="304" t="s">
        <v>1142</v>
      </c>
      <c r="J188" s="304"/>
      <c r="K188" s="347"/>
    </row>
    <row r="189" ht="15" customHeight="1">
      <c r="B189" s="326"/>
      <c r="C189" s="310" t="s">
        <v>1143</v>
      </c>
      <c r="D189" s="304"/>
      <c r="E189" s="304"/>
      <c r="F189" s="325" t="s">
        <v>1052</v>
      </c>
      <c r="G189" s="304"/>
      <c r="H189" s="304" t="s">
        <v>1144</v>
      </c>
      <c r="I189" s="304" t="s">
        <v>1086</v>
      </c>
      <c r="J189" s="304"/>
      <c r="K189" s="347"/>
    </row>
    <row r="190" ht="15" customHeight="1">
      <c r="B190" s="326"/>
      <c r="C190" s="310" t="s">
        <v>1145</v>
      </c>
      <c r="D190" s="304"/>
      <c r="E190" s="304"/>
      <c r="F190" s="325" t="s">
        <v>1052</v>
      </c>
      <c r="G190" s="304"/>
      <c r="H190" s="304" t="s">
        <v>1146</v>
      </c>
      <c r="I190" s="304" t="s">
        <v>1086</v>
      </c>
      <c r="J190" s="304"/>
      <c r="K190" s="347"/>
    </row>
    <row r="191" ht="15" customHeight="1">
      <c r="B191" s="326"/>
      <c r="C191" s="310" t="s">
        <v>1147</v>
      </c>
      <c r="D191" s="304"/>
      <c r="E191" s="304"/>
      <c r="F191" s="325" t="s">
        <v>1058</v>
      </c>
      <c r="G191" s="304"/>
      <c r="H191" s="304" t="s">
        <v>1148</v>
      </c>
      <c r="I191" s="304" t="s">
        <v>1086</v>
      </c>
      <c r="J191" s="304"/>
      <c r="K191" s="347"/>
    </row>
    <row r="192" ht="15" customHeight="1">
      <c r="B192" s="353"/>
      <c r="C192" s="361"/>
      <c r="D192" s="335"/>
      <c r="E192" s="335"/>
      <c r="F192" s="335"/>
      <c r="G192" s="335"/>
      <c r="H192" s="335"/>
      <c r="I192" s="335"/>
      <c r="J192" s="335"/>
      <c r="K192" s="354"/>
    </row>
    <row r="193" ht="18.75" customHeight="1">
      <c r="B193" s="300"/>
      <c r="C193" s="304"/>
      <c r="D193" s="304"/>
      <c r="E193" s="304"/>
      <c r="F193" s="325"/>
      <c r="G193" s="304"/>
      <c r="H193" s="304"/>
      <c r="I193" s="304"/>
      <c r="J193" s="304"/>
      <c r="K193" s="300"/>
    </row>
    <row r="194" ht="18.75" customHeight="1">
      <c r="B194" s="300"/>
      <c r="C194" s="304"/>
      <c r="D194" s="304"/>
      <c r="E194" s="304"/>
      <c r="F194" s="325"/>
      <c r="G194" s="304"/>
      <c r="H194" s="304"/>
      <c r="I194" s="304"/>
      <c r="J194" s="304"/>
      <c r="K194" s="300"/>
    </row>
    <row r="195" ht="18.75" customHeight="1">
      <c r="B195" s="311"/>
      <c r="C195" s="311"/>
      <c r="D195" s="311"/>
      <c r="E195" s="311"/>
      <c r="F195" s="311"/>
      <c r="G195" s="311"/>
      <c r="H195" s="311"/>
      <c r="I195" s="311"/>
      <c r="J195" s="311"/>
      <c r="K195" s="311"/>
    </row>
    <row r="196" ht="13.5">
      <c r="B196" s="290"/>
      <c r="C196" s="291"/>
      <c r="D196" s="291"/>
      <c r="E196" s="291"/>
      <c r="F196" s="291"/>
      <c r="G196" s="291"/>
      <c r="H196" s="291"/>
      <c r="I196" s="291"/>
      <c r="J196" s="291"/>
      <c r="K196" s="292"/>
    </row>
    <row r="197" ht="21">
      <c r="B197" s="293"/>
      <c r="C197" s="294" t="s">
        <v>1149</v>
      </c>
      <c r="D197" s="294"/>
      <c r="E197" s="294"/>
      <c r="F197" s="294"/>
      <c r="G197" s="294"/>
      <c r="H197" s="294"/>
      <c r="I197" s="294"/>
      <c r="J197" s="294"/>
      <c r="K197" s="295"/>
    </row>
    <row r="198" ht="25.5" customHeight="1">
      <c r="B198" s="293"/>
      <c r="C198" s="362" t="s">
        <v>1150</v>
      </c>
      <c r="D198" s="362"/>
      <c r="E198" s="362"/>
      <c r="F198" s="362" t="s">
        <v>1151</v>
      </c>
      <c r="G198" s="363"/>
      <c r="H198" s="362" t="s">
        <v>1152</v>
      </c>
      <c r="I198" s="362"/>
      <c r="J198" s="362"/>
      <c r="K198" s="295"/>
    </row>
    <row r="199" ht="5.25" customHeight="1">
      <c r="B199" s="326"/>
      <c r="C199" s="323"/>
      <c r="D199" s="323"/>
      <c r="E199" s="323"/>
      <c r="F199" s="323"/>
      <c r="G199" s="304"/>
      <c r="H199" s="323"/>
      <c r="I199" s="323"/>
      <c r="J199" s="323"/>
      <c r="K199" s="347"/>
    </row>
    <row r="200" ht="15" customHeight="1">
      <c r="B200" s="326"/>
      <c r="C200" s="304" t="s">
        <v>1142</v>
      </c>
      <c r="D200" s="304"/>
      <c r="E200" s="304"/>
      <c r="F200" s="325" t="s">
        <v>42</v>
      </c>
      <c r="G200" s="304"/>
      <c r="H200" s="304" t="s">
        <v>1153</v>
      </c>
      <c r="I200" s="304"/>
      <c r="J200" s="304"/>
      <c r="K200" s="347"/>
    </row>
    <row r="201" ht="15" customHeight="1">
      <c r="B201" s="326"/>
      <c r="C201" s="332"/>
      <c r="D201" s="304"/>
      <c r="E201" s="304"/>
      <c r="F201" s="325" t="s">
        <v>43</v>
      </c>
      <c r="G201" s="304"/>
      <c r="H201" s="304" t="s">
        <v>1154</v>
      </c>
      <c r="I201" s="304"/>
      <c r="J201" s="304"/>
      <c r="K201" s="347"/>
    </row>
    <row r="202" ht="15" customHeight="1">
      <c r="B202" s="326"/>
      <c r="C202" s="332"/>
      <c r="D202" s="304"/>
      <c r="E202" s="304"/>
      <c r="F202" s="325" t="s">
        <v>46</v>
      </c>
      <c r="G202" s="304"/>
      <c r="H202" s="304" t="s">
        <v>1155</v>
      </c>
      <c r="I202" s="304"/>
      <c r="J202" s="304"/>
      <c r="K202" s="347"/>
    </row>
    <row r="203" ht="15" customHeight="1">
      <c r="B203" s="326"/>
      <c r="C203" s="304"/>
      <c r="D203" s="304"/>
      <c r="E203" s="304"/>
      <c r="F203" s="325" t="s">
        <v>44</v>
      </c>
      <c r="G203" s="304"/>
      <c r="H203" s="304" t="s">
        <v>1156</v>
      </c>
      <c r="I203" s="304"/>
      <c r="J203" s="304"/>
      <c r="K203" s="347"/>
    </row>
    <row r="204" ht="15" customHeight="1">
      <c r="B204" s="326"/>
      <c r="C204" s="304"/>
      <c r="D204" s="304"/>
      <c r="E204" s="304"/>
      <c r="F204" s="325" t="s">
        <v>45</v>
      </c>
      <c r="G204" s="304"/>
      <c r="H204" s="304" t="s">
        <v>1157</v>
      </c>
      <c r="I204" s="304"/>
      <c r="J204" s="304"/>
      <c r="K204" s="347"/>
    </row>
    <row r="205" ht="15" customHeight="1">
      <c r="B205" s="326"/>
      <c r="C205" s="304"/>
      <c r="D205" s="304"/>
      <c r="E205" s="304"/>
      <c r="F205" s="325"/>
      <c r="G205" s="304"/>
      <c r="H205" s="304"/>
      <c r="I205" s="304"/>
      <c r="J205" s="304"/>
      <c r="K205" s="347"/>
    </row>
    <row r="206" ht="15" customHeight="1">
      <c r="B206" s="326"/>
      <c r="C206" s="304" t="s">
        <v>1098</v>
      </c>
      <c r="D206" s="304"/>
      <c r="E206" s="304"/>
      <c r="F206" s="325" t="s">
        <v>77</v>
      </c>
      <c r="G206" s="304"/>
      <c r="H206" s="304" t="s">
        <v>1158</v>
      </c>
      <c r="I206" s="304"/>
      <c r="J206" s="304"/>
      <c r="K206" s="347"/>
    </row>
    <row r="207" ht="15" customHeight="1">
      <c r="B207" s="326"/>
      <c r="C207" s="332"/>
      <c r="D207" s="304"/>
      <c r="E207" s="304"/>
      <c r="F207" s="325" t="s">
        <v>997</v>
      </c>
      <c r="G207" s="304"/>
      <c r="H207" s="304" t="s">
        <v>998</v>
      </c>
      <c r="I207" s="304"/>
      <c r="J207" s="304"/>
      <c r="K207" s="347"/>
    </row>
    <row r="208" ht="15" customHeight="1">
      <c r="B208" s="326"/>
      <c r="C208" s="304"/>
      <c r="D208" s="304"/>
      <c r="E208" s="304"/>
      <c r="F208" s="325" t="s">
        <v>995</v>
      </c>
      <c r="G208" s="304"/>
      <c r="H208" s="304" t="s">
        <v>1159</v>
      </c>
      <c r="I208" s="304"/>
      <c r="J208" s="304"/>
      <c r="K208" s="347"/>
    </row>
    <row r="209" ht="15" customHeight="1">
      <c r="B209" s="364"/>
      <c r="C209" s="332"/>
      <c r="D209" s="332"/>
      <c r="E209" s="332"/>
      <c r="F209" s="325" t="s">
        <v>999</v>
      </c>
      <c r="G209" s="310"/>
      <c r="H209" s="351" t="s">
        <v>1000</v>
      </c>
      <c r="I209" s="351"/>
      <c r="J209" s="351"/>
      <c r="K209" s="365"/>
    </row>
    <row r="210" ht="15" customHeight="1">
      <c r="B210" s="364"/>
      <c r="C210" s="332"/>
      <c r="D210" s="332"/>
      <c r="E210" s="332"/>
      <c r="F210" s="325" t="s">
        <v>923</v>
      </c>
      <c r="G210" s="310"/>
      <c r="H210" s="351" t="s">
        <v>1160</v>
      </c>
      <c r="I210" s="351"/>
      <c r="J210" s="351"/>
      <c r="K210" s="365"/>
    </row>
    <row r="211" ht="15" customHeight="1">
      <c r="B211" s="364"/>
      <c r="C211" s="332"/>
      <c r="D211" s="332"/>
      <c r="E211" s="332"/>
      <c r="F211" s="366"/>
      <c r="G211" s="310"/>
      <c r="H211" s="367"/>
      <c r="I211" s="367"/>
      <c r="J211" s="367"/>
      <c r="K211" s="365"/>
    </row>
    <row r="212" ht="15" customHeight="1">
      <c r="B212" s="364"/>
      <c r="C212" s="304" t="s">
        <v>1122</v>
      </c>
      <c r="D212" s="332"/>
      <c r="E212" s="332"/>
      <c r="F212" s="325">
        <v>1</v>
      </c>
      <c r="G212" s="310"/>
      <c r="H212" s="351" t="s">
        <v>1161</v>
      </c>
      <c r="I212" s="351"/>
      <c r="J212" s="351"/>
      <c r="K212" s="365"/>
    </row>
    <row r="213" ht="15" customHeight="1">
      <c r="B213" s="364"/>
      <c r="C213" s="332"/>
      <c r="D213" s="332"/>
      <c r="E213" s="332"/>
      <c r="F213" s="325">
        <v>2</v>
      </c>
      <c r="G213" s="310"/>
      <c r="H213" s="351" t="s">
        <v>1162</v>
      </c>
      <c r="I213" s="351"/>
      <c r="J213" s="351"/>
      <c r="K213" s="365"/>
    </row>
    <row r="214" ht="15" customHeight="1">
      <c r="B214" s="364"/>
      <c r="C214" s="332"/>
      <c r="D214" s="332"/>
      <c r="E214" s="332"/>
      <c r="F214" s="325">
        <v>3</v>
      </c>
      <c r="G214" s="310"/>
      <c r="H214" s="351" t="s">
        <v>1163</v>
      </c>
      <c r="I214" s="351"/>
      <c r="J214" s="351"/>
      <c r="K214" s="365"/>
    </row>
    <row r="215" ht="15" customHeight="1">
      <c r="B215" s="364"/>
      <c r="C215" s="332"/>
      <c r="D215" s="332"/>
      <c r="E215" s="332"/>
      <c r="F215" s="325">
        <v>4</v>
      </c>
      <c r="G215" s="310"/>
      <c r="H215" s="351" t="s">
        <v>1164</v>
      </c>
      <c r="I215" s="351"/>
      <c r="J215" s="351"/>
      <c r="K215" s="365"/>
    </row>
    <row r="216" ht="12.75" customHeight="1">
      <c r="B216" s="368"/>
      <c r="C216" s="369"/>
      <c r="D216" s="369"/>
      <c r="E216" s="369"/>
      <c r="F216" s="369"/>
      <c r="G216" s="369"/>
      <c r="H216" s="369"/>
      <c r="I216" s="369"/>
      <c r="J216" s="369"/>
      <c r="K216" s="370"/>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Kadlecová Hana Ing.</dc:creator>
  <cp:lastModifiedBy>Kadlecová Hana Ing.</cp:lastModifiedBy>
  <dcterms:created xsi:type="dcterms:W3CDTF">2018-06-22T12:28:28Z</dcterms:created>
  <dcterms:modified xsi:type="dcterms:W3CDTF">2018-06-22T12:28:32Z</dcterms:modified>
</cp:coreProperties>
</file>