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22695" windowHeight="10170" activeTab="4"/>
  </bookViews>
  <sheets>
    <sheet name="Rekapitulace stavby" sheetId="1" r:id="rId1"/>
    <sheet name="01 - Stavební část" sheetId="2" r:id="rId2"/>
    <sheet name="02 - vytápění" sheetId="3" r:id="rId3"/>
    <sheet name="03a - Vnitřní rozvody plynu" sheetId="4" r:id="rId4"/>
    <sheet name="04 - elektroinstalace" sheetId="5" r:id="rId5"/>
    <sheet name="05 - VRN" sheetId="6" r:id="rId6"/>
    <sheet name="Pokyny pro vyplnění" sheetId="7" r:id="rId7"/>
  </sheets>
  <definedNames>
    <definedName name="_xlnm._FilterDatabase" localSheetId="1" hidden="1">'01 - Stavební část'!$C$91:$K$212</definedName>
    <definedName name="_xlnm._FilterDatabase" localSheetId="2" hidden="1">'02 - vytápění'!$C$82:$K$271</definedName>
    <definedName name="_xlnm._FilterDatabase" localSheetId="3" hidden="1">'03a - Vnitřní rozvody plynu'!$C$77:$K$98</definedName>
    <definedName name="_xlnm._FilterDatabase" localSheetId="4" hidden="1">'04 - elektroinstalace'!$C$89:$K$176</definedName>
    <definedName name="_xlnm._FilterDatabase" localSheetId="5" hidden="1">'05 - VRN'!$C$81:$K$108</definedName>
    <definedName name="_xlnm.Print_Titles" localSheetId="1">'01 - Stavební část'!$91:$91</definedName>
    <definedName name="_xlnm.Print_Titles" localSheetId="2">'02 - vytápění'!$82:$82</definedName>
    <definedName name="_xlnm.Print_Titles" localSheetId="3">'03a - Vnitřní rozvody plynu'!$77:$77</definedName>
    <definedName name="_xlnm.Print_Titles" localSheetId="4">'04 - elektroinstalace'!$89:$89</definedName>
    <definedName name="_xlnm.Print_Titles" localSheetId="5">'05 - VRN'!$81:$81</definedName>
    <definedName name="_xlnm.Print_Titles" localSheetId="0">'Rekapitulace stavby'!$49:$49</definedName>
    <definedName name="_xlnm.Print_Area" localSheetId="1">'01 - Stavební část'!$C$4:$J$36,'01 - Stavební část'!$C$42:$J$73,'01 - Stavební část'!$C$79:$K$212</definedName>
    <definedName name="_xlnm.Print_Area" localSheetId="2">'02 - vytápění'!$C$4:$J$36,'02 - vytápění'!$C$42:$J$64,'02 - vytápění'!$C$70:$K$271</definedName>
    <definedName name="_xlnm.Print_Area" localSheetId="3">'03a - Vnitřní rozvody plynu'!$C$4:$J$36,'03a - Vnitřní rozvody plynu'!$C$42:$J$59,'03a - Vnitřní rozvody plynu'!$C$65:$K$98</definedName>
    <definedName name="_xlnm.Print_Area" localSheetId="4">'04 - elektroinstalace'!$C$4:$J$36,'04 - elektroinstalace'!$C$42:$J$71,'04 - elektroinstalace'!$C$77:$K$176</definedName>
    <definedName name="_xlnm.Print_Area" localSheetId="5">'05 - VRN'!$C$4:$J$36,'05 - VRN'!$C$42:$J$63,'05 - VRN'!$C$69:$K$108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45621"/>
</workbook>
</file>

<file path=xl/calcChain.xml><?xml version="1.0" encoding="utf-8"?>
<calcChain xmlns="http://schemas.openxmlformats.org/spreadsheetml/2006/main">
  <c r="AY56" i="1" l="1"/>
  <c r="AX56" i="1"/>
  <c r="BI107" i="6"/>
  <c r="BH107" i="6"/>
  <c r="BG107" i="6"/>
  <c r="BF107" i="6"/>
  <c r="T107" i="6"/>
  <c r="R107" i="6"/>
  <c r="P107" i="6"/>
  <c r="BK107" i="6"/>
  <c r="J107" i="6"/>
  <c r="BE107" i="6" s="1"/>
  <c r="BI105" i="6"/>
  <c r="BH105" i="6"/>
  <c r="BG105" i="6"/>
  <c r="BF105" i="6"/>
  <c r="T105" i="6"/>
  <c r="R105" i="6"/>
  <c r="R104" i="6" s="1"/>
  <c r="P105" i="6"/>
  <c r="BK105" i="6"/>
  <c r="BK104" i="6" s="1"/>
  <c r="J104" i="6" s="1"/>
  <c r="J62" i="6" s="1"/>
  <c r="J105" i="6"/>
  <c r="BE105" i="6"/>
  <c r="BI102" i="6"/>
  <c r="BH102" i="6"/>
  <c r="BG102" i="6"/>
  <c r="BF102" i="6"/>
  <c r="T102" i="6"/>
  <c r="T101" i="6" s="1"/>
  <c r="R102" i="6"/>
  <c r="R101" i="6" s="1"/>
  <c r="P102" i="6"/>
  <c r="P101" i="6" s="1"/>
  <c r="BK102" i="6"/>
  <c r="BK101" i="6" s="1"/>
  <c r="J101" i="6"/>
  <c r="J61" i="6" s="1"/>
  <c r="J102" i="6"/>
  <c r="BE102" i="6"/>
  <c r="BI99" i="6"/>
  <c r="BH99" i="6"/>
  <c r="BG99" i="6"/>
  <c r="BF99" i="6"/>
  <c r="T99" i="6"/>
  <c r="R99" i="6"/>
  <c r="P99" i="6"/>
  <c r="BK99" i="6"/>
  <c r="J99" i="6"/>
  <c r="BE99" i="6" s="1"/>
  <c r="BI97" i="6"/>
  <c r="BH97" i="6"/>
  <c r="BG97" i="6"/>
  <c r="BF97" i="6"/>
  <c r="T97" i="6"/>
  <c r="R97" i="6"/>
  <c r="P97" i="6"/>
  <c r="BK97" i="6"/>
  <c r="J97" i="6"/>
  <c r="BE97" i="6" s="1"/>
  <c r="BI95" i="6"/>
  <c r="BH95" i="6"/>
  <c r="BG95" i="6"/>
  <c r="BF95" i="6"/>
  <c r="T95" i="6"/>
  <c r="R95" i="6"/>
  <c r="R94" i="6" s="1"/>
  <c r="P95" i="6"/>
  <c r="BK95" i="6"/>
  <c r="BK94" i="6" s="1"/>
  <c r="J94" i="6" s="1"/>
  <c r="J60" i="6" s="1"/>
  <c r="J95" i="6"/>
  <c r="BE95" i="6"/>
  <c r="BI92" i="6"/>
  <c r="BH92" i="6"/>
  <c r="BG92" i="6"/>
  <c r="BF92" i="6"/>
  <c r="T92" i="6"/>
  <c r="T91" i="6" s="1"/>
  <c r="R92" i="6"/>
  <c r="R91" i="6" s="1"/>
  <c r="P92" i="6"/>
  <c r="P91" i="6" s="1"/>
  <c r="BK92" i="6"/>
  <c r="BK91" i="6" s="1"/>
  <c r="J91" i="6"/>
  <c r="J59" i="6" s="1"/>
  <c r="J92" i="6"/>
  <c r="BE92" i="6"/>
  <c r="BI89" i="6"/>
  <c r="BH89" i="6"/>
  <c r="BG89" i="6"/>
  <c r="BF89" i="6"/>
  <c r="T89" i="6"/>
  <c r="R89" i="6"/>
  <c r="P89" i="6"/>
  <c r="BK89" i="6"/>
  <c r="J89" i="6"/>
  <c r="BE89" i="6" s="1"/>
  <c r="BI87" i="6"/>
  <c r="BH87" i="6"/>
  <c r="BG87" i="6"/>
  <c r="BF87" i="6"/>
  <c r="T87" i="6"/>
  <c r="R87" i="6"/>
  <c r="P87" i="6"/>
  <c r="BK87" i="6"/>
  <c r="J87" i="6"/>
  <c r="BE87" i="6" s="1"/>
  <c r="BI85" i="6"/>
  <c r="BH85" i="6"/>
  <c r="F33" i="6"/>
  <c r="BC56" i="1" s="1"/>
  <c r="BG85" i="6"/>
  <c r="BF85" i="6"/>
  <c r="J31" i="6"/>
  <c r="AW56" i="1" s="1"/>
  <c r="F31" i="6"/>
  <c r="BA56" i="1" s="1"/>
  <c r="T85" i="6"/>
  <c r="T84" i="6" s="1"/>
  <c r="R85" i="6"/>
  <c r="R84" i="6" s="1"/>
  <c r="P85" i="6"/>
  <c r="P84" i="6" s="1"/>
  <c r="BK85" i="6"/>
  <c r="BK84" i="6"/>
  <c r="J85" i="6"/>
  <c r="BE85" i="6"/>
  <c r="J78" i="6"/>
  <c r="F78" i="6"/>
  <c r="F76" i="6"/>
  <c r="E74" i="6"/>
  <c r="J51" i="6"/>
  <c r="F51" i="6"/>
  <c r="F49" i="6"/>
  <c r="E47" i="6"/>
  <c r="J18" i="6"/>
  <c r="E18" i="6"/>
  <c r="F79" i="6"/>
  <c r="F52" i="6"/>
  <c r="J17" i="6"/>
  <c r="J12" i="6"/>
  <c r="J76" i="6"/>
  <c r="J49" i="6"/>
  <c r="E7" i="6"/>
  <c r="J170" i="5"/>
  <c r="J169" i="5"/>
  <c r="J143" i="5"/>
  <c r="J142" i="5"/>
  <c r="J141" i="5"/>
  <c r="J123" i="5"/>
  <c r="J105" i="5"/>
  <c r="J91" i="5"/>
  <c r="AY55" i="1"/>
  <c r="AX55" i="1"/>
  <c r="BI175" i="5"/>
  <c r="BH175" i="5"/>
  <c r="BG175" i="5"/>
  <c r="BF175" i="5"/>
  <c r="T175" i="5"/>
  <c r="T174" i="5"/>
  <c r="R175" i="5"/>
  <c r="R174" i="5"/>
  <c r="P175" i="5"/>
  <c r="P174" i="5"/>
  <c r="BK175" i="5"/>
  <c r="BK174" i="5"/>
  <c r="J174" i="5" s="1"/>
  <c r="J175" i="5"/>
  <c r="BE175" i="5" s="1"/>
  <c r="J70" i="5"/>
  <c r="BI172" i="5"/>
  <c r="BH172" i="5"/>
  <c r="BG172" i="5"/>
  <c r="BF172" i="5"/>
  <c r="T172" i="5"/>
  <c r="T171" i="5"/>
  <c r="R172" i="5"/>
  <c r="R171" i="5"/>
  <c r="P172" i="5"/>
  <c r="P171" i="5"/>
  <c r="BK172" i="5"/>
  <c r="BK171" i="5"/>
  <c r="J171" i="5" s="1"/>
  <c r="J172" i="5"/>
  <c r="BE172" i="5" s="1"/>
  <c r="J69" i="5"/>
  <c r="J68" i="5"/>
  <c r="J67" i="5"/>
  <c r="BI167" i="5"/>
  <c r="BH167" i="5"/>
  <c r="BG167" i="5"/>
  <c r="BF167" i="5"/>
  <c r="T167" i="5"/>
  <c r="R167" i="5"/>
  <c r="P167" i="5"/>
  <c r="BK167" i="5"/>
  <c r="J167" i="5"/>
  <c r="BE167" i="5"/>
  <c r="BI165" i="5"/>
  <c r="BH165" i="5"/>
  <c r="BG165" i="5"/>
  <c r="BF165" i="5"/>
  <c r="T165" i="5"/>
  <c r="R165" i="5"/>
  <c r="P165" i="5"/>
  <c r="BK165" i="5"/>
  <c r="J165" i="5"/>
  <c r="BE165" i="5"/>
  <c r="BI163" i="5"/>
  <c r="BH163" i="5"/>
  <c r="BG163" i="5"/>
  <c r="BF163" i="5"/>
  <c r="T163" i="5"/>
  <c r="R163" i="5"/>
  <c r="P163" i="5"/>
  <c r="BK163" i="5"/>
  <c r="J163" i="5"/>
  <c r="BE163" i="5"/>
  <c r="BI161" i="5"/>
  <c r="BH161" i="5"/>
  <c r="BG161" i="5"/>
  <c r="BF161" i="5"/>
  <c r="T161" i="5"/>
  <c r="R161" i="5"/>
  <c r="P161" i="5"/>
  <c r="BK161" i="5"/>
  <c r="J161" i="5"/>
  <c r="BE161" i="5"/>
  <c r="BI159" i="5"/>
  <c r="BH159" i="5"/>
  <c r="BG159" i="5"/>
  <c r="BF159" i="5"/>
  <c r="T159" i="5"/>
  <c r="R159" i="5"/>
  <c r="P159" i="5"/>
  <c r="BK159" i="5"/>
  <c r="J159" i="5"/>
  <c r="BE159" i="5"/>
  <c r="BI157" i="5"/>
  <c r="BH157" i="5"/>
  <c r="BG157" i="5"/>
  <c r="BF157" i="5"/>
  <c r="T157" i="5"/>
  <c r="R157" i="5"/>
  <c r="P157" i="5"/>
  <c r="BK157" i="5"/>
  <c r="J157" i="5"/>
  <c r="BE157" i="5"/>
  <c r="BI155" i="5"/>
  <c r="BH155" i="5"/>
  <c r="BG155" i="5"/>
  <c r="BF155" i="5"/>
  <c r="T155" i="5"/>
  <c r="R155" i="5"/>
  <c r="P155" i="5"/>
  <c r="BK155" i="5"/>
  <c r="J155" i="5"/>
  <c r="BE155" i="5"/>
  <c r="BI153" i="5"/>
  <c r="BH153" i="5"/>
  <c r="BG153" i="5"/>
  <c r="BF153" i="5"/>
  <c r="T153" i="5"/>
  <c r="R153" i="5"/>
  <c r="P153" i="5"/>
  <c r="BK153" i="5"/>
  <c r="J153" i="5"/>
  <c r="BE153" i="5"/>
  <c r="BI151" i="5"/>
  <c r="BH151" i="5"/>
  <c r="BG151" i="5"/>
  <c r="BF151" i="5"/>
  <c r="T151" i="5"/>
  <c r="R151" i="5"/>
  <c r="P151" i="5"/>
  <c r="BK151" i="5"/>
  <c r="J151" i="5"/>
  <c r="BE151" i="5"/>
  <c r="BI149" i="5"/>
  <c r="BH149" i="5"/>
  <c r="BG149" i="5"/>
  <c r="BF149" i="5"/>
  <c r="T149" i="5"/>
  <c r="R149" i="5"/>
  <c r="P149" i="5"/>
  <c r="BK149" i="5"/>
  <c r="J149" i="5"/>
  <c r="BE149" i="5"/>
  <c r="BI147" i="5"/>
  <c r="BH147" i="5"/>
  <c r="BG147" i="5"/>
  <c r="BF147" i="5"/>
  <c r="T147" i="5"/>
  <c r="R147" i="5"/>
  <c r="P147" i="5"/>
  <c r="BK147" i="5"/>
  <c r="J147" i="5"/>
  <c r="BE147" i="5"/>
  <c r="BI145" i="5"/>
  <c r="BH145" i="5"/>
  <c r="BG145" i="5"/>
  <c r="BF145" i="5"/>
  <c r="T145" i="5"/>
  <c r="T144" i="5"/>
  <c r="R145" i="5"/>
  <c r="R144" i="5"/>
  <c r="P145" i="5"/>
  <c r="P144" i="5"/>
  <c r="BK145" i="5"/>
  <c r="BK144" i="5"/>
  <c r="J144" i="5" s="1"/>
  <c r="J145" i="5"/>
  <c r="BE145" i="5" s="1"/>
  <c r="J66" i="5"/>
  <c r="J65" i="5"/>
  <c r="J64" i="5"/>
  <c r="J63" i="5"/>
  <c r="BI139" i="5"/>
  <c r="BH139" i="5"/>
  <c r="BG139" i="5"/>
  <c r="BF139" i="5"/>
  <c r="T139" i="5"/>
  <c r="R139" i="5"/>
  <c r="P139" i="5"/>
  <c r="BK139" i="5"/>
  <c r="J139" i="5"/>
  <c r="BE139" i="5" s="1"/>
  <c r="BI137" i="5"/>
  <c r="BH137" i="5"/>
  <c r="BG137" i="5"/>
  <c r="BF137" i="5"/>
  <c r="T137" i="5"/>
  <c r="R137" i="5"/>
  <c r="P137" i="5"/>
  <c r="BK137" i="5"/>
  <c r="J137" i="5"/>
  <c r="BE137" i="5" s="1"/>
  <c r="BI135" i="5"/>
  <c r="BH135" i="5"/>
  <c r="BG135" i="5"/>
  <c r="BF135" i="5"/>
  <c r="T135" i="5"/>
  <c r="R135" i="5"/>
  <c r="P135" i="5"/>
  <c r="BK135" i="5"/>
  <c r="J135" i="5"/>
  <c r="BE135" i="5" s="1"/>
  <c r="BI133" i="5"/>
  <c r="BH133" i="5"/>
  <c r="BG133" i="5"/>
  <c r="BF133" i="5"/>
  <c r="T133" i="5"/>
  <c r="R133" i="5"/>
  <c r="P133" i="5"/>
  <c r="BK133" i="5"/>
  <c r="J133" i="5"/>
  <c r="BE133" i="5" s="1"/>
  <c r="BI131" i="5"/>
  <c r="BH131" i="5"/>
  <c r="BG131" i="5"/>
  <c r="BF131" i="5"/>
  <c r="T131" i="5"/>
  <c r="R131" i="5"/>
  <c r="P131" i="5"/>
  <c r="BK131" i="5"/>
  <c r="J131" i="5"/>
  <c r="BE131" i="5" s="1"/>
  <c r="BI129" i="5"/>
  <c r="BH129" i="5"/>
  <c r="BG129" i="5"/>
  <c r="BF129" i="5"/>
  <c r="T129" i="5"/>
  <c r="R129" i="5"/>
  <c r="P129" i="5"/>
  <c r="BK129" i="5"/>
  <c r="J129" i="5"/>
  <c r="BE129" i="5" s="1"/>
  <c r="BI127" i="5"/>
  <c r="BH127" i="5"/>
  <c r="BG127" i="5"/>
  <c r="BF127" i="5"/>
  <c r="T127" i="5"/>
  <c r="R127" i="5"/>
  <c r="P127" i="5"/>
  <c r="BK127" i="5"/>
  <c r="J127" i="5"/>
  <c r="BE127" i="5" s="1"/>
  <c r="BI125" i="5"/>
  <c r="BH125" i="5"/>
  <c r="BG125" i="5"/>
  <c r="BF125" i="5"/>
  <c r="T125" i="5"/>
  <c r="T124" i="5" s="1"/>
  <c r="R125" i="5"/>
  <c r="R124" i="5" s="1"/>
  <c r="P125" i="5"/>
  <c r="P124" i="5" s="1"/>
  <c r="BK125" i="5"/>
  <c r="BK124" i="5" s="1"/>
  <c r="J124" i="5"/>
  <c r="J62" i="5" s="1"/>
  <c r="J125" i="5"/>
  <c r="BE125" i="5"/>
  <c r="J61" i="5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R119" i="5"/>
  <c r="P119" i="5"/>
  <c r="BK119" i="5"/>
  <c r="J119" i="5"/>
  <c r="BE119" i="5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/>
  <c r="BI113" i="5"/>
  <c r="BH113" i="5"/>
  <c r="BG113" i="5"/>
  <c r="BF113" i="5"/>
  <c r="T113" i="5"/>
  <c r="R113" i="5"/>
  <c r="P113" i="5"/>
  <c r="BK113" i="5"/>
  <c r="J113" i="5"/>
  <c r="BE113" i="5"/>
  <c r="BI111" i="5"/>
  <c r="BH111" i="5"/>
  <c r="BG111" i="5"/>
  <c r="BF111" i="5"/>
  <c r="T111" i="5"/>
  <c r="R111" i="5"/>
  <c r="P111" i="5"/>
  <c r="BK111" i="5"/>
  <c r="J111" i="5"/>
  <c r="BE111" i="5"/>
  <c r="BI109" i="5"/>
  <c r="BH109" i="5"/>
  <c r="BG109" i="5"/>
  <c r="BF109" i="5"/>
  <c r="T109" i="5"/>
  <c r="R109" i="5"/>
  <c r="P109" i="5"/>
  <c r="BK109" i="5"/>
  <c r="J109" i="5"/>
  <c r="BE109" i="5"/>
  <c r="BI107" i="5"/>
  <c r="BH107" i="5"/>
  <c r="BG107" i="5"/>
  <c r="BF107" i="5"/>
  <c r="T107" i="5"/>
  <c r="T106" i="5"/>
  <c r="R107" i="5"/>
  <c r="R106" i="5"/>
  <c r="P107" i="5"/>
  <c r="P106" i="5"/>
  <c r="BK107" i="5"/>
  <c r="BK106" i="5"/>
  <c r="J106" i="5" s="1"/>
  <c r="J107" i="5"/>
  <c r="BE107" i="5" s="1"/>
  <c r="J60" i="5"/>
  <c r="J59" i="5"/>
  <c r="BI103" i="5"/>
  <c r="BH103" i="5"/>
  <c r="BG103" i="5"/>
  <c r="BF103" i="5"/>
  <c r="T103" i="5"/>
  <c r="R103" i="5"/>
  <c r="P103" i="5"/>
  <c r="BK103" i="5"/>
  <c r="J103" i="5"/>
  <c r="BE103" i="5" s="1"/>
  <c r="BI101" i="5"/>
  <c r="BH101" i="5"/>
  <c r="BG101" i="5"/>
  <c r="BF101" i="5"/>
  <c r="T101" i="5"/>
  <c r="R101" i="5"/>
  <c r="P101" i="5"/>
  <c r="BK101" i="5"/>
  <c r="J101" i="5"/>
  <c r="BE101" i="5" s="1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T97" i="5"/>
  <c r="R97" i="5"/>
  <c r="P97" i="5"/>
  <c r="BK97" i="5"/>
  <c r="J97" i="5"/>
  <c r="BE97" i="5" s="1"/>
  <c r="F30" i="5" s="1"/>
  <c r="AZ55" i="1" s="1"/>
  <c r="BI95" i="5"/>
  <c r="BH95" i="5"/>
  <c r="BG95" i="5"/>
  <c r="BF95" i="5"/>
  <c r="T95" i="5"/>
  <c r="R95" i="5"/>
  <c r="P95" i="5"/>
  <c r="BK95" i="5"/>
  <c r="J95" i="5"/>
  <c r="BE95" i="5" s="1"/>
  <c r="BI93" i="5"/>
  <c r="F34" i="5" s="1"/>
  <c r="BD55" i="1" s="1"/>
  <c r="BH93" i="5"/>
  <c r="F33" i="5"/>
  <c r="BC55" i="1" s="1"/>
  <c r="BG93" i="5"/>
  <c r="BF93" i="5"/>
  <c r="J31" i="5"/>
  <c r="AW55" i="1" s="1"/>
  <c r="F31" i="5"/>
  <c r="BA55" i="1" s="1"/>
  <c r="T93" i="5"/>
  <c r="R93" i="5"/>
  <c r="R92" i="5"/>
  <c r="R90" i="5" s="1"/>
  <c r="P93" i="5"/>
  <c r="BK93" i="5"/>
  <c r="BK92" i="5" s="1"/>
  <c r="BK90" i="5" s="1"/>
  <c r="J92" i="5"/>
  <c r="J58" i="5" s="1"/>
  <c r="J90" i="5"/>
  <c r="J56" i="5" s="1"/>
  <c r="J27" i="5"/>
  <c r="J93" i="5"/>
  <c r="BE93" i="5" s="1"/>
  <c r="J30" i="5"/>
  <c r="AV55" i="1" s="1"/>
  <c r="J57" i="5"/>
  <c r="J86" i="5"/>
  <c r="F84" i="5"/>
  <c r="E82" i="5"/>
  <c r="J51" i="5"/>
  <c r="F49" i="5"/>
  <c r="E47" i="5"/>
  <c r="J18" i="5"/>
  <c r="E18" i="5"/>
  <c r="F87" i="5"/>
  <c r="F52" i="5"/>
  <c r="J17" i="5"/>
  <c r="J15" i="5"/>
  <c r="E15" i="5"/>
  <c r="F86" i="5" s="1"/>
  <c r="F51" i="5"/>
  <c r="J14" i="5"/>
  <c r="J12" i="5"/>
  <c r="J84" i="5" s="1"/>
  <c r="E7" i="5"/>
  <c r="E80" i="5"/>
  <c r="E45" i="5"/>
  <c r="AY54" i="1"/>
  <c r="AX54" i="1"/>
  <c r="BI97" i="4"/>
  <c r="BH97" i="4"/>
  <c r="BG97" i="4"/>
  <c r="BF97" i="4"/>
  <c r="T97" i="4"/>
  <c r="R97" i="4"/>
  <c r="P97" i="4"/>
  <c r="BK97" i="4"/>
  <c r="J97" i="4"/>
  <c r="BE97" i="4" s="1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 s="1"/>
  <c r="BI89" i="4"/>
  <c r="BH89" i="4"/>
  <c r="BG89" i="4"/>
  <c r="BF89" i="4"/>
  <c r="T89" i="4"/>
  <c r="R89" i="4"/>
  <c r="P89" i="4"/>
  <c r="BK89" i="4"/>
  <c r="J89" i="4"/>
  <c r="BE89" i="4" s="1"/>
  <c r="BI87" i="4"/>
  <c r="BH87" i="4"/>
  <c r="BG87" i="4"/>
  <c r="BF87" i="4"/>
  <c r="T87" i="4"/>
  <c r="R87" i="4"/>
  <c r="P87" i="4"/>
  <c r="BK87" i="4"/>
  <c r="J87" i="4"/>
  <c r="BE87" i="4" s="1"/>
  <c r="BI85" i="4"/>
  <c r="BH85" i="4"/>
  <c r="BG85" i="4"/>
  <c r="BF85" i="4"/>
  <c r="T85" i="4"/>
  <c r="R85" i="4"/>
  <c r="P85" i="4"/>
  <c r="BK85" i="4"/>
  <c r="J85" i="4"/>
  <c r="BE85" i="4" s="1"/>
  <c r="BI83" i="4"/>
  <c r="BH83" i="4"/>
  <c r="BG83" i="4"/>
  <c r="BF83" i="4"/>
  <c r="T83" i="4"/>
  <c r="R83" i="4"/>
  <c r="P83" i="4"/>
  <c r="BK83" i="4"/>
  <c r="J83" i="4"/>
  <c r="BE83" i="4" s="1"/>
  <c r="BI81" i="4"/>
  <c r="BH81" i="4"/>
  <c r="F33" i="4"/>
  <c r="BC54" i="1" s="1"/>
  <c r="BG81" i="4"/>
  <c r="BF81" i="4"/>
  <c r="J31" i="4"/>
  <c r="AW54" i="1" s="1"/>
  <c r="F31" i="4"/>
  <c r="BA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/>
  <c r="J80" i="4" s="1"/>
  <c r="J58" i="4" s="1"/>
  <c r="J81" i="4"/>
  <c r="BE81" i="4"/>
  <c r="J74" i="4"/>
  <c r="F74" i="4"/>
  <c r="F72" i="4"/>
  <c r="E70" i="4"/>
  <c r="J51" i="4"/>
  <c r="F51" i="4"/>
  <c r="F49" i="4"/>
  <c r="E47" i="4"/>
  <c r="J18" i="4"/>
  <c r="E18" i="4"/>
  <c r="F75" i="4"/>
  <c r="F52" i="4"/>
  <c r="J17" i="4"/>
  <c r="J12" i="4"/>
  <c r="J72" i="4"/>
  <c r="J49" i="4"/>
  <c r="E7" i="4"/>
  <c r="E68" i="4" s="1"/>
  <c r="AY53" i="1"/>
  <c r="AX53" i="1"/>
  <c r="BI270" i="3"/>
  <c r="BH270" i="3"/>
  <c r="BG270" i="3"/>
  <c r="BF270" i="3"/>
  <c r="T270" i="3"/>
  <c r="R270" i="3"/>
  <c r="P270" i="3"/>
  <c r="BK270" i="3"/>
  <c r="J270" i="3"/>
  <c r="BE270" i="3"/>
  <c r="BI268" i="3"/>
  <c r="BH268" i="3"/>
  <c r="BG268" i="3"/>
  <c r="BF268" i="3"/>
  <c r="T268" i="3"/>
  <c r="R268" i="3"/>
  <c r="P268" i="3"/>
  <c r="BK268" i="3"/>
  <c r="J268" i="3"/>
  <c r="BE268" i="3"/>
  <c r="BI266" i="3"/>
  <c r="BH266" i="3"/>
  <c r="BG266" i="3"/>
  <c r="BF266" i="3"/>
  <c r="T266" i="3"/>
  <c r="R266" i="3"/>
  <c r="P266" i="3"/>
  <c r="BK266" i="3"/>
  <c r="J266" i="3"/>
  <c r="BE266" i="3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/>
  <c r="BI260" i="3"/>
  <c r="BH260" i="3"/>
  <c r="BG260" i="3"/>
  <c r="BF260" i="3"/>
  <c r="T260" i="3"/>
  <c r="R260" i="3"/>
  <c r="P260" i="3"/>
  <c r="BK260" i="3"/>
  <c r="J260" i="3"/>
  <c r="BE260" i="3"/>
  <c r="BI258" i="3"/>
  <c r="BH258" i="3"/>
  <c r="BG258" i="3"/>
  <c r="BF258" i="3"/>
  <c r="T258" i="3"/>
  <c r="R258" i="3"/>
  <c r="P258" i="3"/>
  <c r="BK258" i="3"/>
  <c r="J258" i="3"/>
  <c r="BE258" i="3"/>
  <c r="BI256" i="3"/>
  <c r="BH256" i="3"/>
  <c r="BG256" i="3"/>
  <c r="BF256" i="3"/>
  <c r="T256" i="3"/>
  <c r="R256" i="3"/>
  <c r="P256" i="3"/>
  <c r="BK256" i="3"/>
  <c r="J256" i="3"/>
  <c r="BE256" i="3"/>
  <c r="BI254" i="3"/>
  <c r="BH254" i="3"/>
  <c r="BG254" i="3"/>
  <c r="BF254" i="3"/>
  <c r="T254" i="3"/>
  <c r="R254" i="3"/>
  <c r="P254" i="3"/>
  <c r="BK254" i="3"/>
  <c r="J254" i="3"/>
  <c r="BE254" i="3"/>
  <c r="BI252" i="3"/>
  <c r="BH252" i="3"/>
  <c r="BG252" i="3"/>
  <c r="BF252" i="3"/>
  <c r="T252" i="3"/>
  <c r="R252" i="3"/>
  <c r="P252" i="3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/>
  <c r="BI248" i="3"/>
  <c r="BH248" i="3"/>
  <c r="BG248" i="3"/>
  <c r="BF248" i="3"/>
  <c r="T248" i="3"/>
  <c r="R248" i="3"/>
  <c r="P248" i="3"/>
  <c r="BK248" i="3"/>
  <c r="J248" i="3"/>
  <c r="BE248" i="3"/>
  <c r="BI246" i="3"/>
  <c r="BH246" i="3"/>
  <c r="BG246" i="3"/>
  <c r="BF246" i="3"/>
  <c r="T246" i="3"/>
  <c r="R246" i="3"/>
  <c r="P246" i="3"/>
  <c r="BK246" i="3"/>
  <c r="J246" i="3"/>
  <c r="BE246" i="3"/>
  <c r="BI244" i="3"/>
  <c r="BH244" i="3"/>
  <c r="BG244" i="3"/>
  <c r="BF244" i="3"/>
  <c r="T244" i="3"/>
  <c r="R244" i="3"/>
  <c r="P244" i="3"/>
  <c r="BK244" i="3"/>
  <c r="J244" i="3"/>
  <c r="BE244" i="3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/>
  <c r="BI238" i="3"/>
  <c r="BH238" i="3"/>
  <c r="BG238" i="3"/>
  <c r="BF238" i="3"/>
  <c r="T238" i="3"/>
  <c r="R238" i="3"/>
  <c r="P238" i="3"/>
  <c r="BK238" i="3"/>
  <c r="J238" i="3"/>
  <c r="BE238" i="3"/>
  <c r="BI236" i="3"/>
  <c r="BH236" i="3"/>
  <c r="BG236" i="3"/>
  <c r="BF236" i="3"/>
  <c r="T236" i="3"/>
  <c r="R236" i="3"/>
  <c r="P236" i="3"/>
  <c r="BK236" i="3"/>
  <c r="J236" i="3"/>
  <c r="BE236" i="3"/>
  <c r="BI234" i="3"/>
  <c r="BH234" i="3"/>
  <c r="BG234" i="3"/>
  <c r="BF234" i="3"/>
  <c r="T234" i="3"/>
  <c r="R234" i="3"/>
  <c r="P234" i="3"/>
  <c r="BK234" i="3"/>
  <c r="J234" i="3"/>
  <c r="BE234" i="3"/>
  <c r="BI232" i="3"/>
  <c r="BH232" i="3"/>
  <c r="BG232" i="3"/>
  <c r="BF232" i="3"/>
  <c r="T232" i="3"/>
  <c r="R232" i="3"/>
  <c r="P232" i="3"/>
  <c r="BK232" i="3"/>
  <c r="J232" i="3"/>
  <c r="BE232" i="3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R228" i="3"/>
  <c r="P228" i="3"/>
  <c r="BK228" i="3"/>
  <c r="J228" i="3"/>
  <c r="BE228" i="3"/>
  <c r="BI226" i="3"/>
  <c r="BH226" i="3"/>
  <c r="BG226" i="3"/>
  <c r="BF226" i="3"/>
  <c r="T226" i="3"/>
  <c r="R226" i="3"/>
  <c r="P226" i="3"/>
  <c r="BK226" i="3"/>
  <c r="J226" i="3"/>
  <c r="BE226" i="3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T221" i="3"/>
  <c r="R222" i="3"/>
  <c r="R221" i="3"/>
  <c r="P222" i="3"/>
  <c r="P221" i="3"/>
  <c r="BK222" i="3"/>
  <c r="BK221" i="3"/>
  <c r="J221" i="3" s="1"/>
  <c r="J222" i="3"/>
  <c r="BE222" i="3" s="1"/>
  <c r="J63" i="3"/>
  <c r="BI219" i="3"/>
  <c r="BH219" i="3"/>
  <c r="BG219" i="3"/>
  <c r="BF219" i="3"/>
  <c r="T219" i="3"/>
  <c r="R219" i="3"/>
  <c r="P219" i="3"/>
  <c r="BK219" i="3"/>
  <c r="J219" i="3"/>
  <c r="BE219" i="3"/>
  <c r="BI217" i="3"/>
  <c r="BH217" i="3"/>
  <c r="BG217" i="3"/>
  <c r="BF217" i="3"/>
  <c r="T217" i="3"/>
  <c r="R217" i="3"/>
  <c r="P217" i="3"/>
  <c r="BK217" i="3"/>
  <c r="J217" i="3"/>
  <c r="BE217" i="3"/>
  <c r="BI215" i="3"/>
  <c r="BH215" i="3"/>
  <c r="BG215" i="3"/>
  <c r="BF215" i="3"/>
  <c r="T215" i="3"/>
  <c r="R215" i="3"/>
  <c r="P215" i="3"/>
  <c r="BK215" i="3"/>
  <c r="J215" i="3"/>
  <c r="BE215" i="3"/>
  <c r="BI213" i="3"/>
  <c r="BH213" i="3"/>
  <c r="BG213" i="3"/>
  <c r="BF213" i="3"/>
  <c r="T213" i="3"/>
  <c r="R213" i="3"/>
  <c r="P213" i="3"/>
  <c r="BK213" i="3"/>
  <c r="J213" i="3"/>
  <c r="BE213" i="3"/>
  <c r="BI211" i="3"/>
  <c r="BH211" i="3"/>
  <c r="BG211" i="3"/>
  <c r="BF211" i="3"/>
  <c r="T211" i="3"/>
  <c r="R211" i="3"/>
  <c r="P211" i="3"/>
  <c r="BK211" i="3"/>
  <c r="J211" i="3"/>
  <c r="BE211" i="3"/>
  <c r="BI209" i="3"/>
  <c r="BH209" i="3"/>
  <c r="BG209" i="3"/>
  <c r="BF209" i="3"/>
  <c r="T209" i="3"/>
  <c r="R209" i="3"/>
  <c r="P209" i="3"/>
  <c r="BK209" i="3"/>
  <c r="J209" i="3"/>
  <c r="BE209" i="3"/>
  <c r="BI207" i="3"/>
  <c r="BH207" i="3"/>
  <c r="BG207" i="3"/>
  <c r="BF207" i="3"/>
  <c r="T207" i="3"/>
  <c r="R207" i="3"/>
  <c r="P207" i="3"/>
  <c r="BK207" i="3"/>
  <c r="J207" i="3"/>
  <c r="BE207" i="3"/>
  <c r="BI205" i="3"/>
  <c r="BH205" i="3"/>
  <c r="BG205" i="3"/>
  <c r="BF205" i="3"/>
  <c r="T205" i="3"/>
  <c r="R205" i="3"/>
  <c r="P205" i="3"/>
  <c r="BK205" i="3"/>
  <c r="J205" i="3"/>
  <c r="BE205" i="3"/>
  <c r="BI203" i="3"/>
  <c r="BH203" i="3"/>
  <c r="BG203" i="3"/>
  <c r="BF203" i="3"/>
  <c r="T203" i="3"/>
  <c r="R203" i="3"/>
  <c r="P203" i="3"/>
  <c r="BK203" i="3"/>
  <c r="J203" i="3"/>
  <c r="BE203" i="3"/>
  <c r="BI201" i="3"/>
  <c r="BH201" i="3"/>
  <c r="BG201" i="3"/>
  <c r="BF201" i="3"/>
  <c r="T201" i="3"/>
  <c r="R201" i="3"/>
  <c r="P201" i="3"/>
  <c r="BK201" i="3"/>
  <c r="J201" i="3"/>
  <c r="BE201" i="3"/>
  <c r="BI199" i="3"/>
  <c r="BH199" i="3"/>
  <c r="BG199" i="3"/>
  <c r="BF199" i="3"/>
  <c r="T199" i="3"/>
  <c r="R199" i="3"/>
  <c r="P199" i="3"/>
  <c r="BK199" i="3"/>
  <c r="J199" i="3"/>
  <c r="BE199" i="3"/>
  <c r="BI197" i="3"/>
  <c r="BH197" i="3"/>
  <c r="BG197" i="3"/>
  <c r="BF197" i="3"/>
  <c r="T197" i="3"/>
  <c r="R197" i="3"/>
  <c r="P197" i="3"/>
  <c r="BK197" i="3"/>
  <c r="J197" i="3"/>
  <c r="BE197" i="3"/>
  <c r="BI195" i="3"/>
  <c r="BH195" i="3"/>
  <c r="BG195" i="3"/>
  <c r="BF195" i="3"/>
  <c r="T195" i="3"/>
  <c r="R195" i="3"/>
  <c r="P195" i="3"/>
  <c r="BK195" i="3"/>
  <c r="J195" i="3"/>
  <c r="BE195" i="3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/>
  <c r="BI185" i="3"/>
  <c r="BH185" i="3"/>
  <c r="BG185" i="3"/>
  <c r="BF185" i="3"/>
  <c r="T185" i="3"/>
  <c r="R185" i="3"/>
  <c r="P185" i="3"/>
  <c r="BK185" i="3"/>
  <c r="J185" i="3"/>
  <c r="BE185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T172" i="3"/>
  <c r="R173" i="3"/>
  <c r="R172" i="3"/>
  <c r="P173" i="3"/>
  <c r="P172" i="3"/>
  <c r="BK173" i="3"/>
  <c r="BK172" i="3"/>
  <c r="J172" i="3" s="1"/>
  <c r="J173" i="3"/>
  <c r="BE173" i="3" s="1"/>
  <c r="J62" i="3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/>
  <c r="BI164" i="3"/>
  <c r="BH164" i="3"/>
  <c r="BG164" i="3"/>
  <c r="BF164" i="3"/>
  <c r="T164" i="3"/>
  <c r="R164" i="3"/>
  <c r="P164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/>
  <c r="BI159" i="3"/>
  <c r="BH159" i="3"/>
  <c r="BG159" i="3"/>
  <c r="BF159" i="3"/>
  <c r="T159" i="3"/>
  <c r="R159" i="3"/>
  <c r="P159" i="3"/>
  <c r="BK159" i="3"/>
  <c r="J159" i="3"/>
  <c r="BE159" i="3"/>
  <c r="BI156" i="3"/>
  <c r="BH156" i="3"/>
  <c r="BG156" i="3"/>
  <c r="BF156" i="3"/>
  <c r="T156" i="3"/>
  <c r="R156" i="3"/>
  <c r="P156" i="3"/>
  <c r="BK156" i="3"/>
  <c r="J156" i="3"/>
  <c r="BE156" i="3"/>
  <c r="BI153" i="3"/>
  <c r="BH153" i="3"/>
  <c r="BG153" i="3"/>
  <c r="BF153" i="3"/>
  <c r="T153" i="3"/>
  <c r="R153" i="3"/>
  <c r="P153" i="3"/>
  <c r="BK153" i="3"/>
  <c r="J153" i="3"/>
  <c r="BE153" i="3"/>
  <c r="BI150" i="3"/>
  <c r="BH150" i="3"/>
  <c r="BG150" i="3"/>
  <c r="BF150" i="3"/>
  <c r="T150" i="3"/>
  <c r="R150" i="3"/>
  <c r="P150" i="3"/>
  <c r="BK150" i="3"/>
  <c r="J150" i="3"/>
  <c r="BE150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39" i="3"/>
  <c r="BH139" i="3"/>
  <c r="BG139" i="3"/>
  <c r="BF139" i="3"/>
  <c r="T139" i="3"/>
  <c r="R139" i="3"/>
  <c r="P139" i="3"/>
  <c r="BK139" i="3"/>
  <c r="J139" i="3"/>
  <c r="BE139" i="3"/>
  <c r="BI136" i="3"/>
  <c r="BH136" i="3"/>
  <c r="BG136" i="3"/>
  <c r="BF136" i="3"/>
  <c r="T136" i="3"/>
  <c r="R136" i="3"/>
  <c r="P136" i="3"/>
  <c r="BK136" i="3"/>
  <c r="J136" i="3"/>
  <c r="BE136" i="3"/>
  <c r="BI133" i="3"/>
  <c r="BH133" i="3"/>
  <c r="BG133" i="3"/>
  <c r="BF133" i="3"/>
  <c r="T133" i="3"/>
  <c r="R133" i="3"/>
  <c r="P133" i="3"/>
  <c r="BK133" i="3"/>
  <c r="J133" i="3"/>
  <c r="BE133" i="3"/>
  <c r="BI130" i="3"/>
  <c r="BH130" i="3"/>
  <c r="BG130" i="3"/>
  <c r="BF130" i="3"/>
  <c r="T130" i="3"/>
  <c r="R130" i="3"/>
  <c r="P130" i="3"/>
  <c r="BK130" i="3"/>
  <c r="J130" i="3"/>
  <c r="BE130" i="3"/>
  <c r="BI127" i="3"/>
  <c r="BH127" i="3"/>
  <c r="BG127" i="3"/>
  <c r="BF127" i="3"/>
  <c r="T127" i="3"/>
  <c r="R127" i="3"/>
  <c r="P127" i="3"/>
  <c r="BK127" i="3"/>
  <c r="J127" i="3"/>
  <c r="BE127" i="3"/>
  <c r="BI124" i="3"/>
  <c r="BH124" i="3"/>
  <c r="BG124" i="3"/>
  <c r="BF124" i="3"/>
  <c r="T124" i="3"/>
  <c r="R124" i="3"/>
  <c r="P124" i="3"/>
  <c r="BK124" i="3"/>
  <c r="J124" i="3"/>
  <c r="BE124" i="3"/>
  <c r="BI121" i="3"/>
  <c r="BH121" i="3"/>
  <c r="BG121" i="3"/>
  <c r="BF121" i="3"/>
  <c r="T121" i="3"/>
  <c r="R121" i="3"/>
  <c r="P121" i="3"/>
  <c r="BK121" i="3"/>
  <c r="J121" i="3"/>
  <c r="BE121" i="3"/>
  <c r="BI118" i="3"/>
  <c r="BH118" i="3"/>
  <c r="BG118" i="3"/>
  <c r="BF118" i="3"/>
  <c r="T118" i="3"/>
  <c r="T117" i="3"/>
  <c r="R118" i="3"/>
  <c r="R117" i="3"/>
  <c r="P118" i="3"/>
  <c r="P117" i="3"/>
  <c r="BK118" i="3"/>
  <c r="BK117" i="3"/>
  <c r="J117" i="3" s="1"/>
  <c r="J118" i="3"/>
  <c r="BE118" i="3" s="1"/>
  <c r="J61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T108" i="3"/>
  <c r="R109" i="3"/>
  <c r="R108" i="3"/>
  <c r="P109" i="3"/>
  <c r="P108" i="3"/>
  <c r="BK109" i="3"/>
  <c r="BK108" i="3"/>
  <c r="J108" i="3" s="1"/>
  <c r="J109" i="3"/>
  <c r="BE109" i="3" s="1"/>
  <c r="J60" i="3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T88" i="3"/>
  <c r="R89" i="3"/>
  <c r="R88" i="3"/>
  <c r="P89" i="3"/>
  <c r="P88" i="3"/>
  <c r="BK89" i="3"/>
  <c r="BK88" i="3"/>
  <c r="J88" i="3" s="1"/>
  <c r="J89" i="3"/>
  <c r="BE89" i="3" s="1"/>
  <c r="F30" i="3" s="1"/>
  <c r="AZ53" i="1" s="1"/>
  <c r="J59" i="3"/>
  <c r="BI86" i="3"/>
  <c r="F34" i="3"/>
  <c r="BD53" i="1" s="1"/>
  <c r="BH86" i="3"/>
  <c r="F33" i="3" s="1"/>
  <c r="BC53" i="1" s="1"/>
  <c r="BG86" i="3"/>
  <c r="F32" i="3"/>
  <c r="BB53" i="1" s="1"/>
  <c r="BF86" i="3"/>
  <c r="T86" i="3"/>
  <c r="T85" i="3"/>
  <c r="T84" i="3" s="1"/>
  <c r="T83" i="3" s="1"/>
  <c r="R86" i="3"/>
  <c r="R85" i="3"/>
  <c r="R84" i="3" s="1"/>
  <c r="R83" i="3"/>
  <c r="P86" i="3"/>
  <c r="P85" i="3"/>
  <c r="P84" i="3" s="1"/>
  <c r="P83" i="3" s="1"/>
  <c r="AU53" i="1" s="1"/>
  <c r="BK86" i="3"/>
  <c r="BK85" i="3" s="1"/>
  <c r="BK84" i="3" s="1"/>
  <c r="BK83" i="3" s="1"/>
  <c r="J83" i="3" s="1"/>
  <c r="J84" i="3"/>
  <c r="J57" i="3" s="1"/>
  <c r="J86" i="3"/>
  <c r="BE86" i="3" s="1"/>
  <c r="J30" i="3"/>
  <c r="AV53" i="1" s="1"/>
  <c r="J79" i="3"/>
  <c r="F79" i="3"/>
  <c r="F77" i="3"/>
  <c r="E75" i="3"/>
  <c r="J51" i="3"/>
  <c r="F51" i="3"/>
  <c r="F49" i="3"/>
  <c r="E47" i="3"/>
  <c r="J18" i="3"/>
  <c r="E18" i="3"/>
  <c r="F80" i="3" s="1"/>
  <c r="F52" i="3"/>
  <c r="J17" i="3"/>
  <c r="J12" i="3"/>
  <c r="J77" i="3" s="1"/>
  <c r="E7" i="3"/>
  <c r="E73" i="3"/>
  <c r="E45" i="3"/>
  <c r="AY52" i="1"/>
  <c r="AX52" i="1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R206" i="2" s="1"/>
  <c r="P207" i="2"/>
  <c r="BK207" i="2"/>
  <c r="BK206" i="2" s="1"/>
  <c r="J206" i="2" s="1"/>
  <c r="J72" i="2" s="1"/>
  <c r="J207" i="2"/>
  <c r="BE207" i="2"/>
  <c r="BI204" i="2"/>
  <c r="BH204" i="2"/>
  <c r="BG204" i="2"/>
  <c r="BF204" i="2"/>
  <c r="T204" i="2"/>
  <c r="T203" i="2" s="1"/>
  <c r="R204" i="2"/>
  <c r="R203" i="2" s="1"/>
  <c r="P204" i="2"/>
  <c r="P203" i="2" s="1"/>
  <c r="BK204" i="2"/>
  <c r="BK203" i="2" s="1"/>
  <c r="J203" i="2"/>
  <c r="J71" i="2" s="1"/>
  <c r="J204" i="2"/>
  <c r="BE204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T196" i="2" s="1"/>
  <c r="R197" i="2"/>
  <c r="R196" i="2" s="1"/>
  <c r="P197" i="2"/>
  <c r="P196" i="2" s="1"/>
  <c r="BK197" i="2"/>
  <c r="BK196" i="2" s="1"/>
  <c r="J196" i="2"/>
  <c r="J70" i="2" s="1"/>
  <c r="J197" i="2"/>
  <c r="BE197" i="2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R185" i="2" s="1"/>
  <c r="P186" i="2"/>
  <c r="BK186" i="2"/>
  <c r="BK185" i="2" s="1"/>
  <c r="J185" i="2" s="1"/>
  <c r="J69" i="2" s="1"/>
  <c r="J186" i="2"/>
  <c r="BE186" i="2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R180" i="2" s="1"/>
  <c r="P181" i="2"/>
  <c r="BK181" i="2"/>
  <c r="BK180" i="2" s="1"/>
  <c r="J180" i="2" s="1"/>
  <c r="J68" i="2" s="1"/>
  <c r="J181" i="2"/>
  <c r="BE181" i="2"/>
  <c r="BI177" i="2"/>
  <c r="BH177" i="2"/>
  <c r="BG177" i="2"/>
  <c r="BF177" i="2"/>
  <c r="T177" i="2"/>
  <c r="T176" i="2" s="1"/>
  <c r="R177" i="2"/>
  <c r="R176" i="2" s="1"/>
  <c r="P177" i="2"/>
  <c r="P176" i="2" s="1"/>
  <c r="BK177" i="2"/>
  <c r="BK176" i="2" s="1"/>
  <c r="J176" i="2"/>
  <c r="J67" i="2" s="1"/>
  <c r="J177" i="2"/>
  <c r="BE177" i="2"/>
  <c r="BI174" i="2"/>
  <c r="BH174" i="2"/>
  <c r="BG174" i="2"/>
  <c r="BF174" i="2"/>
  <c r="T174" i="2"/>
  <c r="T173" i="2" s="1"/>
  <c r="R174" i="2"/>
  <c r="R173" i="2"/>
  <c r="R172" i="2" s="1"/>
  <c r="P174" i="2"/>
  <c r="P173" i="2" s="1"/>
  <c r="BK174" i="2"/>
  <c r="BK173" i="2"/>
  <c r="J173" i="2" s="1"/>
  <c r="J66" i="2" s="1"/>
  <c r="J174" i="2"/>
  <c r="BE174" i="2" s="1"/>
  <c r="BI170" i="2"/>
  <c r="BH170" i="2"/>
  <c r="BG170" i="2"/>
  <c r="BF170" i="2"/>
  <c r="T170" i="2"/>
  <c r="T169" i="2" s="1"/>
  <c r="R170" i="2"/>
  <c r="R169" i="2" s="1"/>
  <c r="P170" i="2"/>
  <c r="P169" i="2" s="1"/>
  <c r="BK170" i="2"/>
  <c r="BK169" i="2" s="1"/>
  <c r="J169" i="2"/>
  <c r="J64" i="2" s="1"/>
  <c r="J170" i="2"/>
  <c r="BE170" i="2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T159" i="2" s="1"/>
  <c r="R160" i="2"/>
  <c r="R159" i="2" s="1"/>
  <c r="P160" i="2"/>
  <c r="P159" i="2" s="1"/>
  <c r="BK160" i="2"/>
  <c r="BK159" i="2" s="1"/>
  <c r="J159" i="2"/>
  <c r="J63" i="2" s="1"/>
  <c r="J160" i="2"/>
  <c r="BE160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T123" i="2" s="1"/>
  <c r="R124" i="2"/>
  <c r="R123" i="2" s="1"/>
  <c r="P124" i="2"/>
  <c r="P123" i="2" s="1"/>
  <c r="BK124" i="2"/>
  <c r="BK123" i="2" s="1"/>
  <c r="J123" i="2"/>
  <c r="J62" i="2" s="1"/>
  <c r="J124" i="2"/>
  <c r="BE124" i="2"/>
  <c r="BI118" i="2"/>
  <c r="BH118" i="2"/>
  <c r="BG118" i="2"/>
  <c r="BF118" i="2"/>
  <c r="T118" i="2"/>
  <c r="T117" i="2" s="1"/>
  <c r="R118" i="2"/>
  <c r="R117" i="2" s="1"/>
  <c r="P118" i="2"/>
  <c r="P117" i="2" s="1"/>
  <c r="BK118" i="2"/>
  <c r="BK117" i="2" s="1"/>
  <c r="J117" i="2" s="1"/>
  <c r="J61" i="2" s="1"/>
  <c r="J118" i="2"/>
  <c r="BE118" i="2"/>
  <c r="BI115" i="2"/>
  <c r="BH115" i="2"/>
  <c r="BG115" i="2"/>
  <c r="BF115" i="2"/>
  <c r="T115" i="2"/>
  <c r="T114" i="2" s="1"/>
  <c r="R115" i="2"/>
  <c r="R114" i="2" s="1"/>
  <c r="P115" i="2"/>
  <c r="P114" i="2" s="1"/>
  <c r="BK115" i="2"/>
  <c r="BK114" i="2" s="1"/>
  <c r="J114" i="2"/>
  <c r="J60" i="2" s="1"/>
  <c r="J115" i="2"/>
  <c r="BE115" i="2"/>
  <c r="BI112" i="2"/>
  <c r="BH112" i="2"/>
  <c r="BG112" i="2"/>
  <c r="BF112" i="2"/>
  <c r="T112" i="2"/>
  <c r="T111" i="2" s="1"/>
  <c r="R112" i="2"/>
  <c r="R111" i="2" s="1"/>
  <c r="P112" i="2"/>
  <c r="P111" i="2" s="1"/>
  <c r="BK112" i="2"/>
  <c r="BK111" i="2" s="1"/>
  <c r="J112" i="2"/>
  <c r="BE112" i="2"/>
  <c r="BI109" i="2"/>
  <c r="BH109" i="2"/>
  <c r="BG109" i="2"/>
  <c r="BF109" i="2"/>
  <c r="T109" i="2"/>
  <c r="R109" i="2"/>
  <c r="P109" i="2"/>
  <c r="BK109" i="2"/>
  <c r="J109" i="2"/>
  <c r="BE109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 s="1"/>
  <c r="BI98" i="2"/>
  <c r="BH98" i="2"/>
  <c r="BG98" i="2"/>
  <c r="BF98" i="2"/>
  <c r="T98" i="2"/>
  <c r="R98" i="2"/>
  <c r="P98" i="2"/>
  <c r="BK98" i="2"/>
  <c r="J98" i="2"/>
  <c r="BE98" i="2" s="1"/>
  <c r="BI95" i="2"/>
  <c r="F34" i="2" s="1"/>
  <c r="BD52" i="1" s="1"/>
  <c r="BH95" i="2"/>
  <c r="F33" i="2"/>
  <c r="BC52" i="1" s="1"/>
  <c r="BC51" i="1" s="1"/>
  <c r="BG95" i="2"/>
  <c r="F32" i="2" s="1"/>
  <c r="BB52" i="1" s="1"/>
  <c r="BF95" i="2"/>
  <c r="J31" i="2"/>
  <c r="AW52" i="1" s="1"/>
  <c r="F31" i="2"/>
  <c r="BA52" i="1" s="1"/>
  <c r="T95" i="2"/>
  <c r="T94" i="2" s="1"/>
  <c r="T93" i="2" s="1"/>
  <c r="R95" i="2"/>
  <c r="R94" i="2" s="1"/>
  <c r="R93" i="2" s="1"/>
  <c r="R92" i="2" s="1"/>
  <c r="P95" i="2"/>
  <c r="P94" i="2" s="1"/>
  <c r="P93" i="2" s="1"/>
  <c r="BK95" i="2"/>
  <c r="BK94" i="2"/>
  <c r="J94" i="2" s="1"/>
  <c r="J58" i="2" s="1"/>
  <c r="J95" i="2"/>
  <c r="BE95" i="2"/>
  <c r="J88" i="2"/>
  <c r="F88" i="2"/>
  <c r="F86" i="2"/>
  <c r="E84" i="2"/>
  <c r="J51" i="2"/>
  <c r="F51" i="2"/>
  <c r="F49" i="2"/>
  <c r="E47" i="2"/>
  <c r="J18" i="2"/>
  <c r="E18" i="2"/>
  <c r="F89" i="2"/>
  <c r="F52" i="2"/>
  <c r="J17" i="2"/>
  <c r="J12" i="2"/>
  <c r="J86" i="2"/>
  <c r="J49" i="2"/>
  <c r="E7" i="2"/>
  <c r="E82" i="2" s="1"/>
  <c r="E45" i="2"/>
  <c r="AS51" i="1"/>
  <c r="AT55" i="1"/>
  <c r="L47" i="1"/>
  <c r="AM46" i="1"/>
  <c r="L46" i="1"/>
  <c r="AM44" i="1"/>
  <c r="L44" i="1"/>
  <c r="L42" i="1"/>
  <c r="L41" i="1"/>
  <c r="BA51" i="1" l="1"/>
  <c r="AY51" i="1"/>
  <c r="W29" i="1"/>
  <c r="J111" i="2"/>
  <c r="J59" i="2" s="1"/>
  <c r="BK93" i="2"/>
  <c r="J30" i="2"/>
  <c r="AV52" i="1" s="1"/>
  <c r="AT52" i="1" s="1"/>
  <c r="J56" i="3"/>
  <c r="J27" i="3"/>
  <c r="J31" i="3"/>
  <c r="AW53" i="1" s="1"/>
  <c r="AT53" i="1" s="1"/>
  <c r="F31" i="3"/>
  <c r="BA53" i="1" s="1"/>
  <c r="J30" i="4"/>
  <c r="AV54" i="1" s="1"/>
  <c r="AT54" i="1" s="1"/>
  <c r="F30" i="4"/>
  <c r="AZ54" i="1" s="1"/>
  <c r="AG55" i="1"/>
  <c r="AN55" i="1" s="1"/>
  <c r="J36" i="5"/>
  <c r="P83" i="6"/>
  <c r="P82" i="6" s="1"/>
  <c r="AU56" i="1" s="1"/>
  <c r="F30" i="2"/>
  <c r="AZ52" i="1" s="1"/>
  <c r="AZ51" i="1" s="1"/>
  <c r="BK172" i="2"/>
  <c r="J172" i="2" s="1"/>
  <c r="J65" i="2" s="1"/>
  <c r="P180" i="2"/>
  <c r="T180" i="2"/>
  <c r="P185" i="2"/>
  <c r="T185" i="2"/>
  <c r="P206" i="2"/>
  <c r="T206" i="2"/>
  <c r="J49" i="3"/>
  <c r="J85" i="3"/>
  <c r="J58" i="3" s="1"/>
  <c r="E45" i="4"/>
  <c r="BK79" i="4"/>
  <c r="F32" i="4"/>
  <c r="BB54" i="1" s="1"/>
  <c r="BB51" i="1" s="1"/>
  <c r="F34" i="4"/>
  <c r="BD54" i="1" s="1"/>
  <c r="BD51" i="1" s="1"/>
  <c r="W30" i="1" s="1"/>
  <c r="J49" i="5"/>
  <c r="F32" i="5"/>
  <c r="BB55" i="1" s="1"/>
  <c r="E72" i="6"/>
  <c r="E45" i="6"/>
  <c r="J30" i="6"/>
  <c r="AV56" i="1" s="1"/>
  <c r="AT56" i="1" s="1"/>
  <c r="F30" i="6"/>
  <c r="AZ56" i="1" s="1"/>
  <c r="J84" i="6"/>
  <c r="J58" i="6" s="1"/>
  <c r="BK83" i="6"/>
  <c r="R83" i="6"/>
  <c r="R82" i="6" s="1"/>
  <c r="P92" i="5"/>
  <c r="P90" i="5" s="1"/>
  <c r="AU55" i="1" s="1"/>
  <c r="T92" i="5"/>
  <c r="T90" i="5" s="1"/>
  <c r="F32" i="6"/>
  <c r="BB56" i="1" s="1"/>
  <c r="F34" i="6"/>
  <c r="BD56" i="1" s="1"/>
  <c r="P94" i="6"/>
  <c r="T94" i="6"/>
  <c r="T83" i="6" s="1"/>
  <c r="T82" i="6" s="1"/>
  <c r="P104" i="6"/>
  <c r="T104" i="6"/>
  <c r="W28" i="1" l="1"/>
  <c r="AX51" i="1"/>
  <c r="P172" i="2"/>
  <c r="P92" i="2" s="1"/>
  <c r="AU52" i="1" s="1"/>
  <c r="AU51" i="1" s="1"/>
  <c r="AV51" i="1"/>
  <c r="W26" i="1"/>
  <c r="AW51" i="1"/>
  <c r="AK27" i="1" s="1"/>
  <c r="W27" i="1"/>
  <c r="J83" i="6"/>
  <c r="J57" i="6" s="1"/>
  <c r="BK82" i="6"/>
  <c r="J82" i="6" s="1"/>
  <c r="J79" i="4"/>
  <c r="J57" i="4" s="1"/>
  <c r="BK78" i="4"/>
  <c r="J78" i="4" s="1"/>
  <c r="T172" i="2"/>
  <c r="T92" i="2" s="1"/>
  <c r="AG53" i="1"/>
  <c r="AN53" i="1" s="1"/>
  <c r="J36" i="3"/>
  <c r="J93" i="2"/>
  <c r="J57" i="2" s="1"/>
  <c r="BK92" i="2"/>
  <c r="J92" i="2" s="1"/>
  <c r="J27" i="4" l="1"/>
  <c r="J56" i="4"/>
  <c r="J27" i="6"/>
  <c r="J56" i="6"/>
  <c r="J27" i="2"/>
  <c r="J56" i="2"/>
  <c r="AK26" i="1"/>
  <c r="AT51" i="1"/>
  <c r="J36" i="2" l="1"/>
  <c r="AG52" i="1"/>
  <c r="J36" i="6"/>
  <c r="AG56" i="1"/>
  <c r="AN56" i="1" s="1"/>
  <c r="J36" i="4"/>
  <c r="AG54" i="1"/>
  <c r="AN54" i="1" s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<sst xmlns="http://schemas.openxmlformats.org/spreadsheetml/2006/main" count="5196" uniqueCount="1138">
  <si>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</si>
  <si>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</si>
  <si>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</si>
  <si>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</si>
  <si>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</si>
  <si>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</si>
  <si>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</si>
  <si>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{5f35ab42-d795-4ef6-a956-42d68cf7646f}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</si>
  <si>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</si>
  <si>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</si>
  <si>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</si>
  <si>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</si>
  <si>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</si>
  <si>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</si>
  <si>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</si>
  <si>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</si>
  <si>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20171127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</si>
  <si>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</si>
  <si>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</si>
  <si>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vytápění ZŠ a MŠ Moskevská</t>
  </si>
  <si>
    <t>KSO:</t>
  </si>
  <si>
    <t/>
  </si>
  <si>
    <t>CC-CZ:</t>
  </si>
  <si>
    <t>Místo:</t>
  </si>
  <si>
    <t>Č. Lípa</t>
  </si>
  <si>
    <t>Datum:</t>
  </si>
  <si>
    <t>27. 11. 2017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</si>
  <si>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</si>
  <si>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</si>
  <si>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</si>
  <si>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</si>
  <si>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</si>
  <si>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</si>
  <si>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</si>
  <si>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Ateliér Sirius, s.r.o.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</si>
  <si>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</si>
  <si>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</si>
  <si>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</si>
  <si>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</si>
  <si>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</si>
  <si>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</si>
  <si>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</si>
  <si>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</si>
  <si>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</si>
  <si>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</si>
  <si>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</si>
  <si>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</si>
  <si>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</si>
  <si>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</si>
  <si>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</si>
  <si>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</si>
  <si>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</si>
  <si>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</si>
  <si>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</si>
  <si>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</si>
  <si>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</si>
  <si>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</si>
  <si>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</si>
  <si>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</si>
  <si>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</si>
  <si>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</si>
  <si>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</si>
  <si>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</si>
  <si>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</si>
  <si>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</si>
  <si>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</si>
  <si>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</si>
  <si>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</si>
  <si>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</si>
  <si>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</si>
  <si>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</si>
  <si>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</si>
  <si>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</si>
  <si>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</si>
  <si>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</si>
  <si>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</si>
  <si>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</si>
  <si>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</si>
  <si>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</si>
  <si>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</si>
  <si>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{511d5d56-1f59-4eb0-96f7-e2806205d90f}</t>
  </si>
  <si>
    <t>2</t>
  </si>
  <si>
    <t>02</t>
  </si>
  <si>
    <t>vytápění</t>
  </si>
  <si>
    <t>{28549547-1686-4ed3-aa3b-4a146041a769}</t>
  </si>
  <si>
    <t>03a</t>
  </si>
  <si>
    <t>Vnitřní rozvody plynu</t>
  </si>
  <si>
    <t>{30ba4e93-a5af-4ef7-ba2f-f9d8dcee6f8e}</t>
  </si>
  <si>
    <t>04</t>
  </si>
  <si>
    <t>elektroinstalace</t>
  </si>
  <si>
    <t>{606d252d-fe23-4532-bde2-a428363ce39c}</t>
  </si>
  <si>
    <t>05</t>
  </si>
  <si>
    <t>VRN</t>
  </si>
  <si>
    <t>{816b951c-5b27-4b31-9c01-5024644cf90a}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</si>
  <si>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</si>
  <si>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</si>
  <si>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</si>
  <si>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</si>
  <si>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</si>
  <si>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</si>
  <si>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</si>
  <si>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</si>
  <si>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</si>
  <si>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</si>
  <si>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</si>
  <si>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</si>
  <si>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</si>
  <si>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</si>
  <si>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</si>
  <si>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</si>
  <si>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</si>
  <si>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</si>
  <si>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</si>
  <si>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</si>
  <si>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</si>
  <si>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</si>
  <si>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727 - Zdravotechnika - požární ochrana</t>
  </si>
  <si>
    <t xml:space="preserve">    735 - Ústřední vytápění - otopná tělesa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</si>
  <si>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</si>
  <si>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</si>
  <si>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</si>
  <si>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</si>
  <si>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</si>
  <si>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</si>
  <si>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</si>
  <si>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</si>
  <si>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</si>
  <si>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</si>
  <si>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</si>
  <si>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</si>
  <si>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</si>
  <si>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</si>
  <si>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</si>
  <si>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</si>
  <si>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</si>
  <si>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</si>
  <si>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</si>
  <si>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</si>
  <si>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</si>
  <si>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</si>
  <si>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</si>
  <si>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</si>
  <si>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122201101</t>
  </si>
  <si>
    <t>Odkopávky a prokopávky nezapažené v hornině tř. 3 objem do 100 m3</t>
  </si>
  <si>
    <t>m3</t>
  </si>
  <si>
    <t>CS ÚRS 2017 01</t>
  </si>
  <si>
    <t>4</t>
  </si>
  <si>
    <t>346135534</t>
  </si>
  <si>
    <t>PP</t>
  </si>
  <si>
    <t>Odkopávky a prokopávky nezapažené s přehozením výkopku na vzdálenost do 3 m nebo s naložením na dopravní prostředek v hornině tř. 3 do 100 m3</t>
  </si>
  <si>
    <t>VV</t>
  </si>
  <si>
    <t>5,000*0,2</t>
  </si>
  <si>
    <t>132212101</t>
  </si>
  <si>
    <t>Hloubení rýh š do 600 mm ručním nebo pneum nářadím v soudržných horninách tř. 3</t>
  </si>
  <si>
    <t>-866192956</t>
  </si>
  <si>
    <t>Hloubení zapažených i nezapažených rýh šířky do 600 mm ručním nebo pneumatickým nářadím s urovnáním dna do předepsaného profilu a spádu v horninách tř. 3 soudržných</t>
  </si>
  <si>
    <t>12*0,3*0,3</t>
  </si>
  <si>
    <t>3</t>
  </si>
  <si>
    <t>162701105</t>
  </si>
  <si>
    <t>Vodorovné přemístění do 10000 m výkopku/sypaniny z horniny tř. 1 až 4</t>
  </si>
  <si>
    <t>1239552834</t>
  </si>
  <si>
    <t>Vodorovné přemístění výkopku nebo sypaniny po suchu na obvyklém dopravním prostředku, bez naložení výkopku, avšak se složením bez rozhrnutí z horniny tř. 1 až 4 na vzdálenost přes 9 000 do 10 000 m</t>
  </si>
  <si>
    <t>171201201</t>
  </si>
  <si>
    <t>Uložení sypaniny na skládky</t>
  </si>
  <si>
    <t>-1460964542</t>
  </si>
  <si>
    <t>5</t>
  </si>
  <si>
    <t>171201211</t>
  </si>
  <si>
    <t>Poplatek za uložení odpadu ze sypaniny na skládce (skládkovné)</t>
  </si>
  <si>
    <t>t</t>
  </si>
  <si>
    <t>-1650279666</t>
  </si>
  <si>
    <t>Uložení sypaniny poplatek za uložení sypaniny na skládce (skládkovné)</t>
  </si>
  <si>
    <t>2,08</t>
  </si>
  <si>
    <t>2,08*1,8 'Přepočtené koeficientem množství</t>
  </si>
  <si>
    <t>6</t>
  </si>
  <si>
    <t>181951102</t>
  </si>
  <si>
    <t>Úprava pláně v hornině tř. 1 až 4 se zhutněním</t>
  </si>
  <si>
    <t>m2</t>
  </si>
  <si>
    <t>-1844094356</t>
  </si>
  <si>
    <t>Úprava pláně vyrovnáním výškových rozdílů v hornině tř. 1 až 4 se zhutněním</t>
  </si>
  <si>
    <t>Zakládání</t>
  </si>
  <si>
    <t>7</t>
  </si>
  <si>
    <t>211571121</t>
  </si>
  <si>
    <t>Výplň odvodňovacích žeber nebo trativodů kamenivem drobným těženým</t>
  </si>
  <si>
    <t>1708293720</t>
  </si>
  <si>
    <t>Výplň kamenivem do rýh odvodňovacích žeber nebo trativodů bez zhutnění, s úpravou povrchu výplně kamenivem drobným těženým</t>
  </si>
  <si>
    <t>Svislé a kompletní konstrukce</t>
  </si>
  <si>
    <t>8</t>
  </si>
  <si>
    <t>310237241</t>
  </si>
  <si>
    <t>Zazdívka otvorů pl do 0,25 m2 ve zdivu nadzákladovém cihlami pálenými tl do 300 mm</t>
  </si>
  <si>
    <t>kus</t>
  </si>
  <si>
    <t>-1803183207</t>
  </si>
  <si>
    <t>Zazdívka otvorů ve zdivu nadzákladovém cihlami pálenými plochy přes 0,09 m2 do 0,25 m2, ve zdi tl. do 300 mm</t>
  </si>
  <si>
    <t>Úpravy povrchů, podlahy a osazování výplní</t>
  </si>
  <si>
    <t>9</t>
  </si>
  <si>
    <t>612335121</t>
  </si>
  <si>
    <t>Cementová štuková omítka rýh ve stěnách šířky do 150 mm</t>
  </si>
  <si>
    <t>253057121</t>
  </si>
  <si>
    <t>Cementová omítka rýh štuková dvouvrstvá ve stěnách, šířky rýhy do 150 mm</t>
  </si>
  <si>
    <t>47*0,08</t>
  </si>
  <si>
    <t>40,5*0,2</t>
  </si>
  <si>
    <t>Součet</t>
  </si>
  <si>
    <t>Ostatní konstrukce a práce, bourání</t>
  </si>
  <si>
    <t>10</t>
  </si>
  <si>
    <t>952901111</t>
  </si>
  <si>
    <t>Vyčištění budov bytové a občanské výstavby při výšce podlaží do 4 m</t>
  </si>
  <si>
    <t>-636561837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</si>
  <si>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</si>
  <si>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11</t>
  </si>
  <si>
    <t>953941211</t>
  </si>
  <si>
    <t>Osazování kovových konzol nebo kotev bez jejich dodání</t>
  </si>
  <si>
    <t>16</t>
  </si>
  <si>
    <t>-1753899501</t>
  </si>
  <si>
    <t>Osazování drobných kovových předmětů se zalitím maltou cementovou, do vysekaných kapes nebo připravených otvorů konzol nebo kotev, např. pro schodišťová madla do zdí, radiátorové konzoly apod.</t>
  </si>
  <si>
    <t>12</t>
  </si>
  <si>
    <t>M</t>
  </si>
  <si>
    <t>449321130</t>
  </si>
  <si>
    <t>přístroj hasicí ruční práškový</t>
  </si>
  <si>
    <t>32</t>
  </si>
  <si>
    <t>558754269</t>
  </si>
  <si>
    <t>přístroj hasicí ruční práškový 6 kg</t>
  </si>
  <si>
    <t>13</t>
  </si>
  <si>
    <t>971033141</t>
  </si>
  <si>
    <t>Vybourání otvorů ve zdivu cihelném D do 60 mm na MVC nebo MV tl do 300 mm</t>
  </si>
  <si>
    <t>-1153438749</t>
  </si>
  <si>
    <t>Vybourání otvorů ve zdivu základovém nebo nadzákladovém z cihel, tvárnic, příčkovek z cihel pálených na maltu vápennou nebo vápenocementovou průměru profilu do 60 mm, tl. do 300 mm</t>
  </si>
  <si>
    <t>14</t>
  </si>
  <si>
    <t>971033161</t>
  </si>
  <si>
    <t>Vybourání otvorů ve zdivu cihelném D do 60 mm na MVC nebo MV tl do 600 mm</t>
  </si>
  <si>
    <t>768673292</t>
  </si>
  <si>
    <t>Vybourání otvorů ve zdivu základovém nebo nadzákladovém z cihel, tvárnic, příčkovek z cihel pálených na maltu vápennou nebo vápenocementovou průměru profilu do 60 mm, tl. do 600 mm</t>
  </si>
  <si>
    <t>1+1</t>
  </si>
  <si>
    <t>971033231</t>
  </si>
  <si>
    <t>Vybourání otvorů ve zdivu cihelném pl do 0,0225 m2 na MVC nebo MV tl do 150 mm</t>
  </si>
  <si>
    <t>1501312698</t>
  </si>
  <si>
    <t>Vybourání otvorů ve zdivu základovém nebo nadzákladovém z cihel, tvárnic, příčkovek z cihel pálených na maltu vápennou nebo vápenocementovou plochy do 0,0225 m2, tl. do 150 mm</t>
  </si>
  <si>
    <t>2+1</t>
  </si>
  <si>
    <t>971033381</t>
  </si>
  <si>
    <t>Vybourání otvorů ve zdivu cihelném pl do 0,09 m2 na MVC nebo MV tl do 900 mm</t>
  </si>
  <si>
    <t>-1629070219</t>
  </si>
  <si>
    <t>Vybourání otvorů ve zdivu základovém nebo nadzákladovém z cihel, tvárnic, příčkovek z cihel pálených na maltu vápennou nebo vápenocementovou plochy do 0,09 m2, tl. do 900 mm</t>
  </si>
  <si>
    <t>2+1+4+2+1</t>
  </si>
  <si>
    <t>17</t>
  </si>
  <si>
    <t>972033161</t>
  </si>
  <si>
    <t>Vybourání otvorů v klenbách z cihel pl do 0,0225 m2 tl do 300 mm</t>
  </si>
  <si>
    <t>131259768</t>
  </si>
  <si>
    <t>Vybourání otvorů v klenbách z cihel bez odstranění podlahy a násypu, plochy do 0,0225 m2, tl. do 300 mm</t>
  </si>
  <si>
    <t>18</t>
  </si>
  <si>
    <t>972054141</t>
  </si>
  <si>
    <t>Vybourání otvorů v ŽB stropech nebo klenbách pl do 0,0225 m2 tl do 150 mm</t>
  </si>
  <si>
    <t>687297450</t>
  </si>
  <si>
    <t>Vybourání otvorů ve stropech nebo klenbách železobetonových bez odstranění podlahy a násypu, plochy do 0,0225 m2, tl. do 150 mm</t>
  </si>
  <si>
    <t>19</t>
  </si>
  <si>
    <t>973031344</t>
  </si>
  <si>
    <t>Vysekání kapes ve zdivu cihelném na MV nebo MVC pl do 0,25 m2 hl do 150 mm</t>
  </si>
  <si>
    <t>44032584</t>
  </si>
  <si>
    <t>Vysekání výklenků nebo kapes ve zdivu z cihel na maltu vápennou nebo vápenocementovou kapes, plochy do 0,25 m2, hl. do 150 mm</t>
  </si>
  <si>
    <t>20</t>
  </si>
  <si>
    <t>974031142</t>
  </si>
  <si>
    <t>Vysekání rýh ve zdivu cihelném hl do 70 mm š do 70 mm</t>
  </si>
  <si>
    <t>m</t>
  </si>
  <si>
    <t>-1519678465</t>
  </si>
  <si>
    <t>Vysekání rýh ve zdivu cihelném na maltu vápennou nebo vápenocementovou do hl. 70 mm a šířky do 70 mm</t>
  </si>
  <si>
    <t>3,6+5,5*2+4,7*2</t>
  </si>
  <si>
    <t>6,4*1+1,2+1,5*9+2</t>
  </si>
  <si>
    <t>974031154</t>
  </si>
  <si>
    <t>Vysekání rýh ve zdivu cihelném hl do 100 mm š do 150 mm</t>
  </si>
  <si>
    <t>-36125724</t>
  </si>
  <si>
    <t>Vysekání rýh ve zdivu cihelném na maltu vápennou nebo vápenocementovou do hl. 100 mm a šířky do 150 mm</t>
  </si>
  <si>
    <t>31+7,5+2</t>
  </si>
  <si>
    <t>22</t>
  </si>
  <si>
    <t>974042542</t>
  </si>
  <si>
    <t>Vysekání rýh v dlažbě betonové nebo jiné monolitické hl do 70 mm š do 70 mm</t>
  </si>
  <si>
    <t>-1667099532</t>
  </si>
  <si>
    <t>Vysekání rýh v betonové nebo jiné monolitické dlažbě s betonovým podkladem do hl.70 mm a šířky do 70 mm</t>
  </si>
  <si>
    <t>23</t>
  </si>
  <si>
    <t>985111111</t>
  </si>
  <si>
    <t>Otlučení omítek stěn</t>
  </si>
  <si>
    <t>1091881275</t>
  </si>
  <si>
    <t>Otlučení nebo odsekání vrstev omítek stěn</t>
  </si>
  <si>
    <t>997</t>
  </si>
  <si>
    <t>Přesun sutě</t>
  </si>
  <si>
    <t>24</t>
  </si>
  <si>
    <t>997013213</t>
  </si>
  <si>
    <t>Vnitrostaveništní doprava suti a vybouraných hmot pro budovy v do 12 m ručně</t>
  </si>
  <si>
    <t>1652088390</t>
  </si>
  <si>
    <t>Vnitrostaveništní doprava suti a vybouraných hmot vodorovně do 50 m svisle ručně (nošením po schodech) pro budovy a haly výšky přes 9 do 12 m</t>
  </si>
  <si>
    <t>25</t>
  </si>
  <si>
    <t>997013501</t>
  </si>
  <si>
    <t>Odvoz suti a vybouraných hmot na skládku nebo meziskládku do 1 km se složením</t>
  </si>
  <si>
    <t>2024859435</t>
  </si>
  <si>
    <t>Odvoz suti a vybouraných hmot na skládku nebo meziskládku se složením, na vzdálenost do 1 km</t>
  </si>
  <si>
    <t>26</t>
  </si>
  <si>
    <t>997013509</t>
  </si>
  <si>
    <t>Příplatek k odvozu suti a vybouraných hmot na skládku ZKD 1 km přes 1 km</t>
  </si>
  <si>
    <t>854722912</t>
  </si>
  <si>
    <t>Odvoz suti a vybouraných hmot na skládku nebo meziskládku se složením, na vzdálenost Příplatek k ceně za každý další i započatý 1 km přes 1 km</t>
  </si>
  <si>
    <t>17,83*14 'Přepočtené koeficientem množství</t>
  </si>
  <si>
    <t>27</t>
  </si>
  <si>
    <t>997013831</t>
  </si>
  <si>
    <t>Poplatek za uložení stavebního směsného odpadu na skládce (skládkovné)</t>
  </si>
  <si>
    <t>-657340530</t>
  </si>
  <si>
    <t>Poplatek za uložení stavebního odpadu na skládce (skládkovné) směsného</t>
  </si>
  <si>
    <t>998</t>
  </si>
  <si>
    <t>Přesun hmot</t>
  </si>
  <si>
    <t>28</t>
  </si>
  <si>
    <t>998011002</t>
  </si>
  <si>
    <t>Přesun hmot pro budovy zděné v do 12 m</t>
  </si>
  <si>
    <t>435649302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</si>
  <si>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</si>
  <si>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</si>
  <si>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</si>
  <si>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727</t>
  </si>
  <si>
    <t>Zdravotechnika - požární ochrana</t>
  </si>
  <si>
    <t>29</t>
  </si>
  <si>
    <t>727111207</t>
  </si>
  <si>
    <t>Prostup předizolovaného kovového potrubí D 76 mm stropem tl 15 cm požární odolnost EI 60-120</t>
  </si>
  <si>
    <t>-716322025</t>
  </si>
  <si>
    <t>Protipožární trubní ucpávky předizolované kovové potrubí prostup stropem tloušťky 150 mm požární odolnost EI 60-120 [tmel PROMASEAL mastic 501.40] D 76</t>
  </si>
  <si>
    <t>735</t>
  </si>
  <si>
    <t>Ústřední vytápění - otopná tělesa</t>
  </si>
  <si>
    <t>30</t>
  </si>
  <si>
    <t>735121810</t>
  </si>
  <si>
    <t>Demontáž otopného tělesa akumulačního</t>
  </si>
  <si>
    <t>26181969</t>
  </si>
  <si>
    <t>23+2+8+2+2+6+2+3+1+2</t>
  </si>
  <si>
    <t>766</t>
  </si>
  <si>
    <t>Konstrukce truhlářské</t>
  </si>
  <si>
    <t>31</t>
  </si>
  <si>
    <t>7664112R</t>
  </si>
  <si>
    <t>Kryt UT 2000x900x400 v tělocvičně vč. kotvení</t>
  </si>
  <si>
    <t>1301273990</t>
  </si>
  <si>
    <t>7664112R1</t>
  </si>
  <si>
    <t>Kryt UT 1400x900x400 v tělocvičně vč. kotvení</t>
  </si>
  <si>
    <t>-105285897</t>
  </si>
  <si>
    <t>767</t>
  </si>
  <si>
    <t>Konstrukce zámečnické</t>
  </si>
  <si>
    <t>33</t>
  </si>
  <si>
    <t>767646401</t>
  </si>
  <si>
    <t>Montáž revizních dvířek 1křídlových s rámem výšky do 1000 mm</t>
  </si>
  <si>
    <t>-1597017690</t>
  </si>
  <si>
    <t>Montáž dveří ocelových revizních dvířek s rámem jednokřídlových, výšky do 1000 mm</t>
  </si>
  <si>
    <t>34</t>
  </si>
  <si>
    <t>767646421</t>
  </si>
  <si>
    <t>Montáž revizních dvířek 2křídlových s rámem výšky do 1000 mm</t>
  </si>
  <si>
    <t>1297422513</t>
  </si>
  <si>
    <t>Montáž dveří ocelových revizních dvířek s rámem dvoukřídlových, výšky do 1000 mm</t>
  </si>
  <si>
    <t>35</t>
  </si>
  <si>
    <t>55343510R</t>
  </si>
  <si>
    <t>dvířka na fasádě 4x viz výkres</t>
  </si>
  <si>
    <t>soubor</t>
  </si>
  <si>
    <t>-607916490</t>
  </si>
  <si>
    <t>36</t>
  </si>
  <si>
    <t>767995113</t>
  </si>
  <si>
    <t>Montáž atypických zámečnických konstrukcí hmotnosti do 20 kg</t>
  </si>
  <si>
    <t>kg</t>
  </si>
  <si>
    <t>-1239791626</t>
  </si>
  <si>
    <t>Montáž ostatních atypických zámečnických konstrukcí hmotnosti přes 10 do 20 kg</t>
  </si>
  <si>
    <t>37</t>
  </si>
  <si>
    <t>590514R</t>
  </si>
  <si>
    <t>zámečnické konstrukce na ochranu kotlů vč. povrch. úpravy</t>
  </si>
  <si>
    <t>-1726153840</t>
  </si>
  <si>
    <t>771</t>
  </si>
  <si>
    <t>Podlahy z dlaždic</t>
  </si>
  <si>
    <t>38</t>
  </si>
  <si>
    <t>771573921</t>
  </si>
  <si>
    <t>Oprava podlah z keramických dlaždic režných lepených do 100 ks/m2</t>
  </si>
  <si>
    <t>1255243909</t>
  </si>
  <si>
    <t>Opravy podlah z dlaždic keramických lepených režných nebo glazovaných, při velikosti dlaždic přes 85 do 100 ks/ m2</t>
  </si>
  <si>
    <t>39</t>
  </si>
  <si>
    <t>5976130R</t>
  </si>
  <si>
    <t>dlaždice keramické 10x10x0,8</t>
  </si>
  <si>
    <t>-1007336687</t>
  </si>
  <si>
    <t>0,4*1,1 'Přepočtené koeficientem množství</t>
  </si>
  <si>
    <t>783</t>
  </si>
  <si>
    <t>Dokončovací práce - nátěry</t>
  </si>
  <si>
    <t>40</t>
  </si>
  <si>
    <t>783823145</t>
  </si>
  <si>
    <t>Penetrační silikonový nátěr lícového zdiva</t>
  </si>
  <si>
    <t>-596655147</t>
  </si>
  <si>
    <t>Penetrační nátěr omítek hladkých lícového zdiva silikonový</t>
  </si>
  <si>
    <t>784</t>
  </si>
  <si>
    <t>Dokončovací práce - malby a tapety</t>
  </si>
  <si>
    <t>41</t>
  </si>
  <si>
    <t>784111001</t>
  </si>
  <si>
    <t>Oprášení (ometení ) podkladu v místnostech výšky do 3,80 m</t>
  </si>
  <si>
    <t>-2040589382</t>
  </si>
  <si>
    <t>Oprášení (ometení) podkladu v místnostech výšky do 3,80 m</t>
  </si>
  <si>
    <t>42</t>
  </si>
  <si>
    <t>784181101</t>
  </si>
  <si>
    <t>Základní akrylátová jednonásobná penetrace podkladu v místnostech výšky do 3,80m</t>
  </si>
  <si>
    <t>-2051408615</t>
  </si>
  <si>
    <t>Penetrace podkladu jednonásobná základní akrylátová v místnostech výšky do 3,80 m</t>
  </si>
  <si>
    <t>43</t>
  </si>
  <si>
    <t>784221101</t>
  </si>
  <si>
    <t>Dvojnásobné bílé malby  ze směsí za sucha dobře otěruvzdorných v místnostech do 3,80 m</t>
  </si>
  <si>
    <t>-1741325346</t>
  </si>
  <si>
    <t>Malby z malířských směsí otěruvzdorných za sucha dvojnásobné, bílé za sucha otěruvzdorné dobře v místnostech výšky do 3,80 m</t>
  </si>
  <si>
    <t>02 -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</si>
  <si>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</si>
  <si>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</si>
  <si>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</si>
  <si>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</si>
  <si>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727121111</t>
  </si>
  <si>
    <t>Protipožární manžeta D 75 mm z jedné strany dělící konstrukce požární odolnost EI 90</t>
  </si>
  <si>
    <t>-244069059</t>
  </si>
  <si>
    <t>Protipožární ochranné manžety z jedné strany dělící konstrukce požární odolnost EI 90 [PROMASTOP RI/30 501.35] D 75</t>
  </si>
  <si>
    <t>731</t>
  </si>
  <si>
    <t>Ústřední vytápění - kotelny</t>
  </si>
  <si>
    <t>731244115</t>
  </si>
  <si>
    <t>Kotel ocelový závěsný na plyn  kondenzační o výkonu 9,7-48,7 kW pro vytápění</t>
  </si>
  <si>
    <t>2142672108</t>
  </si>
  <si>
    <t>Kotle ocelové teplovodní plynové závěsné kondenzační pro vytápění 9,7-48,7 kW [Geminox THRs 10-50C]</t>
  </si>
  <si>
    <t>7318101R</t>
  </si>
  <si>
    <t>Ekvitermní regulace systému vytápění, popis regulace viz technická zpráva a výkres č. 1</t>
  </si>
  <si>
    <t>-949717004</t>
  </si>
  <si>
    <t>7318101R1</t>
  </si>
  <si>
    <t>Anuloid (parametry viz příloha tech. zprávy)</t>
  </si>
  <si>
    <t>1540225590</t>
  </si>
  <si>
    <t>731810332</t>
  </si>
  <si>
    <t>Nucený odtah spalin soustředným potrubím pro kondenzační kotel svislý 80/125 mm přes šikmou střechu</t>
  </si>
  <si>
    <t>101229655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</si>
  <si>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</si>
  <si>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</si>
  <si>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110/160 mm</t>
  </si>
  <si>
    <t>1254124695</t>
  </si>
  <si>
    <t>2,000*15</t>
  </si>
  <si>
    <t>2*8</t>
  </si>
  <si>
    <t>7318104R</t>
  </si>
  <si>
    <t>odvod kondenzátu</t>
  </si>
  <si>
    <t>-1119852470</t>
  </si>
  <si>
    <t>7318104R1</t>
  </si>
  <si>
    <t>Průchodka do objektu, DN200, po montáži zapěnit</t>
  </si>
  <si>
    <t>-575677317</t>
  </si>
  <si>
    <t>Průchodka do objektu, DN200, po montáži zapěnit - včetně vysekání otvoru</t>
  </si>
  <si>
    <t>998731102</t>
  </si>
  <si>
    <t>Přesun hmot tonážní pro kotelny v objektech v do 12 m</t>
  </si>
  <si>
    <t>-1416568629</t>
  </si>
  <si>
    <t>Přesun hmot pro kotelny stanovený z hmotnosti přesunovaného materiálu vodorovná dopravní vzdálenost do 50 m v objektech výšky přes 6 do 12 m</t>
  </si>
  <si>
    <t>732</t>
  </si>
  <si>
    <t>Ústřední vytápění - strojovny</t>
  </si>
  <si>
    <t>732331617</t>
  </si>
  <si>
    <t>Nádoba tlaková expanzní s membránou závitové připojení PN 0,6 o objemu 80 litrů</t>
  </si>
  <si>
    <t>275514196</t>
  </si>
  <si>
    <t>Nádoby expanzní tlakové s membránou bez pojistného ventilu se závitovým připojením PN 0,6 o objemu [Expanzomat NG] 80 l</t>
  </si>
  <si>
    <t>732331618</t>
  </si>
  <si>
    <t>Nádoba tlaková expanzní s membránou závitové připojení PN 0,6 o objemu 100 litrů</t>
  </si>
  <si>
    <t>937581572</t>
  </si>
  <si>
    <t>Nádoby expanzní tlakové s membránou bez pojistného ventilu se závitovým připojením PN 0,6 o objemu [Expanzomat NG] 100 l</t>
  </si>
  <si>
    <t>732421453</t>
  </si>
  <si>
    <t>Čerpadlo teplovodní mokroběžné závitové oběhové DN 32 výtlak do 6,0 m průtok 4,5 m3/h pro vytápění</t>
  </si>
  <si>
    <t>-1680098437</t>
  </si>
  <si>
    <t>Čerpadla teplovodní závitová mokroběžná oběhová pro teplovodní vytápění (elektronicky řízená) PN 10, do 110 st.C [Grundfos, Wilo] DN přípojky/dopravní výška H (m) - čerpací výkon Q (m3/h) DN 32 / do 6,0 m / 4,5 m3/h [Magna1 32-60]</t>
  </si>
  <si>
    <t>426113150</t>
  </si>
  <si>
    <t>čerpadlo oběhové teplovodní MAGNA3 40-80 F 220 1x230V PN6/10</t>
  </si>
  <si>
    <t>-925802142</t>
  </si>
  <si>
    <t>čerpadlo oběhové teplovodní přírubové DN 40 pro vytápění výtlak 8 m Qmax 13 m3/h PN 6/10</t>
  </si>
  <si>
    <t>733</t>
  </si>
  <si>
    <t>Ústřední vytápění - rozvodné potrubí</t>
  </si>
  <si>
    <t>733222202</t>
  </si>
  <si>
    <t>Potrubí měděné polotvrdé spojované tvrdým pájením D 15x1</t>
  </si>
  <si>
    <t>866830303</t>
  </si>
  <si>
    <t>Potrubí z trubek měděných polotvrdých spojovaných tvrdým pájením D 15/1</t>
  </si>
  <si>
    <t>180+230</t>
  </si>
  <si>
    <t>733222203</t>
  </si>
  <si>
    <t>Potrubí měděné polotvrdé spojované tvrdým pájením D 18x1</t>
  </si>
  <si>
    <t>685225816</t>
  </si>
  <si>
    <t>Potrubí z trubek měděných polotvrdých spojovaných tvrdým pájením D 18/1</t>
  </si>
  <si>
    <t>40+25+60</t>
  </si>
  <si>
    <t>733222204</t>
  </si>
  <si>
    <t>Potrubí měděné polotvrdé spojované tvrdým pájením D 22x1</t>
  </si>
  <si>
    <t>-2133891530</t>
  </si>
  <si>
    <t>Potrubí z trubek měděných polotvrdých spojovaných tvrdým pájením D 22/1,0</t>
  </si>
  <si>
    <t>15+25+30</t>
  </si>
  <si>
    <t>733223205</t>
  </si>
  <si>
    <t>Potrubí měděné tvrdé spojované tvrdým pájením D 28x1,5</t>
  </si>
  <si>
    <t>1075003822</t>
  </si>
  <si>
    <t>Potrubí z trubek měděných tvrdých spojovaných tvrdým pájením D 28/1,5</t>
  </si>
  <si>
    <t>35+40+40</t>
  </si>
  <si>
    <t>733223206</t>
  </si>
  <si>
    <t>Potrubí měděné tvrdé spojované tvrdým pájením D 35x1,5</t>
  </si>
  <si>
    <t>1848891125</t>
  </si>
  <si>
    <t>Potrubí z trubek měděných tvrdých spojovaných tvrdým pájením D 35/1,5</t>
  </si>
  <si>
    <t>40+55</t>
  </si>
  <si>
    <t>733223207</t>
  </si>
  <si>
    <t>Potrubí měděné tvrdé spojované tvrdým pájením D 42x1,5</t>
  </si>
  <si>
    <t>-2051159504</t>
  </si>
  <si>
    <t>Potrubí z trubek měděných tvrdých spojovaných tvrdým pájením D 42/1,5</t>
  </si>
  <si>
    <t>2+30+45+40</t>
  </si>
  <si>
    <t>733223208</t>
  </si>
  <si>
    <t>Potrubí měděné tvrdé spojované tvrdým pájením D 54x2</t>
  </si>
  <si>
    <t>-1477011935</t>
  </si>
  <si>
    <t>Potrubí z trubek měděných tvrdých spojovaných tvrdým pájením D 54/2</t>
  </si>
  <si>
    <t>4+5</t>
  </si>
  <si>
    <t>733223209</t>
  </si>
  <si>
    <t>Potrubí měděné tvrdé spojované tvrdým pájením D 64x2</t>
  </si>
  <si>
    <t>737966389</t>
  </si>
  <si>
    <t>Potrubí z trubek měděných tvrdých spojovaných tvrdým pájením D 64/2</t>
  </si>
  <si>
    <t>5+50</t>
  </si>
  <si>
    <t>733231115</t>
  </si>
  <si>
    <t>Kompenzátor pro měděné potrubí D 28 tvaru U s hladkými ohyby s konci na vnitřní pájení</t>
  </si>
  <si>
    <t>248067869</t>
  </si>
  <si>
    <t>Kompenzátory pro měděné potrubí tvaru U s hladkými ohyby s konci na vnitřní pájení D 28</t>
  </si>
  <si>
    <t>733231116</t>
  </si>
  <si>
    <t>Kompenzátor pro měděné potrubí D 35 tvaru U s hladkými ohyby s konci na vnitřní pájení</t>
  </si>
  <si>
    <t>-814090624</t>
  </si>
  <si>
    <t>Kompenzátory pro měděné potrubí tvaru U s hladkými ohyby s konci na vnitřní pájení D 35</t>
  </si>
  <si>
    <t>733231117</t>
  </si>
  <si>
    <t>Kompenzátor pro měděné potrubíí D 42 tvaru U s hladkými ohyby s konci na vnitřní pájen</t>
  </si>
  <si>
    <t>216301647</t>
  </si>
  <si>
    <t>Kompenzátory pro měděné potrubí tvaru U s hladkými ohyby s konci na vnitřní pájení D 42</t>
  </si>
  <si>
    <t>733231119</t>
  </si>
  <si>
    <t>Kompenzátor pro měděné potrubí D 64 tvaru U s hladkými ohyby s konci na vnitřní pájení</t>
  </si>
  <si>
    <t>-2129367913</t>
  </si>
  <si>
    <t>Kompenzátory pro měděné potrubí tvaru U s hladkými ohyby s konci na vnitřní pájení D 64</t>
  </si>
  <si>
    <t>733291101</t>
  </si>
  <si>
    <t>Zkouška těsnosti potrubí měděné do D 35x1,5</t>
  </si>
  <si>
    <t>-1095482249</t>
  </si>
  <si>
    <t>Zkoušky těsnosti potrubí z trubek měděných D do 35/1,5</t>
  </si>
  <si>
    <t>410+125+70+115+95</t>
  </si>
  <si>
    <t>733291102</t>
  </si>
  <si>
    <t>Zkouška těsnosti potrubí měděné do D 64x2</t>
  </si>
  <si>
    <t>1580173733</t>
  </si>
  <si>
    <t>Zkoušky těsnosti potrubí z trubek měděných D přes 35/1,5 do 64/2,0</t>
  </si>
  <si>
    <t>117+9+55</t>
  </si>
  <si>
    <t>733811241</t>
  </si>
  <si>
    <t>Ochrana vodovodního potrubí přilepenými termoizolačními trubicemi z PE tl do 20 mm DN do 22 mm</t>
  </si>
  <si>
    <t>-146325091</t>
  </si>
  <si>
    <t>Ochrana potrubí termoizolačními trubicemi z pěnového polyetylenu PE přilepenými v příčných a podélných spojích, tloušťky izolace přes 13 do 20 mm, vnitřního průměru izolace DN do 22 mm</t>
  </si>
  <si>
    <t>410+125</t>
  </si>
  <si>
    <t>733811242</t>
  </si>
  <si>
    <t>Ochrana vodovodního potrubí přilepenými termoizolačními trubicemi z PE tl do 20 mm DN do 45 mm</t>
  </si>
  <si>
    <t>2004331507</t>
  </si>
  <si>
    <t>Ochrana potrubí termoizolačními trubicemi z pěnového polyetylenu PE přilepenými v příčných a podélných spojích, tloušťky izolace přes 13 do 20 mm, vnitřního průměru izolace DN přes 22 do 45 mm</t>
  </si>
  <si>
    <t>70+115+95+117</t>
  </si>
  <si>
    <t>733811253</t>
  </si>
  <si>
    <t>Ochrana vodovodního potrubí přilepenými termoizolačními trubicemi z PE tl do 25 mm DN do 63 mm</t>
  </si>
  <si>
    <t>1683558258</t>
  </si>
  <si>
    <t>Ochrana potrubí termoizolačními trubicemi z pěnového polyetylenu PE přilepenými v příčných a podélných spojích, tloušťky izolace přes 20 do 25 mm, vnitřního průměru izolace DN přes 45 do 63 mm</t>
  </si>
  <si>
    <t>733811254</t>
  </si>
  <si>
    <t>Ochrana vodovodního potrubí přilepenými termoizolačními trubicemi z PE tl do 25 mm DN do 89 mm</t>
  </si>
  <si>
    <t>-1656777781</t>
  </si>
  <si>
    <t>Ochrana potrubí termoizolačními trubicemi z pěnového polyetylenu PE přilepenými v příčných a podélných spojích, tloušťky izolace přes 20 do 25 mm, vnitřního průměru izolace DN přes 63 do 89 mm</t>
  </si>
  <si>
    <t>73381125R</t>
  </si>
  <si>
    <t>Izolace rozvodů a armatur strojovny</t>
  </si>
  <si>
    <t>-574459240</t>
  </si>
  <si>
    <t>998733102</t>
  </si>
  <si>
    <t>Přesun hmot tonážní pro rozvody potrubí v objektech v do 12 m</t>
  </si>
  <si>
    <t>1513575516</t>
  </si>
  <si>
    <t>Přesun hmot pro rozvody potrubí stanovený z hmotnosti přesunovaného materiálu vodorovná dopravní vzdálenost do 50 m v objektech výšky přes 6 do 12 m</t>
  </si>
  <si>
    <t>998733181</t>
  </si>
  <si>
    <t>Příplatek k přesunu hmot tonážní 733 prováděný bez použití mechanizace</t>
  </si>
  <si>
    <t>976384016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</si>
  <si>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</si>
  <si>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</si>
  <si>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</si>
  <si>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734163427</t>
  </si>
  <si>
    <t>Filtr DN 65 PN 16 do 300°C z uhlíkové oceli s vypouštěcí přírubou</t>
  </si>
  <si>
    <t>-934342</t>
  </si>
  <si>
    <t>Filtry z uhlíkové oceli s vypouštěcí přírubou PN 16 do 300 st.C DN 65</t>
  </si>
  <si>
    <t>734192433</t>
  </si>
  <si>
    <t>Klapka přírubová zpětná DN 40 PN 16 do 200°C samočinná</t>
  </si>
  <si>
    <t>390224375</t>
  </si>
  <si>
    <t>Ostatní přírubové armatury klapky zpětné samočinné PN 16 do 200 st.C (L 10 117 616) DN 40</t>
  </si>
  <si>
    <t>734192434</t>
  </si>
  <si>
    <t>Klapka přírubová zpětná DN 50 PN 16 do 200°C samočinná</t>
  </si>
  <si>
    <t>-1263433075</t>
  </si>
  <si>
    <t>Ostatní přírubové armatury klapky zpětné samočinné PN 16 do 200 st.C (L 10 117 616) DN 50</t>
  </si>
  <si>
    <t>734192436</t>
  </si>
  <si>
    <t>Klapka přírubová zpětná DN 65 PN 16 do 200°C samočinná</t>
  </si>
  <si>
    <t>1082378846</t>
  </si>
  <si>
    <t>Ostatní přírubové armatury klapky zpětné samočinné PN 16 do 200 st.C (L 10 117 616) DN 65</t>
  </si>
  <si>
    <t>734209115</t>
  </si>
  <si>
    <t>Montáž armatury závitové s dvěma závity G 1</t>
  </si>
  <si>
    <t>1320494547</t>
  </si>
  <si>
    <t>Montáž závitových armatur se 2 závity G 1 (DN 25)</t>
  </si>
  <si>
    <t>551142140</t>
  </si>
  <si>
    <t>kohout kulový s vypouštěním PN 35, T 185 C, chromovaný R250DS 1"</t>
  </si>
  <si>
    <t>2025664742</t>
  </si>
  <si>
    <t>kulový kohout s vypouštěním PN 35, T 185 C, chromovaný R250DS 1"</t>
  </si>
  <si>
    <t>484665600</t>
  </si>
  <si>
    <t>armatura uzavírací,kulový kohout MK   1</t>
  </si>
  <si>
    <t>-951677948</t>
  </si>
  <si>
    <t>734209116</t>
  </si>
  <si>
    <t>Montáž armatury závitové s dvěma závity G 5/4</t>
  </si>
  <si>
    <t>1041993690</t>
  </si>
  <si>
    <t>Montáž závitových armatur se 2 závity G 5/4 (DN 32)</t>
  </si>
  <si>
    <t>484665610</t>
  </si>
  <si>
    <t>armatura uzavírací,kulový kohout MK  5/4</t>
  </si>
  <si>
    <t>-1308741224</t>
  </si>
  <si>
    <t>44</t>
  </si>
  <si>
    <t>734209117</t>
  </si>
  <si>
    <t>Montáž armatury závitové s dvěma závity G 6/4</t>
  </si>
  <si>
    <t>-317216722</t>
  </si>
  <si>
    <t>Montáž závitových armatur se 2 závity G 6/4 (DN 40)</t>
  </si>
  <si>
    <t>45</t>
  </si>
  <si>
    <t>484665620</t>
  </si>
  <si>
    <t>armatura uzavírací,kulový kohout MK  6/4</t>
  </si>
  <si>
    <t>842127419</t>
  </si>
  <si>
    <t>46</t>
  </si>
  <si>
    <t>734209118</t>
  </si>
  <si>
    <t>Montáž armatury závitové s dvěma závity G 2</t>
  </si>
  <si>
    <t>627699930</t>
  </si>
  <si>
    <t>Montáž závitových armatur se 2 závity G 2 (DN 50)</t>
  </si>
  <si>
    <t>47</t>
  </si>
  <si>
    <t>484665630</t>
  </si>
  <si>
    <t>armatura uzavírací,kulový kohout MK   2</t>
  </si>
  <si>
    <t>1039262396</t>
  </si>
  <si>
    <t>48</t>
  </si>
  <si>
    <t>734209119</t>
  </si>
  <si>
    <t>Montáž armatury závitové s dvěma závity G 2 1/2</t>
  </si>
  <si>
    <t>-953585692</t>
  </si>
  <si>
    <t>Montáž závitových armatur se 2 závity G 2 1/2 (DN 65)</t>
  </si>
  <si>
    <t>49</t>
  </si>
  <si>
    <t>484665630R</t>
  </si>
  <si>
    <t>armatura uzavírací,kulový kohout MK   2 1/2</t>
  </si>
  <si>
    <t>-615368272</t>
  </si>
  <si>
    <t>50</t>
  </si>
  <si>
    <t>734211120</t>
  </si>
  <si>
    <t>Ventil závitový odvzdušňovací G 1/2 PN 14 do 120°C automatický</t>
  </si>
  <si>
    <t>657881670</t>
  </si>
  <si>
    <t>Ventily odvzdušňovací závitové automatické PN 14 do 120 st.C [R 99 Giacomini] G 1/2</t>
  </si>
  <si>
    <t>51</t>
  </si>
  <si>
    <t>734221413</t>
  </si>
  <si>
    <t>Reg. s vypouš. STAD, DN15, přímý, Kvs = 8,70 m3/hod</t>
  </si>
  <si>
    <t>-845575933</t>
  </si>
  <si>
    <t>52</t>
  </si>
  <si>
    <t>734221414</t>
  </si>
  <si>
    <t>Reg. s vypouš. STAD, DN20, přímý, Kvs = 14,2 m3/hod</t>
  </si>
  <si>
    <t>267091562</t>
  </si>
  <si>
    <t>53</t>
  </si>
  <si>
    <t>734221544</t>
  </si>
  <si>
    <t>Ventil závitový termostatický přímý jednoregulační G 3/8 PN 16 do 110°C bez hlavice ovládání</t>
  </si>
  <si>
    <t>-26338315</t>
  </si>
  <si>
    <t>Ventily regulační závitové termostatické, bez hlavice ovládání PN 16 do 110 st.C přímé jednoregulační [R 402 Giacomini] G 3/8</t>
  </si>
  <si>
    <t>54</t>
  </si>
  <si>
    <t>734221682</t>
  </si>
  <si>
    <t>Termostatická hlavice kapalinová PN 10 do 110°C otopných těles VK</t>
  </si>
  <si>
    <t>-351128310</t>
  </si>
  <si>
    <t>Ventily regulační závitové hlavice termostatické, pro ovládání ventilů PN 10 do 110 st.C kapalinové otopných těles VK [R 470H]</t>
  </si>
  <si>
    <t>55</t>
  </si>
  <si>
    <t>734261402</t>
  </si>
  <si>
    <t>Armatura připojovací rohová G 1/2x18 PN 10 do 110°C radiátorů typu VK</t>
  </si>
  <si>
    <t>1321983745</t>
  </si>
  <si>
    <t>Šroubení připojovací armatury radiátorů [typu ventil kompakt] PN 10 do 110 st.C, regulační uzavíratelné rohové [R 384 Giacomini] G 1/2 x 18</t>
  </si>
  <si>
    <t>56</t>
  </si>
  <si>
    <t>734291124</t>
  </si>
  <si>
    <t>Kohout plnící a vypouštěcí G 3/4 PN 10 do 110°C závitový</t>
  </si>
  <si>
    <t>1748696649</t>
  </si>
  <si>
    <t>Ostatní armatury kohouty plnicí a vypouštěcí PN 10 do 110 st.C [R 608 Giacomini] G 3/4</t>
  </si>
  <si>
    <t>57</t>
  </si>
  <si>
    <t>734411127</t>
  </si>
  <si>
    <t>Teploměr technický s pevným stonkem a jímkou zadní připojení průměr 100 mm délky 100 mm</t>
  </si>
  <si>
    <t>-2020275120</t>
  </si>
  <si>
    <t>Teploměry technické s pevným stonkem a jímkou zadní připojení (axiální) průměr 100 mm délka stonku 100 mm</t>
  </si>
  <si>
    <t>58</t>
  </si>
  <si>
    <t>734421112</t>
  </si>
  <si>
    <t>Tlakoměr s pevným stonkem a zpětnou klapkou tlak 0-16 bar průměr 63 mm zadní připojení</t>
  </si>
  <si>
    <t>-1464145337</t>
  </si>
  <si>
    <t>Tlakoměry s pevným stonkem a zpětnou klapkou zadní připojení (axiální) tlaku 0–16 bar průměru 63 mm</t>
  </si>
  <si>
    <t>59</t>
  </si>
  <si>
    <t>735152275</t>
  </si>
  <si>
    <t>Otopné těleso panelové VK jednodeskové 1 přídavná přestupní plocha výška/délka 600/800mm výkon 802 W</t>
  </si>
  <si>
    <t>-930794969</t>
  </si>
  <si>
    <t>Otopná tělesa panelová (VK) PN 1,0 MPa, T do 110 st.C jednodesková s jednou přídavnou přestupní plochou [KORADO Radik VK, typ 11] výšky tělesa 600 mm 800 mm / 802 W stavební délky / výkonu</t>
  </si>
  <si>
    <t>60</t>
  </si>
  <si>
    <t>735152475</t>
  </si>
  <si>
    <t>Otopné těleso panelové VK dvoudeskové 1 přídavná přestupní plocha výška/délka 600/800mm výkon 1030 W</t>
  </si>
  <si>
    <t>1066853595</t>
  </si>
  <si>
    <t>Otopná tělesa panelová (VK) PN 1,0 MPa, T do 110 st.C dvoudesková s jednou přídavnou přestupní plochou [KORADO Radik VK, typ 21] výšky tělesa 600 mm 800 mm / 1030 W stavební délky / výkonu</t>
  </si>
  <si>
    <t>61</t>
  </si>
  <si>
    <t>735152477</t>
  </si>
  <si>
    <t>Otopné těleso panelové VK dvoudeskové 1 přídavná přestupní plocha výška/délka 600/1000mm výkon 1288W</t>
  </si>
  <si>
    <t>-1342637558</t>
  </si>
  <si>
    <t>Otopná tělesa panelová (VK) PN 1,0 MPa, T do 110 st.C dvoudesková s jednou přídavnou přestupní plochou [KORADO Radik VK, typ 21] výšky tělesa 600 mm 1000 mm / 1288 W stavební délky / výkonu</t>
  </si>
  <si>
    <t>62</t>
  </si>
  <si>
    <t>735152478</t>
  </si>
  <si>
    <t>Otopné těleso panelové VK dvoudeskové 1 přídavná přestupní plocha výška/délka 600/1100mm výkon 1417W</t>
  </si>
  <si>
    <t>2034574158</t>
  </si>
  <si>
    <t>Otopná tělesa panelová (VK) PN 1,0 MPa, T do 110 st.C dvoudesková s jednou přídavnou přestupní plochou [KORADO Radik VK, typ 21] výšky tělesa 600 mm 1100 mm / 1417 W stavební délky / výkonu</t>
  </si>
  <si>
    <t>63</t>
  </si>
  <si>
    <t>735152575</t>
  </si>
  <si>
    <t>Otopné těleso panelové VK dvoudeskové 2 přídavné přestupní plochy výška/délka 600/800mm výkon 1343 W</t>
  </si>
  <si>
    <t>-480403907</t>
  </si>
  <si>
    <t>Otopná tělesa panelová (VK) PN 1,0 MPa, T do 110 st.C dvoudesková se dvěma přídavnými přestupními plochami [KORADO Radik VK, typ 22] výšky tělesa 600 mm 800 mm / 1343 W stavební délky / výkonu</t>
  </si>
  <si>
    <t>64</t>
  </si>
  <si>
    <t>735152576</t>
  </si>
  <si>
    <t>Otopné těleso panelové VK dvoudeskové 2 přídavné přestupní plochy výška/délka 600/900mm výkon 1511 W</t>
  </si>
  <si>
    <t>991704545</t>
  </si>
  <si>
    <t>Otopná tělesa panelová (VK) PN 1,0 MPa, T do 110 st.C dvoudesková se dvěma přídavnými přestupními plochami [KORADO Radik VK, typ 22] výšky tělesa 600 mm 900 mm / 1511 W stavební délky / výkonu</t>
  </si>
  <si>
    <t>65</t>
  </si>
  <si>
    <t>735152577</t>
  </si>
  <si>
    <t>Otopné těleso panelové VK dvoudeskové 2 přídavné přestupní plochy výška/délka 600/1000mm výkon 1679W</t>
  </si>
  <si>
    <t>-1600213272</t>
  </si>
  <si>
    <t>Otopná tělesa panelová (VK) PN 1,0 MPa, T do 110 st.C dvoudesková se dvěma přídavnými přestupními plochami [KORADO Radik VK, typ 22] výšky tělesa 600 mm 1000 mm / 1679 W stavební délky / výkonu</t>
  </si>
  <si>
    <t>66</t>
  </si>
  <si>
    <t>735152578</t>
  </si>
  <si>
    <t>Otopné těleso panelové VK dvoudeskové 2 přídavné přestupní plochy výška/délka 600/1100mm výkon 1847W</t>
  </si>
  <si>
    <t>-1671131929</t>
  </si>
  <si>
    <t>Otopná tělesa panelová (VK) PN 1,0 MPa, T do 110 st.C dvoudesková se dvěma přídavnými přestupními plochami [KORADO Radik VK, typ 22] výšky tělesa 600 mm 1100 mm / 1847 W stavební délky / výkonu</t>
  </si>
  <si>
    <t>67</t>
  </si>
  <si>
    <t>735152579</t>
  </si>
  <si>
    <t>Otopné těleso panelové VK dvoudeskové 2 přídavné přestupní plochy výška/délka 600/1200mm výkon 2015W</t>
  </si>
  <si>
    <t>165866908</t>
  </si>
  <si>
    <t>Otopná tělesa panelová (VK) PN 1,0 MPa, T do 110 st.C dvoudesková se dvěma přídavnými přestupními plochami [KORADO Radik VK, typ 22] výšky tělesa 600 mm 1200 mm / 2015 W stavební délky / výkonu</t>
  </si>
  <si>
    <t>68</t>
  </si>
  <si>
    <t>735152580</t>
  </si>
  <si>
    <t>Otopné těleso panelové VK dvoudeskové 2 přídavné přestupní plochy výška/délka 600/1400mm výkon 2351W</t>
  </si>
  <si>
    <t>1261326889</t>
  </si>
  <si>
    <t>Otopná tělesa panelová (VK) PN 1,0 MPa, T do 110 st.C dvoudesková se dvěma přídavnými přestupními plochami [KORADO Radik VK, typ 22] výšky tělesa 600 mm 1400 mm / 2351 W stavební délky / výkonu</t>
  </si>
  <si>
    <t>69</t>
  </si>
  <si>
    <t>735152581</t>
  </si>
  <si>
    <t>Otopné těleso panelové VK dvoudeskové 2 přídavné přestupní plochy výška/délka 600/1600mm výkon 2686W</t>
  </si>
  <si>
    <t>1822139292</t>
  </si>
  <si>
    <t>Otopná tělesa panelová (VK) PN 1,0 MPa, T do 110 st.C dvoudesková se dvěma přídavnými přestupními plochami [KORADO Radik VK, typ 22] výšky tělesa 600 mm 1600 mm / 2686 W stavební délky / výkonu</t>
  </si>
  <si>
    <t>70</t>
  </si>
  <si>
    <t>735152592</t>
  </si>
  <si>
    <t>Otopné těleso panelové VK dvoudeskové 2 přídavné přestupní plochy výška/délka 900/500mm výkon 1157 W</t>
  </si>
  <si>
    <t>-663581788</t>
  </si>
  <si>
    <t>Otopná tělesa panelová (VK) PN 1,0 MPa, T do 110 st.C dvoudesková se dvěma přídavnými přestupními plochami [KORADO Radik VK, typ 22] výšky tělesa 900 mm 500 mm / 1157 W stavební délky / výkonu</t>
  </si>
  <si>
    <t>71</t>
  </si>
  <si>
    <t>735152600</t>
  </si>
  <si>
    <t>Otopné těleso panelové VK dvoudeskové 2 přídavné přestupní plochy výška/délka 900/1400mm výkon 3238W</t>
  </si>
  <si>
    <t>1998108862</t>
  </si>
  <si>
    <t>Otopná tělesa panelová (VK) PN 1,0 MPa, T do 110 st.C dvoudesková se dvěma přídavnými přestupními plochami [KORADO Radik VK, typ 22] výšky tělesa 900 mm 1400 mm / 3238 W stavební délky / výkonu</t>
  </si>
  <si>
    <t>72</t>
  </si>
  <si>
    <t>735152677</t>
  </si>
  <si>
    <t>Otopné těleso panelové VK třídeskové 3 přídavné přestupní plochy výška/délka 600/1000mm výkon 2406 W</t>
  </si>
  <si>
    <t>1169192324</t>
  </si>
  <si>
    <t>Otopná tělesa panelová (VK) PN 1,0 MPa, T do 110 st.C třídesková se třemi přídavnými přestupními plochami [KORADO Radik VK, typ 33] výšky tělesa 600 mm 1000 mm / 2406 W stavební délky / výkonu</t>
  </si>
  <si>
    <t>73</t>
  </si>
  <si>
    <t>735152679</t>
  </si>
  <si>
    <t>Otopné těleso panelové VK třídeskové 3 přídavné přestupní plochy výška/délka 600/1200mm výkon 2887 W</t>
  </si>
  <si>
    <t>-1668366595</t>
  </si>
  <si>
    <t>Otopná tělesa panelová (VK) PN 1,0 MPa, T do 110 st.C třídesková se třemi přídavnými přestupními plochami [KORADO Radik VK, typ 33] výšky tělesa 600 mm 1200 mm / 2887 W stavební délky / výkonu</t>
  </si>
  <si>
    <t>74</t>
  </si>
  <si>
    <t>735152680</t>
  </si>
  <si>
    <t>Otopné těleso panelové VK třídeskové 3 přídavné přestupní plochy výška/délka 600/1400mm výkon 3368 W</t>
  </si>
  <si>
    <t>1171816199</t>
  </si>
  <si>
    <t>Otopná tělesa panelová (VK) PN 1,0 MPa, T do 110 st.C třídesková se třemi přídavnými přestupními plochami [KORADO Radik VK, typ 33] výšky tělesa 600 mm 1400 mm / 3368 W stavební délky / výkonu</t>
  </si>
  <si>
    <t>75</t>
  </si>
  <si>
    <t>735152681</t>
  </si>
  <si>
    <t>Otopné těleso panelové VK třídeskové 3 přídavné přestupní plochy výška/délka 600/1600mm výkon 3850 W</t>
  </si>
  <si>
    <t>1063738810</t>
  </si>
  <si>
    <t>Otopná tělesa panelová (VK) PN 1,0 MPa, T do 110 st.C třídesková se třemi přídavnými přestupními plochami [KORADO Radik VK, typ 33] výšky tělesa 600 mm 1600 mm / 3850 W stavební délky / výkonu</t>
  </si>
  <si>
    <t>76</t>
  </si>
  <si>
    <t>735152683r</t>
  </si>
  <si>
    <t>Otopné těleso panelové VK třídeskové 3 přídavné přestupní plochy výška/délka 600/2300mm výkon 4812 W</t>
  </si>
  <si>
    <t>-673292607</t>
  </si>
  <si>
    <t xml:space="preserve">Otopná tělesa panelová (VK) PN 1,0 MPa, T do 110 st.C třídesková se třemi přídavnými přestupními plochami [KORADO Radik VK, typ 33] výšky tělesa 600 mm 2300 mm / </t>
  </si>
  <si>
    <t>77</t>
  </si>
  <si>
    <t>735152697</t>
  </si>
  <si>
    <t>Otopné těleso panelové VK třídeskové 3 přídavné přestupní plochy výška/délka 900/1000mm výkon 3228 W</t>
  </si>
  <si>
    <t>-60456640</t>
  </si>
  <si>
    <t>Otopná tělesa panelová (VK) PN 1,0 MPa, T do 110 st.C třídesková se třemi přídavnými přestupními plochami [KORADO Radik VK, typ 33] výšky tělesa 900 mm 1000 mm / 3228 W stavební délky / výkonu</t>
  </si>
  <si>
    <t>78</t>
  </si>
  <si>
    <t>735152698</t>
  </si>
  <si>
    <t>Otopné těleso panelové VK třídeskové 3 přídavné přestupní plochy výška/délka 900/1100mm výkon 3661 W</t>
  </si>
  <si>
    <t>1790412292</t>
  </si>
  <si>
    <t>Otopná tělesa panelová (VK) PN 1,0 MPa, T do 110 st.C třídesková se třemi přídavnými přestupními plochami [KORADO Radik VK, typ 33] výšky tělesa 900 mm 1100 mm / 3661 W stavební délky / výkonu</t>
  </si>
  <si>
    <t>79</t>
  </si>
  <si>
    <t>735152700</t>
  </si>
  <si>
    <t>Otopné těleso panelové VK třídeskové 3 přídavné přestupní plochy výška/délka 900/1400mm výkon 4659 W</t>
  </si>
  <si>
    <t>1334791411</t>
  </si>
  <si>
    <t>Otopná tělesa panelová (VK) PN 1,0 MPa, T do 110 st.C třídesková se třemi přídavnými přestupními plochami [KORADO Radik VK, typ 33] výšky tělesa 900 mm 1400 mm / 4659 W stavební délky / výkonu</t>
  </si>
  <si>
    <t>80</t>
  </si>
  <si>
    <t>7351527R1</t>
  </si>
  <si>
    <t>Otopné těleso panelové VK třídeskové 3 přídavné přestupní plochy výška/délka 900/2000mm výkon 4659 W</t>
  </si>
  <si>
    <t>1904884905</t>
  </si>
  <si>
    <t>Otopná tělesa panelová (VK) PN 1,0 MPa, T do 110 st.C třídesková se třemi přídavnými přestupními plochami [KORADO Radik VK, typ 33] výšky tělesa 900 mm 1400 mm / 6659 W stavební délky / výkonu</t>
  </si>
  <si>
    <t>81</t>
  </si>
  <si>
    <t>7351527R2</t>
  </si>
  <si>
    <t>Otopné těleso panelové VK třídeskové 3 přídavné přestupní plochy výška/délka 600/3000mm výkon 4659 W</t>
  </si>
  <si>
    <t>1490498410</t>
  </si>
  <si>
    <t>Otopná tělesa panelová (VK) PN 1,0 MPa, T do 110 st.C třídesková se třemi přídavnými přestupními plochami [KORADO Radik VK, typ 33] výšky tělesa 600 mm 3000 mm / 9659 W stavební délky / výkonu</t>
  </si>
  <si>
    <t>82</t>
  </si>
  <si>
    <t>735531R1</t>
  </si>
  <si>
    <t>Topná zkouška</t>
  </si>
  <si>
    <t>-747317966</t>
  </si>
  <si>
    <t>83</t>
  </si>
  <si>
    <t>998735102</t>
  </si>
  <si>
    <t>Přesun hmot tonážní pro otopná tělesa v objektech v do 12 m</t>
  </si>
  <si>
    <t>512625755</t>
  </si>
  <si>
    <t>Přesun hmot pro otopná tělesa stanovený z hmotnosti přesunovaného materiálu vodorovná dopravní vzdálenost do 50 m v objektech výšky přes 6 do 12 m</t>
  </si>
  <si>
    <t>03a - Vnitřní rozvody plynu</t>
  </si>
  <si>
    <t xml:space="preserve">    723 - Zdravotechnika - vnitřní plynovod</t>
  </si>
  <si>
    <t>723</t>
  </si>
  <si>
    <t>Zdravotechnika - vnitřní plynovod</t>
  </si>
  <si>
    <t>723111206</t>
  </si>
  <si>
    <t>Potrubí ocelové závitové černé bezešvé svařované běžné DN 40</t>
  </si>
  <si>
    <t>489877923</t>
  </si>
  <si>
    <t>Potrubí z ocelových trubek závitových černých spojovaných svařováním, bezešvých běžných DN 40</t>
  </si>
  <si>
    <t>723150312</t>
  </si>
  <si>
    <t>Potrubí ocelové hladké černé bezešvé spojované svařováním tvářené za tepla D 57x3,2 mm</t>
  </si>
  <si>
    <t>959589555</t>
  </si>
  <si>
    <t>Potrubí z ocelových trubek hladkých černých spojovaných svařováním tvářených za tepla D 57/3,2</t>
  </si>
  <si>
    <t>723150368</t>
  </si>
  <si>
    <t>Chránička D 76x3,2 mm</t>
  </si>
  <si>
    <t>1903184921</t>
  </si>
  <si>
    <t>Potrubí z ocelových trubek hladkých chráničky D 76/3,2</t>
  </si>
  <si>
    <t>723150371</t>
  </si>
  <si>
    <t>Chránička D 108x4 mm</t>
  </si>
  <si>
    <t>193335504</t>
  </si>
  <si>
    <t>Potrubí z ocelových trubek hladkých chráničky D 108/4</t>
  </si>
  <si>
    <t>723190901</t>
  </si>
  <si>
    <t>Uzavření,otevření plynovodního potrubí při opravě</t>
  </si>
  <si>
    <t>-2017609371</t>
  </si>
  <si>
    <t>Opravy plynovodního potrubí uzavření nebo otevření potrubí</t>
  </si>
  <si>
    <t>723190907</t>
  </si>
  <si>
    <t>Odvzdušnění nebo napuštění plynovodního potrubí</t>
  </si>
  <si>
    <t>-1422392417</t>
  </si>
  <si>
    <t>Opravy plynovodního potrubí odvzdušnění a napuštění potrubí</t>
  </si>
  <si>
    <t>723190909</t>
  </si>
  <si>
    <t>Zkouška těsnosti potrubí plynovodního</t>
  </si>
  <si>
    <t>349723984</t>
  </si>
  <si>
    <t>Opravy plynovodního potrubí neúřední zkouška těsnosti dosavadního potrubí</t>
  </si>
  <si>
    <t>723213201</t>
  </si>
  <si>
    <t>Kohout přírubový kulový uzavírací DN 40 PN 16 do 200°C těleso šedá litina</t>
  </si>
  <si>
    <t>-838124481</t>
  </si>
  <si>
    <t>Armatury přírubové kulové kohouty PN 16 do 200 st.C uzavírací těleso šedá litina [K 85 111 616] DN 40</t>
  </si>
  <si>
    <t>998723102</t>
  </si>
  <si>
    <t>Přesun hmot tonážní pro vnitřní plynovod v objektech v do 12 m</t>
  </si>
  <si>
    <t>1999174910</t>
  </si>
  <si>
    <t>Přesun hmot pro vnitřní plynovod stanovený z hmotnosti přesunovaného materiálu vodorovná dopravní vzdálenost do 50 m v objektech výšky přes 6 do 12 m</t>
  </si>
  <si>
    <t>04 - elektroinstalace</t>
  </si>
  <si>
    <t xml:space="preserve"> </t>
  </si>
  <si>
    <t>D1 - 1). Zařízení</t>
  </si>
  <si>
    <t>D2 - Rozvaděč 3 rm 2- dozbrojení -1np</t>
  </si>
  <si>
    <t xml:space="preserve">D3 - </t>
  </si>
  <si>
    <t>D4 - Rozvaděč RMK-1 - na povrch 12 modul IP44 (1.n.p)</t>
  </si>
  <si>
    <t>D5 - Rozvaděč RMK-3 - na povrch 12 modul IP44 (3.n.p.)</t>
  </si>
  <si>
    <t>D6 - 2.) Materiál</t>
  </si>
  <si>
    <t>D1</t>
  </si>
  <si>
    <t>1). Zařízení</t>
  </si>
  <si>
    <t>D2</t>
  </si>
  <si>
    <t>Rozvaděč 3 rm 2- dozbrojení -1np</t>
  </si>
  <si>
    <t>210000045</t>
  </si>
  <si>
    <t>Trojfázový jistič  16A//3B</t>
  </si>
  <si>
    <t>ks</t>
  </si>
  <si>
    <t>Pol1</t>
  </si>
  <si>
    <t>Úpravy v rozvaděči 3 rm 2</t>
  </si>
  <si>
    <t>Kpl</t>
  </si>
  <si>
    <t>210000034</t>
  </si>
  <si>
    <t>Ochranná svorkovnice PE+N</t>
  </si>
  <si>
    <t>210000008</t>
  </si>
  <si>
    <t>řadová svorka do 10mm2</t>
  </si>
  <si>
    <t>210000016</t>
  </si>
  <si>
    <t>Označ. štíkek přístroje</t>
  </si>
  <si>
    <t>210000017</t>
  </si>
  <si>
    <t>Označ. štíkek okruhu</t>
  </si>
  <si>
    <t>D3</t>
  </si>
  <si>
    <t>D4</t>
  </si>
  <si>
    <t>Rozvaděč RMK-1 - na povrch 12 modul IP44 (1.n.p)</t>
  </si>
  <si>
    <t>210000111</t>
  </si>
  <si>
    <t>Proudový chránič s nadproud.ochranou 10A/2P/0,03A</t>
  </si>
  <si>
    <t>210000024</t>
  </si>
  <si>
    <t>Jenofázový jistič  6A/1B</t>
  </si>
  <si>
    <t>210000040</t>
  </si>
  <si>
    <t>Jenofázový jistič  10A/1B</t>
  </si>
  <si>
    <t>210000032</t>
  </si>
  <si>
    <t>řadová svorka do 4 mm2</t>
  </si>
  <si>
    <t>210000031</t>
  </si>
  <si>
    <t>MTZ kompletace, zapojení</t>
  </si>
  <si>
    <t>D5</t>
  </si>
  <si>
    <t>Rozvaděč RMK-3 - na povrch 12 modul IP44 (3.n.p.)</t>
  </si>
  <si>
    <t>210000112</t>
  </si>
  <si>
    <t>Proudový chránič s nadpr. ochranou  10A/2P/0,03A</t>
  </si>
  <si>
    <t>D6</t>
  </si>
  <si>
    <t>2.) Materiál</t>
  </si>
  <si>
    <t>Pol2</t>
  </si>
  <si>
    <t>Kabel CYKY-J 5x6,0</t>
  </si>
  <si>
    <t>7410000020</t>
  </si>
  <si>
    <t>Kabel CMSM-J 3x1,5</t>
  </si>
  <si>
    <t>7410000020.1</t>
  </si>
  <si>
    <t>Kabel CYKY-J 3x2,5</t>
  </si>
  <si>
    <t>743112280</t>
  </si>
  <si>
    <t>Elektroinstalační lišta LV 80x40</t>
  </si>
  <si>
    <t>743112280.1</t>
  </si>
  <si>
    <t>Elektroinstalační lišta LV 40x40</t>
  </si>
  <si>
    <t>741000044</t>
  </si>
  <si>
    <t>Jednonásobná zásuvka 16A/120V, IP44</t>
  </si>
  <si>
    <t>Pol3</t>
  </si>
  <si>
    <t>Svorka na potrubí Bernard ZS</t>
  </si>
  <si>
    <t>Pol4</t>
  </si>
  <si>
    <t>Měděná páska uzemňovací- 0,5m pro svorku  ZS</t>
  </si>
  <si>
    <t>741000031</t>
  </si>
  <si>
    <t>Vodič CYA- 6zž</t>
  </si>
  <si>
    <t>741000006</t>
  </si>
  <si>
    <t>Ochranná trubka do DN 25</t>
  </si>
  <si>
    <t>971032200</t>
  </si>
  <si>
    <t>Průrazy zdivem</t>
  </si>
  <si>
    <t>Pol5</t>
  </si>
  <si>
    <t>Ostatní drobný nespecif. materiál</t>
  </si>
  <si>
    <t>Kč</t>
  </si>
  <si>
    <t>Pol6</t>
  </si>
  <si>
    <t>Montáže celkem</t>
  </si>
  <si>
    <t>Pol7</t>
  </si>
  <si>
    <t>Revize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</si>
  <si>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</si>
  <si>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</si>
  <si>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</si>
  <si>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</si>
  <si>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</si>
  <si>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</si>
  <si>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</si>
  <si>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</si>
  <si>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</si>
  <si>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</si>
  <si>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</si>
  <si>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 xml:space="preserve">Geodetické práce </t>
  </si>
  <si>
    <t>1024</t>
  </si>
  <si>
    <t>-354992512</t>
  </si>
  <si>
    <t>Průzkumné, geodetické a projektové práce geodetické práce dle bodu 2.5.10. SOD</t>
  </si>
  <si>
    <t>013203000</t>
  </si>
  <si>
    <t>Fotodokumentace stavby včetně jejich zakrytých konstrukcí</t>
  </si>
  <si>
    <t>-1509186028</t>
  </si>
  <si>
    <t>Fotodokumentace stavby včetně jejich zakrytých konstrukcí dle bodu 2.5.9. SOD</t>
  </si>
  <si>
    <t>013254000</t>
  </si>
  <si>
    <t>Dokumentace skutečného provedení stavby</t>
  </si>
  <si>
    <t>-342953515</t>
  </si>
  <si>
    <t>Průzkumné, geodetické a projektové práce projektové práce dokumentace stavby (výkresová a textová) skutečného provedení stavby dle bodu 2.5.1 SOD</t>
  </si>
  <si>
    <t>VRN3</t>
  </si>
  <si>
    <t>Zařízení staveniště</t>
  </si>
  <si>
    <t>032903000</t>
  </si>
  <si>
    <t>Náklady na provoz a údržbu vybavení staveniště</t>
  </si>
  <si>
    <t>776031323</t>
  </si>
  <si>
    <t>Zařízení staveniště vybavení staveniště náklady na provoz a údržbu vybavení staveniště dle bodu 2.5.2 SOD</t>
  </si>
  <si>
    <t>VRN4</t>
  </si>
  <si>
    <t>Inženýrská činnost</t>
  </si>
  <si>
    <t>043194000</t>
  </si>
  <si>
    <t>Ostatní zkoušky</t>
  </si>
  <si>
    <t>-87155902</t>
  </si>
  <si>
    <t>Inženýrská činnost zkoušky a ostatní měření zkoušky ostatní zkoušky dle bodu 2.5.3 SOD</t>
  </si>
  <si>
    <t>045203000</t>
  </si>
  <si>
    <t>Kompletační činnost</t>
  </si>
  <si>
    <t>-1579929059</t>
  </si>
  <si>
    <t>Inženýrská činnost kompletační a koordinační činnost kompletační činnost dle bodu 2.5.4. SOD</t>
  </si>
  <si>
    <t>045303000</t>
  </si>
  <si>
    <t>Koordinační činnost</t>
  </si>
  <si>
    <t>1160248542</t>
  </si>
  <si>
    <t>Inženýrská činnost kompletační a koordinační činnost koordinační činnost dle bodu 2.5.5. SOD</t>
  </si>
  <si>
    <t>VRN5</t>
  </si>
  <si>
    <t>Finanční náklady</t>
  </si>
  <si>
    <t>051103000</t>
  </si>
  <si>
    <t>Pojištění stavby</t>
  </si>
  <si>
    <t>-1113386381</t>
  </si>
  <si>
    <t>Pojištění stavby dle bodu 2.5.6. SOD</t>
  </si>
  <si>
    <t>VRN7</t>
  </si>
  <si>
    <t>Provozní vlivy</t>
  </si>
  <si>
    <t>071103000</t>
  </si>
  <si>
    <t>-2100050486</t>
  </si>
  <si>
    <t>Provozní vlivy dle bodu 2.5.7. SOD</t>
  </si>
  <si>
    <t>071203000</t>
  </si>
  <si>
    <t>Provoz dalšího subjektu</t>
  </si>
  <si>
    <t>408688708</t>
  </si>
  <si>
    <t>Provozní vlivy provoz investora, třetích osob provoz dalšího subjektu dle bodu 2.5.8. SOD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</si>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</sst>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0" t="s">
        <v>16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2" t="s">
        <v>19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9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9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9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9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9"/>
      <c r="BS13" s="22" t="s">
        <v>8</v>
      </c>
    </row>
    <row r="14" spans="1:74">
      <c r="B14" s="26"/>
      <c r="C14" s="27"/>
      <c r="D14" s="27"/>
      <c r="E14" s="323" t="s">
        <v>32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9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9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9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8</v>
      </c>
    </row>
    <row r="20" spans="2:71" ht="14.45" customHeight="1">
      <c r="B20" s="26"/>
      <c r="C20" s="27"/>
      <c r="D20" s="27"/>
      <c r="E20" s="325" t="s">
        <v>21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ROUND(AG51,2)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38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39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40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29">
        <v>0.21</v>
      </c>
      <c r="M26" s="330"/>
      <c r="N26" s="330"/>
      <c r="O26" s="330"/>
      <c r="P26" s="46"/>
      <c r="Q26" s="46"/>
      <c r="R26" s="46"/>
      <c r="S26" s="46"/>
      <c r="T26" s="46"/>
      <c r="U26" s="46"/>
      <c r="V26" s="46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6"/>
      <c r="AG26" s="46"/>
      <c r="AH26" s="46"/>
      <c r="AI26" s="46"/>
      <c r="AJ26" s="46"/>
      <c r="AK26" s="331">
        <f>ROUND(AV51,2)</f>
        <v>0</v>
      </c>
      <c r="AL26" s="330"/>
      <c r="AM26" s="330"/>
      <c r="AN26" s="330"/>
      <c r="AO26" s="330"/>
      <c r="AP26" s="46"/>
      <c r="AQ26" s="48"/>
      <c r="BE26" s="319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29">
        <v>0.15</v>
      </c>
      <c r="M27" s="330"/>
      <c r="N27" s="330"/>
      <c r="O27" s="330"/>
      <c r="P27" s="46"/>
      <c r="Q27" s="46"/>
      <c r="R27" s="46"/>
      <c r="S27" s="46"/>
      <c r="T27" s="46"/>
      <c r="U27" s="46"/>
      <c r="V27" s="46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6"/>
      <c r="AG27" s="46"/>
      <c r="AH27" s="46"/>
      <c r="AI27" s="46"/>
      <c r="AJ27" s="46"/>
      <c r="AK27" s="331">
        <f>ROUND(AW51,2)</f>
        <v>0</v>
      </c>
      <c r="AL27" s="330"/>
      <c r="AM27" s="330"/>
      <c r="AN27" s="330"/>
      <c r="AO27" s="330"/>
      <c r="AP27" s="46"/>
      <c r="AQ27" s="48"/>
      <c r="BE27" s="319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29">
        <v>0.21</v>
      </c>
      <c r="M28" s="330"/>
      <c r="N28" s="330"/>
      <c r="O28" s="330"/>
      <c r="P28" s="46"/>
      <c r="Q28" s="46"/>
      <c r="R28" s="46"/>
      <c r="S28" s="46"/>
      <c r="T28" s="46"/>
      <c r="U28" s="46"/>
      <c r="V28" s="46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6"/>
      <c r="AG28" s="46"/>
      <c r="AH28" s="46"/>
      <c r="AI28" s="46"/>
      <c r="AJ28" s="46"/>
      <c r="AK28" s="331">
        <v>0</v>
      </c>
      <c r="AL28" s="330"/>
      <c r="AM28" s="330"/>
      <c r="AN28" s="330"/>
      <c r="AO28" s="330"/>
      <c r="AP28" s="46"/>
      <c r="AQ28" s="48"/>
      <c r="BE28" s="319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29">
        <v>0.15</v>
      </c>
      <c r="M29" s="330"/>
      <c r="N29" s="330"/>
      <c r="O29" s="330"/>
      <c r="P29" s="46"/>
      <c r="Q29" s="46"/>
      <c r="R29" s="46"/>
      <c r="S29" s="46"/>
      <c r="T29" s="46"/>
      <c r="U29" s="46"/>
      <c r="V29" s="46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6"/>
      <c r="AG29" s="46"/>
      <c r="AH29" s="46"/>
      <c r="AI29" s="46"/>
      <c r="AJ29" s="46"/>
      <c r="AK29" s="331">
        <v>0</v>
      </c>
      <c r="AL29" s="330"/>
      <c r="AM29" s="330"/>
      <c r="AN29" s="330"/>
      <c r="AO29" s="330"/>
      <c r="AP29" s="46"/>
      <c r="AQ29" s="48"/>
      <c r="BE29" s="319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29">
        <v>0</v>
      </c>
      <c r="M30" s="330"/>
      <c r="N30" s="330"/>
      <c r="O30" s="330"/>
      <c r="P30" s="46"/>
      <c r="Q30" s="46"/>
      <c r="R30" s="46"/>
      <c r="S30" s="46"/>
      <c r="T30" s="46"/>
      <c r="U30" s="46"/>
      <c r="V30" s="46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6"/>
      <c r="AG30" s="46"/>
      <c r="AH30" s="46"/>
      <c r="AI30" s="46"/>
      <c r="AJ30" s="46"/>
      <c r="AK30" s="331">
        <v>0</v>
      </c>
      <c r="AL30" s="330"/>
      <c r="AM30" s="330"/>
      <c r="AN30" s="330"/>
      <c r="AO30" s="330"/>
      <c r="AP30" s="46"/>
      <c r="AQ30" s="48"/>
      <c r="BE30" s="31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2" t="s">
        <v>49</v>
      </c>
      <c r="Y32" s="333"/>
      <c r="Z32" s="333"/>
      <c r="AA32" s="333"/>
      <c r="AB32" s="333"/>
      <c r="AC32" s="51"/>
      <c r="AD32" s="51"/>
      <c r="AE32" s="51"/>
      <c r="AF32" s="51"/>
      <c r="AG32" s="51"/>
      <c r="AH32" s="51"/>
      <c r="AI32" s="51"/>
      <c r="AJ32" s="51"/>
      <c r="AK32" s="334">
        <f>SUM(AK23:AK30)</f>
        <v>0</v>
      </c>
      <c r="AL32" s="333"/>
      <c r="AM32" s="333"/>
      <c r="AN32" s="333"/>
      <c r="AO32" s="335"/>
      <c r="AP32" s="49"/>
      <c r="AQ32" s="53"/>
      <c r="BE32" s="31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20171127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6" t="str">
        <f>K6</f>
        <v>Rekonstrukce vytápění ZŠ a MŠ Moskevská</v>
      </c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Č. Lípa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8" t="str">
        <f>IF(AN8= "","",AN8)</f>
        <v>27. 11. 2017</v>
      </c>
      <c r="AN44" s="338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Č. Lípa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9" t="str">
        <f>IF(E17="","",E17)</f>
        <v xml:space="preserve">Ateliér Sirius, s.r.o. </v>
      </c>
      <c r="AN46" s="339"/>
      <c r="AO46" s="339"/>
      <c r="AP46" s="339"/>
      <c r="AQ46" s="61"/>
      <c r="AR46" s="59"/>
      <c r="AS46" s="340" t="s">
        <v>51</v>
      </c>
      <c r="AT46" s="341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2"/>
      <c r="AT47" s="343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4"/>
      <c r="AT48" s="345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6" t="s">
        <v>52</v>
      </c>
      <c r="D49" s="347"/>
      <c r="E49" s="347"/>
      <c r="F49" s="347"/>
      <c r="G49" s="347"/>
      <c r="H49" s="77"/>
      <c r="I49" s="348" t="s">
        <v>53</v>
      </c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7"/>
      <c r="U49" s="347"/>
      <c r="V49" s="347"/>
      <c r="W49" s="347"/>
      <c r="X49" s="347"/>
      <c r="Y49" s="347"/>
      <c r="Z49" s="347"/>
      <c r="AA49" s="347"/>
      <c r="AB49" s="347"/>
      <c r="AC49" s="347"/>
      <c r="AD49" s="347"/>
      <c r="AE49" s="347"/>
      <c r="AF49" s="347"/>
      <c r="AG49" s="349" t="s">
        <v>54</v>
      </c>
      <c r="AH49" s="347"/>
      <c r="AI49" s="347"/>
      <c r="AJ49" s="347"/>
      <c r="AK49" s="347"/>
      <c r="AL49" s="347"/>
      <c r="AM49" s="347"/>
      <c r="AN49" s="348" t="s">
        <v>55</v>
      </c>
      <c r="AO49" s="347"/>
      <c r="AP49" s="347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3">
        <f>ROUND(SUM(AG52:AG56),2)</f>
        <v>0</v>
      </c>
      <c r="AH51" s="353"/>
      <c r="AI51" s="353"/>
      <c r="AJ51" s="353"/>
      <c r="AK51" s="353"/>
      <c r="AL51" s="353"/>
      <c r="AM51" s="353"/>
      <c r="AN51" s="354">
        <f t="shared" ref="AN51:AN56" si="0">SUM(AG51,AT51)</f>
        <v>0</v>
      </c>
      <c r="AO51" s="354"/>
      <c r="AP51" s="354"/>
      <c r="AQ51" s="87" t="s">
        <v>21</v>
      </c>
      <c r="AR51" s="69"/>
      <c r="AS51" s="88">
        <f>ROUND(SUM(AS52:AS56),2)</f>
        <v>0</v>
      </c>
      <c r="AT51" s="89">
        <f t="shared" ref="AT51:AT56" si="1">ROUND(SUM(AV51:AW51),2)</f>
        <v>0</v>
      </c>
      <c r="AU51" s="90">
        <f>ROUND(SUM(AU52:AU56),5)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ROUND(SUM(AZ52:AZ56),2)</f>
        <v>0</v>
      </c>
      <c r="BA51" s="89">
        <f>ROUND(SUM(BA52:BA56),2)</f>
        <v>0</v>
      </c>
      <c r="BB51" s="89">
        <f>ROUND(SUM(BB52:BB56),2)</f>
        <v>0</v>
      </c>
      <c r="BC51" s="89">
        <f>ROUND(SUM(BC52:BC56),2)</f>
        <v>0</v>
      </c>
      <c r="BD51" s="91">
        <f>ROUND(SUM(BD52:BD56),2)</f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14.45" customHeight="1">
      <c r="A52" s="94" t="s">
        <v>75</v>
      </c>
      <c r="B52" s="95"/>
      <c r="C52" s="96"/>
      <c r="D52" s="352" t="s">
        <v>76</v>
      </c>
      <c r="E52" s="352"/>
      <c r="F52" s="352"/>
      <c r="G52" s="352"/>
      <c r="H52" s="352"/>
      <c r="I52" s="97"/>
      <c r="J52" s="352" t="s">
        <v>77</v>
      </c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0">
        <f>'01 - Stavební část'!J27</f>
        <v>0</v>
      </c>
      <c r="AH52" s="351"/>
      <c r="AI52" s="351"/>
      <c r="AJ52" s="351"/>
      <c r="AK52" s="351"/>
      <c r="AL52" s="351"/>
      <c r="AM52" s="351"/>
      <c r="AN52" s="350">
        <f t="shared" si="0"/>
        <v>0</v>
      </c>
      <c r="AO52" s="351"/>
      <c r="AP52" s="351"/>
      <c r="AQ52" s="98" t="s">
        <v>78</v>
      </c>
      <c r="AR52" s="99"/>
      <c r="AS52" s="100">
        <v>0</v>
      </c>
      <c r="AT52" s="101">
        <f t="shared" si="1"/>
        <v>0</v>
      </c>
      <c r="AU52" s="102">
        <f>'01 - Stavební část'!P92</f>
        <v>0</v>
      </c>
      <c r="AV52" s="101">
        <f>'01 - Stavební část'!J30</f>
        <v>0</v>
      </c>
      <c r="AW52" s="101">
        <f>'01 - Stavební část'!J31</f>
        <v>0</v>
      </c>
      <c r="AX52" s="101">
        <f>'01 - Stavební část'!J32</f>
        <v>0</v>
      </c>
      <c r="AY52" s="101">
        <f>'01 - Stavební část'!J33</f>
        <v>0</v>
      </c>
      <c r="AZ52" s="101">
        <f>'01 - Stavební část'!F30</f>
        <v>0</v>
      </c>
      <c r="BA52" s="101">
        <f>'01 - Stavební část'!F31</f>
        <v>0</v>
      </c>
      <c r="BB52" s="101">
        <f>'01 - Stavební část'!F32</f>
        <v>0</v>
      </c>
      <c r="BC52" s="101">
        <f>'01 - Stavební část'!F33</f>
        <v>0</v>
      </c>
      <c r="BD52" s="103">
        <f>'01 - Stavební část'!F34</f>
        <v>0</v>
      </c>
      <c r="BT52" s="104" t="s">
        <v>79</v>
      </c>
      <c r="BV52" s="104" t="s">
        <v>73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5" customFormat="1" ht="14.45" customHeight="1">
      <c r="A53" s="94" t="s">
        <v>75</v>
      </c>
      <c r="B53" s="95"/>
      <c r="C53" s="96"/>
      <c r="D53" s="352" t="s">
        <v>82</v>
      </c>
      <c r="E53" s="352"/>
      <c r="F53" s="352"/>
      <c r="G53" s="352"/>
      <c r="H53" s="352"/>
      <c r="I53" s="97"/>
      <c r="J53" s="352" t="s">
        <v>83</v>
      </c>
      <c r="K53" s="352"/>
      <c r="L53" s="352"/>
      <c r="M53" s="352"/>
      <c r="N53" s="352"/>
      <c r="O53" s="352"/>
      <c r="P53" s="352"/>
      <c r="Q53" s="352"/>
      <c r="R53" s="352"/>
      <c r="S53" s="352"/>
      <c r="T53" s="352"/>
      <c r="U53" s="352"/>
      <c r="V53" s="352"/>
      <c r="W53" s="352"/>
      <c r="X53" s="352"/>
      <c r="Y53" s="352"/>
      <c r="Z53" s="352"/>
      <c r="AA53" s="352"/>
      <c r="AB53" s="352"/>
      <c r="AC53" s="352"/>
      <c r="AD53" s="352"/>
      <c r="AE53" s="352"/>
      <c r="AF53" s="352"/>
      <c r="AG53" s="350">
        <f>'02 - vytápění'!J27</f>
        <v>0</v>
      </c>
      <c r="AH53" s="351"/>
      <c r="AI53" s="351"/>
      <c r="AJ53" s="351"/>
      <c r="AK53" s="351"/>
      <c r="AL53" s="351"/>
      <c r="AM53" s="351"/>
      <c r="AN53" s="350">
        <f t="shared" si="0"/>
        <v>0</v>
      </c>
      <c r="AO53" s="351"/>
      <c r="AP53" s="351"/>
      <c r="AQ53" s="98" t="s">
        <v>78</v>
      </c>
      <c r="AR53" s="99"/>
      <c r="AS53" s="100">
        <v>0</v>
      </c>
      <c r="AT53" s="101">
        <f t="shared" si="1"/>
        <v>0</v>
      </c>
      <c r="AU53" s="102">
        <f>'02 - vytápění'!P83</f>
        <v>0</v>
      </c>
      <c r="AV53" s="101">
        <f>'02 - vytápění'!J30</f>
        <v>0</v>
      </c>
      <c r="AW53" s="101">
        <f>'02 - vytápění'!J31</f>
        <v>0</v>
      </c>
      <c r="AX53" s="101">
        <f>'02 - vytápění'!J32</f>
        <v>0</v>
      </c>
      <c r="AY53" s="101">
        <f>'02 - vytápění'!J33</f>
        <v>0</v>
      </c>
      <c r="AZ53" s="101">
        <f>'02 - vytápění'!F30</f>
        <v>0</v>
      </c>
      <c r="BA53" s="101">
        <f>'02 - vytápění'!F31</f>
        <v>0</v>
      </c>
      <c r="BB53" s="101">
        <f>'02 - vytápění'!F32</f>
        <v>0</v>
      </c>
      <c r="BC53" s="101">
        <f>'02 - vytápění'!F33</f>
        <v>0</v>
      </c>
      <c r="BD53" s="103">
        <f>'02 - vytápění'!F34</f>
        <v>0</v>
      </c>
      <c r="BT53" s="104" t="s">
        <v>79</v>
      </c>
      <c r="BV53" s="104" t="s">
        <v>73</v>
      </c>
      <c r="BW53" s="104" t="s">
        <v>84</v>
      </c>
      <c r="BX53" s="104" t="s">
        <v>7</v>
      </c>
      <c r="CL53" s="104" t="s">
        <v>21</v>
      </c>
      <c r="CM53" s="104" t="s">
        <v>81</v>
      </c>
    </row>
    <row r="54" spans="1:91" s="5" customFormat="1" ht="14.45" customHeight="1">
      <c r="A54" s="94" t="s">
        <v>75</v>
      </c>
      <c r="B54" s="95"/>
      <c r="C54" s="96"/>
      <c r="D54" s="352" t="s">
        <v>85</v>
      </c>
      <c r="E54" s="352"/>
      <c r="F54" s="352"/>
      <c r="G54" s="352"/>
      <c r="H54" s="352"/>
      <c r="I54" s="97"/>
      <c r="J54" s="352" t="s">
        <v>86</v>
      </c>
      <c r="K54" s="352"/>
      <c r="L54" s="352"/>
      <c r="M54" s="352"/>
      <c r="N54" s="352"/>
      <c r="O54" s="352"/>
      <c r="P54" s="352"/>
      <c r="Q54" s="352"/>
      <c r="R54" s="352"/>
      <c r="S54" s="352"/>
      <c r="T54" s="352"/>
      <c r="U54" s="352"/>
      <c r="V54" s="352"/>
      <c r="W54" s="352"/>
      <c r="X54" s="352"/>
      <c r="Y54" s="352"/>
      <c r="Z54" s="352"/>
      <c r="AA54" s="352"/>
      <c r="AB54" s="352"/>
      <c r="AC54" s="352"/>
      <c r="AD54" s="352"/>
      <c r="AE54" s="352"/>
      <c r="AF54" s="352"/>
      <c r="AG54" s="350">
        <f>'03a - Vnitřní rozvody plynu'!J27</f>
        <v>0</v>
      </c>
      <c r="AH54" s="351"/>
      <c r="AI54" s="351"/>
      <c r="AJ54" s="351"/>
      <c r="AK54" s="351"/>
      <c r="AL54" s="351"/>
      <c r="AM54" s="351"/>
      <c r="AN54" s="350">
        <f t="shared" si="0"/>
        <v>0</v>
      </c>
      <c r="AO54" s="351"/>
      <c r="AP54" s="351"/>
      <c r="AQ54" s="98" t="s">
        <v>78</v>
      </c>
      <c r="AR54" s="99"/>
      <c r="AS54" s="100">
        <v>0</v>
      </c>
      <c r="AT54" s="101">
        <f t="shared" si="1"/>
        <v>0</v>
      </c>
      <c r="AU54" s="102">
        <f>'03a - Vnitřní rozvody plynu'!P78</f>
        <v>0</v>
      </c>
      <c r="AV54" s="101">
        <f>'03a - Vnitřní rozvody plynu'!J30</f>
        <v>0</v>
      </c>
      <c r="AW54" s="101">
        <f>'03a - Vnitřní rozvody plynu'!J31</f>
        <v>0</v>
      </c>
      <c r="AX54" s="101">
        <f>'03a - Vnitřní rozvody plynu'!J32</f>
        <v>0</v>
      </c>
      <c r="AY54" s="101">
        <f>'03a - Vnitřní rozvody plynu'!J33</f>
        <v>0</v>
      </c>
      <c r="AZ54" s="101">
        <f>'03a - Vnitřní rozvody plynu'!F30</f>
        <v>0</v>
      </c>
      <c r="BA54" s="101">
        <f>'03a - Vnitřní rozvody plynu'!F31</f>
        <v>0</v>
      </c>
      <c r="BB54" s="101">
        <f>'03a - Vnitřní rozvody plynu'!F32</f>
        <v>0</v>
      </c>
      <c r="BC54" s="101">
        <f>'03a - Vnitřní rozvody plynu'!F33</f>
        <v>0</v>
      </c>
      <c r="BD54" s="103">
        <f>'03a - Vnitřní rozvody plynu'!F34</f>
        <v>0</v>
      </c>
      <c r="BT54" s="104" t="s">
        <v>79</v>
      </c>
      <c r="BV54" s="104" t="s">
        <v>73</v>
      </c>
      <c r="BW54" s="104" t="s">
        <v>87</v>
      </c>
      <c r="BX54" s="104" t="s">
        <v>7</v>
      </c>
      <c r="CL54" s="104" t="s">
        <v>21</v>
      </c>
      <c r="CM54" s="104" t="s">
        <v>81</v>
      </c>
    </row>
    <row r="55" spans="1:91" s="5" customFormat="1" ht="14.45" customHeight="1">
      <c r="A55" s="94" t="s">
        <v>75</v>
      </c>
      <c r="B55" s="95"/>
      <c r="C55" s="96"/>
      <c r="D55" s="352" t="s">
        <v>88</v>
      </c>
      <c r="E55" s="352"/>
      <c r="F55" s="352"/>
      <c r="G55" s="352"/>
      <c r="H55" s="352"/>
      <c r="I55" s="97"/>
      <c r="J55" s="352" t="s">
        <v>89</v>
      </c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  <c r="Y55" s="352"/>
      <c r="Z55" s="352"/>
      <c r="AA55" s="352"/>
      <c r="AB55" s="352"/>
      <c r="AC55" s="352"/>
      <c r="AD55" s="352"/>
      <c r="AE55" s="352"/>
      <c r="AF55" s="352"/>
      <c r="AG55" s="350">
        <f>'04 - elektroinstalace'!J27</f>
        <v>0</v>
      </c>
      <c r="AH55" s="351"/>
      <c r="AI55" s="351"/>
      <c r="AJ55" s="351"/>
      <c r="AK55" s="351"/>
      <c r="AL55" s="351"/>
      <c r="AM55" s="351"/>
      <c r="AN55" s="350">
        <f t="shared" si="0"/>
        <v>0</v>
      </c>
      <c r="AO55" s="351"/>
      <c r="AP55" s="351"/>
      <c r="AQ55" s="98" t="s">
        <v>78</v>
      </c>
      <c r="AR55" s="99"/>
      <c r="AS55" s="100">
        <v>0</v>
      </c>
      <c r="AT55" s="101">
        <f t="shared" si="1"/>
        <v>0</v>
      </c>
      <c r="AU55" s="102">
        <f>'04 - elektroinstalace'!P90</f>
        <v>0</v>
      </c>
      <c r="AV55" s="101">
        <f>'04 - elektroinstalace'!J30</f>
        <v>0</v>
      </c>
      <c r="AW55" s="101">
        <f>'04 - elektroinstalace'!J31</f>
        <v>0</v>
      </c>
      <c r="AX55" s="101">
        <f>'04 - elektroinstalace'!J32</f>
        <v>0</v>
      </c>
      <c r="AY55" s="101">
        <f>'04 - elektroinstalace'!J33</f>
        <v>0</v>
      </c>
      <c r="AZ55" s="101">
        <f>'04 - elektroinstalace'!F30</f>
        <v>0</v>
      </c>
      <c r="BA55" s="101">
        <f>'04 - elektroinstalace'!F31</f>
        <v>0</v>
      </c>
      <c r="BB55" s="101">
        <f>'04 - elektroinstalace'!F32</f>
        <v>0</v>
      </c>
      <c r="BC55" s="101">
        <f>'04 - elektroinstalace'!F33</f>
        <v>0</v>
      </c>
      <c r="BD55" s="103">
        <f>'04 - elektroinstalace'!F34</f>
        <v>0</v>
      </c>
      <c r="BT55" s="104" t="s">
        <v>79</v>
      </c>
      <c r="BV55" s="104" t="s">
        <v>73</v>
      </c>
      <c r="BW55" s="104" t="s">
        <v>90</v>
      </c>
      <c r="BX55" s="104" t="s">
        <v>7</v>
      </c>
      <c r="CL55" s="104" t="s">
        <v>21</v>
      </c>
      <c r="CM55" s="104" t="s">
        <v>81</v>
      </c>
    </row>
    <row r="56" spans="1:91" s="5" customFormat="1" ht="14.45" customHeight="1">
      <c r="A56" s="94" t="s">
        <v>75</v>
      </c>
      <c r="B56" s="95"/>
      <c r="C56" s="96"/>
      <c r="D56" s="352" t="s">
        <v>91</v>
      </c>
      <c r="E56" s="352"/>
      <c r="F56" s="352"/>
      <c r="G56" s="352"/>
      <c r="H56" s="352"/>
      <c r="I56" s="97"/>
      <c r="J56" s="352" t="s">
        <v>92</v>
      </c>
      <c r="K56" s="352"/>
      <c r="L56" s="352"/>
      <c r="M56" s="352"/>
      <c r="N56" s="352"/>
      <c r="O56" s="352"/>
      <c r="P56" s="352"/>
      <c r="Q56" s="352"/>
      <c r="R56" s="352"/>
      <c r="S56" s="352"/>
      <c r="T56" s="352"/>
      <c r="U56" s="352"/>
      <c r="V56" s="352"/>
      <c r="W56" s="352"/>
      <c r="X56" s="352"/>
      <c r="Y56" s="352"/>
      <c r="Z56" s="352"/>
      <c r="AA56" s="352"/>
      <c r="AB56" s="352"/>
      <c r="AC56" s="352"/>
      <c r="AD56" s="352"/>
      <c r="AE56" s="352"/>
      <c r="AF56" s="352"/>
      <c r="AG56" s="350">
        <f>'05 - VRN'!J27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98" t="s">
        <v>78</v>
      </c>
      <c r="AR56" s="99"/>
      <c r="AS56" s="105">
        <v>0</v>
      </c>
      <c r="AT56" s="106">
        <f t="shared" si="1"/>
        <v>0</v>
      </c>
      <c r="AU56" s="107">
        <f>'05 - VRN'!P82</f>
        <v>0</v>
      </c>
      <c r="AV56" s="106">
        <f>'05 - VRN'!J30</f>
        <v>0</v>
      </c>
      <c r="AW56" s="106">
        <f>'05 - VRN'!J31</f>
        <v>0</v>
      </c>
      <c r="AX56" s="106">
        <f>'05 - VRN'!J32</f>
        <v>0</v>
      </c>
      <c r="AY56" s="106">
        <f>'05 - VRN'!J33</f>
        <v>0</v>
      </c>
      <c r="AZ56" s="106">
        <f>'05 - VRN'!F30</f>
        <v>0</v>
      </c>
      <c r="BA56" s="106">
        <f>'05 - VRN'!F31</f>
        <v>0</v>
      </c>
      <c r="BB56" s="106">
        <f>'05 - VRN'!F32</f>
        <v>0</v>
      </c>
      <c r="BC56" s="106">
        <f>'05 - VRN'!F33</f>
        <v>0</v>
      </c>
      <c r="BD56" s="108">
        <f>'05 - VRN'!F34</f>
        <v>0</v>
      </c>
      <c r="BT56" s="104" t="s">
        <v>79</v>
      </c>
      <c r="BV56" s="104" t="s">
        <v>73</v>
      </c>
      <c r="BW56" s="104" t="s">
        <v>93</v>
      </c>
      <c r="BX56" s="104" t="s">
        <v>7</v>
      </c>
      <c r="CL56" s="104" t="s">
        <v>21</v>
      </c>
      <c r="CM56" s="104" t="s">
        <v>81</v>
      </c>
    </row>
    <row r="57" spans="1:91" s="1" customFormat="1" ht="30" customHeight="1">
      <c r="B57" s="39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59"/>
    </row>
    <row r="58" spans="1:91" s="1" customFormat="1" ht="6.95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9"/>
    </row>
  </sheetData>
  <sheetProtection algorithmName="SHA-512" hashValue="VvR4AiMnTWX6veMMYH9nfplSza59uN4Oc3pHTHo9FIKaCPrdWKlBw5yBsep5HZGSN7IqEM079OFuhYMqDWUEEA==" saltValue="zNQFBRwDmPdjB/2jCP9FFppkuvgUWc2plX1xYZnytOFjxT1KVfqS4v6dLnP5Yt08+be2l7DQ07l1de0fEPMZwA==" spinCount="100000" sheet="1" objects="1" scenarios="1" formatColumns="0" formatRows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vytápění'!C2" display="/"/>
    <hyperlink ref="A54" location="'03a - Vnitřní rozvody plynu'!C2" display="/"/>
    <hyperlink ref="A55" location="'04 - elektroinstalace'!C2" display="/"/>
    <hyperlink ref="A56" location="'05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4" t="s">
        <v>95</v>
      </c>
      <c r="H1" s="364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6" t="str">
        <f>'Rekapitulace stavby'!K6</f>
        <v>Rekonstrukce vytápění ZŠ a MŠ Moskevská</v>
      </c>
      <c r="F7" s="357"/>
      <c r="G7" s="357"/>
      <c r="H7" s="357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8" t="s">
        <v>101</v>
      </c>
      <c r="F9" s="359"/>
      <c r="G9" s="359"/>
      <c r="H9" s="359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27. 11. 2017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5" t="s">
        <v>21</v>
      </c>
      <c r="F24" s="325"/>
      <c r="G24" s="325"/>
      <c r="H24" s="325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ROUND(J92,2)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ROUND(SUM(BE92:BE212), 2)</f>
        <v>0</v>
      </c>
      <c r="G30" s="40"/>
      <c r="H30" s="40"/>
      <c r="I30" s="129">
        <v>0.21</v>
      </c>
      <c r="J30" s="128">
        <f>ROUND(ROUND((SUM(BE92:BE212)),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ROUND(SUM(BF92:BF212), 2)</f>
        <v>0</v>
      </c>
      <c r="G31" s="40"/>
      <c r="H31" s="40"/>
      <c r="I31" s="129">
        <v>0.15</v>
      </c>
      <c r="J31" s="128">
        <f>ROUND(ROUND((SUM(BF92:BF212)),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ROUND(SUM(BG92:BG212),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ROUND(SUM(BH92:BH212),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ROUND(SUM(BI92:BI212),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6" t="str">
        <f>E7</f>
        <v>Rekonstrukce vytápění ZŠ a MŠ Moskevská</v>
      </c>
      <c r="F45" s="357"/>
      <c r="G45" s="357"/>
      <c r="H45" s="357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8" t="str">
        <f>E9</f>
        <v>01 - Stavební část</v>
      </c>
      <c r="F47" s="359"/>
      <c r="G47" s="359"/>
      <c r="H47" s="35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Č. Lípa</v>
      </c>
      <c r="G49" s="40"/>
      <c r="H49" s="40"/>
      <c r="I49" s="117" t="s">
        <v>25</v>
      </c>
      <c r="J49" s="118" t="str">
        <f>IF(J12="","",J12)</f>
        <v>27. 11. 2017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5" t="str">
        <f>E21</f>
        <v xml:space="preserve">Ateliér Sirius, s.r.o. 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J92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107</v>
      </c>
      <c r="E57" s="150"/>
      <c r="F57" s="150"/>
      <c r="G57" s="150"/>
      <c r="H57" s="150"/>
      <c r="I57" s="151"/>
      <c r="J57" s="152">
        <f>J93</f>
        <v>0</v>
      </c>
      <c r="K57" s="153"/>
    </row>
    <row r="58" spans="2:47" s="8" customFormat="1" ht="19.899999999999999" customHeight="1">
      <c r="B58" s="154"/>
      <c r="C58" s="155"/>
      <c r="D58" s="156" t="s">
        <v>108</v>
      </c>
      <c r="E58" s="157"/>
      <c r="F58" s="157"/>
      <c r="G58" s="157"/>
      <c r="H58" s="157"/>
      <c r="I58" s="158"/>
      <c r="J58" s="159">
        <f>J94</f>
        <v>0</v>
      </c>
      <c r="K58" s="160"/>
    </row>
    <row r="59" spans="2:47" s="8" customFormat="1" ht="19.899999999999999" customHeight="1">
      <c r="B59" s="154"/>
      <c r="C59" s="155"/>
      <c r="D59" s="156" t="s">
        <v>109</v>
      </c>
      <c r="E59" s="157"/>
      <c r="F59" s="157"/>
      <c r="G59" s="157"/>
      <c r="H59" s="157"/>
      <c r="I59" s="158"/>
      <c r="J59" s="159">
        <f>J111</f>
        <v>0</v>
      </c>
      <c r="K59" s="160"/>
    </row>
    <row r="60" spans="2:47" s="8" customFormat="1" ht="19.899999999999999" customHeight="1">
      <c r="B60" s="154"/>
      <c r="C60" s="155"/>
      <c r="D60" s="156" t="s">
        <v>110</v>
      </c>
      <c r="E60" s="157"/>
      <c r="F60" s="157"/>
      <c r="G60" s="157"/>
      <c r="H60" s="157"/>
      <c r="I60" s="158"/>
      <c r="J60" s="159">
        <f>J114</f>
        <v>0</v>
      </c>
      <c r="K60" s="160"/>
    </row>
    <row r="61" spans="2:47" s="8" customFormat="1" ht="19.899999999999999" customHeight="1">
      <c r="B61" s="154"/>
      <c r="C61" s="155"/>
      <c r="D61" s="156" t="s">
        <v>111</v>
      </c>
      <c r="E61" s="157"/>
      <c r="F61" s="157"/>
      <c r="G61" s="157"/>
      <c r="H61" s="157"/>
      <c r="I61" s="158"/>
      <c r="J61" s="159">
        <f>J117</f>
        <v>0</v>
      </c>
      <c r="K61" s="160"/>
    </row>
    <row r="62" spans="2:47" s="8" customFormat="1" ht="19.899999999999999" customHeight="1">
      <c r="B62" s="154"/>
      <c r="C62" s="155"/>
      <c r="D62" s="156" t="s">
        <v>112</v>
      </c>
      <c r="E62" s="157"/>
      <c r="F62" s="157"/>
      <c r="G62" s="157"/>
      <c r="H62" s="157"/>
      <c r="I62" s="158"/>
      <c r="J62" s="159">
        <f>J123</f>
        <v>0</v>
      </c>
      <c r="K62" s="160"/>
    </row>
    <row r="63" spans="2:47" s="8" customFormat="1" ht="19.899999999999999" customHeight="1">
      <c r="B63" s="154"/>
      <c r="C63" s="155"/>
      <c r="D63" s="156" t="s">
        <v>113</v>
      </c>
      <c r="E63" s="157"/>
      <c r="F63" s="157"/>
      <c r="G63" s="157"/>
      <c r="H63" s="157"/>
      <c r="I63" s="158"/>
      <c r="J63" s="159">
        <f>J159</f>
        <v>0</v>
      </c>
      <c r="K63" s="160"/>
    </row>
    <row r="64" spans="2:47" s="8" customFormat="1" ht="19.899999999999999" customHeight="1">
      <c r="B64" s="154"/>
      <c r="C64" s="155"/>
      <c r="D64" s="156" t="s">
        <v>114</v>
      </c>
      <c r="E64" s="157"/>
      <c r="F64" s="157"/>
      <c r="G64" s="157"/>
      <c r="H64" s="157"/>
      <c r="I64" s="158"/>
      <c r="J64" s="159">
        <f>J169</f>
        <v>0</v>
      </c>
      <c r="K64" s="160"/>
    </row>
    <row r="65" spans="2:12" s="7" customFormat="1" ht="24.95" customHeight="1">
      <c r="B65" s="147"/>
      <c r="C65" s="148"/>
      <c r="D65" s="149" t="s">
        <v>115</v>
      </c>
      <c r="E65" s="150"/>
      <c r="F65" s="150"/>
      <c r="G65" s="150"/>
      <c r="H65" s="150"/>
      <c r="I65" s="151"/>
      <c r="J65" s="152">
        <f>J172</f>
        <v>0</v>
      </c>
      <c r="K65" s="153"/>
    </row>
    <row r="66" spans="2:12" s="8" customFormat="1" ht="19.899999999999999" customHeight="1">
      <c r="B66" s="154"/>
      <c r="C66" s="155"/>
      <c r="D66" s="156" t="s">
        <v>116</v>
      </c>
      <c r="E66" s="157"/>
      <c r="F66" s="157"/>
      <c r="G66" s="157"/>
      <c r="H66" s="157"/>
      <c r="I66" s="158"/>
      <c r="J66" s="159">
        <f>J173</f>
        <v>0</v>
      </c>
      <c r="K66" s="160"/>
    </row>
    <row r="67" spans="2:12" s="8" customFormat="1" ht="19.899999999999999" customHeight="1">
      <c r="B67" s="154"/>
      <c r="C67" s="155"/>
      <c r="D67" s="156" t="s">
        <v>117</v>
      </c>
      <c r="E67" s="157"/>
      <c r="F67" s="157"/>
      <c r="G67" s="157"/>
      <c r="H67" s="157"/>
      <c r="I67" s="158"/>
      <c r="J67" s="159">
        <f>J176</f>
        <v>0</v>
      </c>
      <c r="K67" s="160"/>
    </row>
    <row r="68" spans="2:12" s="8" customFormat="1" ht="19.899999999999999" customHeight="1">
      <c r="B68" s="154"/>
      <c r="C68" s="155"/>
      <c r="D68" s="156" t="s">
        <v>118</v>
      </c>
      <c r="E68" s="157"/>
      <c r="F68" s="157"/>
      <c r="G68" s="157"/>
      <c r="H68" s="157"/>
      <c r="I68" s="158"/>
      <c r="J68" s="159">
        <f>J180</f>
        <v>0</v>
      </c>
      <c r="K68" s="160"/>
    </row>
    <row r="69" spans="2:12" s="8" customFormat="1" ht="19.899999999999999" customHeight="1">
      <c r="B69" s="154"/>
      <c r="C69" s="155"/>
      <c r="D69" s="156" t="s">
        <v>119</v>
      </c>
      <c r="E69" s="157"/>
      <c r="F69" s="157"/>
      <c r="G69" s="157"/>
      <c r="H69" s="157"/>
      <c r="I69" s="158"/>
      <c r="J69" s="159">
        <f>J185</f>
        <v>0</v>
      </c>
      <c r="K69" s="160"/>
    </row>
    <row r="70" spans="2:12" s="8" customFormat="1" ht="19.899999999999999" customHeight="1">
      <c r="B70" s="154"/>
      <c r="C70" s="155"/>
      <c r="D70" s="156" t="s">
        <v>120</v>
      </c>
      <c r="E70" s="157"/>
      <c r="F70" s="157"/>
      <c r="G70" s="157"/>
      <c r="H70" s="157"/>
      <c r="I70" s="158"/>
      <c r="J70" s="159">
        <f>J196</f>
        <v>0</v>
      </c>
      <c r="K70" s="160"/>
    </row>
    <row r="71" spans="2:12" s="8" customFormat="1" ht="19.899999999999999" customHeight="1">
      <c r="B71" s="154"/>
      <c r="C71" s="155"/>
      <c r="D71" s="156" t="s">
        <v>121</v>
      </c>
      <c r="E71" s="157"/>
      <c r="F71" s="157"/>
      <c r="G71" s="157"/>
      <c r="H71" s="157"/>
      <c r="I71" s="158"/>
      <c r="J71" s="159">
        <f>J203</f>
        <v>0</v>
      </c>
      <c r="K71" s="160"/>
    </row>
    <row r="72" spans="2:12" s="8" customFormat="1" ht="19.899999999999999" customHeight="1">
      <c r="B72" s="154"/>
      <c r="C72" s="155"/>
      <c r="D72" s="156" t="s">
        <v>122</v>
      </c>
      <c r="E72" s="157"/>
      <c r="F72" s="157"/>
      <c r="G72" s="157"/>
      <c r="H72" s="157"/>
      <c r="I72" s="158"/>
      <c r="J72" s="159">
        <f>J206</f>
        <v>0</v>
      </c>
      <c r="K72" s="160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16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37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0"/>
      <c r="J78" s="58"/>
      <c r="K78" s="58"/>
      <c r="L78" s="59"/>
    </row>
    <row r="79" spans="2:12" s="1" customFormat="1" ht="36.950000000000003" customHeight="1">
      <c r="B79" s="39"/>
      <c r="C79" s="60" t="s">
        <v>123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14.45" customHeight="1">
      <c r="B82" s="39"/>
      <c r="C82" s="61"/>
      <c r="D82" s="61"/>
      <c r="E82" s="361" t="str">
        <f>E7</f>
        <v>Rekonstrukce vytápění ZŠ a MŠ Moskevská</v>
      </c>
      <c r="F82" s="362"/>
      <c r="G82" s="362"/>
      <c r="H82" s="362"/>
      <c r="I82" s="161"/>
      <c r="J82" s="61"/>
      <c r="K82" s="61"/>
      <c r="L82" s="59"/>
    </row>
    <row r="83" spans="2:65" s="1" customFormat="1" ht="14.45" customHeight="1">
      <c r="B83" s="39"/>
      <c r="C83" s="63" t="s">
        <v>100</v>
      </c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16.149999999999999" customHeight="1">
      <c r="B84" s="39"/>
      <c r="C84" s="61"/>
      <c r="D84" s="61"/>
      <c r="E84" s="336" t="str">
        <f>E9</f>
        <v>01 - Stavební část</v>
      </c>
      <c r="F84" s="363"/>
      <c r="G84" s="363"/>
      <c r="H84" s="363"/>
      <c r="I84" s="161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 ht="18" customHeight="1">
      <c r="B86" s="39"/>
      <c r="C86" s="63" t="s">
        <v>23</v>
      </c>
      <c r="D86" s="61"/>
      <c r="E86" s="61"/>
      <c r="F86" s="162" t="str">
        <f>F12</f>
        <v>Č. Lípa</v>
      </c>
      <c r="G86" s="61"/>
      <c r="H86" s="61"/>
      <c r="I86" s="163" t="s">
        <v>25</v>
      </c>
      <c r="J86" s="71" t="str">
        <f>IF(J12="","",J12)</f>
        <v>27. 11. 2017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61"/>
      <c r="J87" s="61"/>
      <c r="K87" s="61"/>
      <c r="L87" s="59"/>
    </row>
    <row r="88" spans="2:65" s="1" customFormat="1">
      <c r="B88" s="39"/>
      <c r="C88" s="63" t="s">
        <v>27</v>
      </c>
      <c r="D88" s="61"/>
      <c r="E88" s="61"/>
      <c r="F88" s="162" t="str">
        <f>E15</f>
        <v>Město Č. Lípa</v>
      </c>
      <c r="G88" s="61"/>
      <c r="H88" s="61"/>
      <c r="I88" s="163" t="s">
        <v>33</v>
      </c>
      <c r="J88" s="162" t="str">
        <f>E21</f>
        <v xml:space="preserve">Ateliér Sirius, s.r.o. </v>
      </c>
      <c r="K88" s="61"/>
      <c r="L88" s="59"/>
    </row>
    <row r="89" spans="2:65" s="1" customFormat="1" ht="14.45" customHeight="1">
      <c r="B89" s="39"/>
      <c r="C89" s="63" t="s">
        <v>31</v>
      </c>
      <c r="D89" s="61"/>
      <c r="E89" s="61"/>
      <c r="F89" s="162" t="str">
        <f>IF(E18="","",E18)</f>
        <v/>
      </c>
      <c r="G89" s="61"/>
      <c r="H89" s="61"/>
      <c r="I89" s="161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5" s="9" customFormat="1" ht="29.25" customHeight="1">
      <c r="B91" s="164"/>
      <c r="C91" s="165" t="s">
        <v>124</v>
      </c>
      <c r="D91" s="166" t="s">
        <v>56</v>
      </c>
      <c r="E91" s="166" t="s">
        <v>52</v>
      </c>
      <c r="F91" s="166" t="s">
        <v>125</v>
      </c>
      <c r="G91" s="166" t="s">
        <v>126</v>
      </c>
      <c r="H91" s="166" t="s">
        <v>127</v>
      </c>
      <c r="I91" s="167" t="s">
        <v>128</v>
      </c>
      <c r="J91" s="166" t="s">
        <v>104</v>
      </c>
      <c r="K91" s="168" t="s">
        <v>129</v>
      </c>
      <c r="L91" s="169"/>
      <c r="M91" s="79" t="s">
        <v>130</v>
      </c>
      <c r="N91" s="80" t="s">
        <v>41</v>
      </c>
      <c r="O91" s="80" t="s">
        <v>131</v>
      </c>
      <c r="P91" s="80" t="s">
        <v>132</v>
      </c>
      <c r="Q91" s="80" t="s">
        <v>133</v>
      </c>
      <c r="R91" s="80" t="s">
        <v>134</v>
      </c>
      <c r="S91" s="80" t="s">
        <v>135</v>
      </c>
      <c r="T91" s="81" t="s">
        <v>136</v>
      </c>
    </row>
    <row r="92" spans="2:65" s="1" customFormat="1" ht="29.25" customHeight="1">
      <c r="B92" s="39"/>
      <c r="C92" s="85" t="s">
        <v>105</v>
      </c>
      <c r="D92" s="61"/>
      <c r="E92" s="61"/>
      <c r="F92" s="61"/>
      <c r="G92" s="61"/>
      <c r="H92" s="61"/>
      <c r="I92" s="161"/>
      <c r="J92" s="170">
        <f>BK92</f>
        <v>0</v>
      </c>
      <c r="K92" s="61"/>
      <c r="L92" s="59"/>
      <c r="M92" s="82"/>
      <c r="N92" s="83"/>
      <c r="O92" s="83"/>
      <c r="P92" s="171">
        <f>P93+P172</f>
        <v>0</v>
      </c>
      <c r="Q92" s="83"/>
      <c r="R92" s="171">
        <f>R93+R172</f>
        <v>0.90611320000000006</v>
      </c>
      <c r="S92" s="83"/>
      <c r="T92" s="172">
        <f>T93+T172</f>
        <v>17.830349999999999</v>
      </c>
      <c r="AT92" s="22" t="s">
        <v>70</v>
      </c>
      <c r="AU92" s="22" t="s">
        <v>106</v>
      </c>
      <c r="BK92" s="173">
        <f>BK93+BK172</f>
        <v>0</v>
      </c>
    </row>
    <row r="93" spans="2:65" s="10" customFormat="1" ht="37.35" customHeight="1">
      <c r="B93" s="174"/>
      <c r="C93" s="175"/>
      <c r="D93" s="176" t="s">
        <v>70</v>
      </c>
      <c r="E93" s="177" t="s">
        <v>137</v>
      </c>
      <c r="F93" s="177" t="s">
        <v>138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P94+P111+P114+P117+P123+P159+P169</f>
        <v>0</v>
      </c>
      <c r="Q93" s="182"/>
      <c r="R93" s="183">
        <f>R94+R111+R114+R117+R123+R159+R169</f>
        <v>0.78293600000000008</v>
      </c>
      <c r="S93" s="182"/>
      <c r="T93" s="184">
        <f>T94+T111+T114+T117+T123+T159+T169</f>
        <v>5.0709</v>
      </c>
      <c r="AR93" s="185" t="s">
        <v>79</v>
      </c>
      <c r="AT93" s="186" t="s">
        <v>70</v>
      </c>
      <c r="AU93" s="186" t="s">
        <v>71</v>
      </c>
      <c r="AY93" s="185" t="s">
        <v>139</v>
      </c>
      <c r="BK93" s="187">
        <f>BK94+BK111+BK114+BK117+BK123+BK159+BK169</f>
        <v>0</v>
      </c>
    </row>
    <row r="94" spans="2:65" s="10" customFormat="1" ht="19.899999999999999" customHeight="1">
      <c r="B94" s="174"/>
      <c r="C94" s="175"/>
      <c r="D94" s="176" t="s">
        <v>70</v>
      </c>
      <c r="E94" s="188" t="s">
        <v>79</v>
      </c>
      <c r="F94" s="188" t="s">
        <v>140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SUM(P95:P110)</f>
        <v>0</v>
      </c>
      <c r="Q94" s="182"/>
      <c r="R94" s="183">
        <f>SUM(R95:R110)</f>
        <v>0</v>
      </c>
      <c r="S94" s="182"/>
      <c r="T94" s="184">
        <f>SUM(T95:T110)</f>
        <v>0</v>
      </c>
      <c r="AR94" s="185" t="s">
        <v>79</v>
      </c>
      <c r="AT94" s="186" t="s">
        <v>70</v>
      </c>
      <c r="AU94" s="186" t="s">
        <v>79</v>
      </c>
      <c r="AY94" s="185" t="s">
        <v>139</v>
      </c>
      <c r="BK94" s="187">
        <f>SUM(BK95:BK110)</f>
        <v>0</v>
      </c>
    </row>
    <row r="95" spans="2:65" s="1" customFormat="1" ht="22.9" customHeight="1">
      <c r="B95" s="39"/>
      <c r="C95" s="190" t="s">
        <v>79</v>
      </c>
      <c r="D95" s="190" t="s">
        <v>141</v>
      </c>
      <c r="E95" s="191" t="s">
        <v>142</v>
      </c>
      <c r="F95" s="192" t="s">
        <v>143</v>
      </c>
      <c r="G95" s="193" t="s">
        <v>144</v>
      </c>
      <c r="H95" s="194">
        <v>1</v>
      </c>
      <c r="I95" s="195"/>
      <c r="J95" s="196">
        <f>ROUND(I95*H95,2)</f>
        <v>0</v>
      </c>
      <c r="K95" s="192" t="s">
        <v>145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146</v>
      </c>
      <c r="AT95" s="22" t="s">
        <v>141</v>
      </c>
      <c r="AU95" s="22" t="s">
        <v>81</v>
      </c>
      <c r="AY95" s="22" t="s">
        <v>139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146</v>
      </c>
      <c r="BM95" s="22" t="s">
        <v>147</v>
      </c>
    </row>
    <row r="96" spans="2:65" s="1" customFormat="1" ht="27">
      <c r="B96" s="39"/>
      <c r="C96" s="61"/>
      <c r="D96" s="202" t="s">
        <v>148</v>
      </c>
      <c r="E96" s="61"/>
      <c r="F96" s="203" t="s">
        <v>149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148</v>
      </c>
      <c r="AU96" s="22" t="s">
        <v>81</v>
      </c>
    </row>
    <row r="97" spans="2:65" s="11" customFormat="1" ht="13.5">
      <c r="B97" s="205"/>
      <c r="C97" s="206"/>
      <c r="D97" s="202" t="s">
        <v>150</v>
      </c>
      <c r="E97" s="207" t="s">
        <v>21</v>
      </c>
      <c r="F97" s="208" t="s">
        <v>151</v>
      </c>
      <c r="G97" s="206"/>
      <c r="H97" s="209">
        <v>1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150</v>
      </c>
      <c r="AU97" s="215" t="s">
        <v>81</v>
      </c>
      <c r="AV97" s="11" t="s">
        <v>81</v>
      </c>
      <c r="AW97" s="11" t="s">
        <v>35</v>
      </c>
      <c r="AX97" s="11" t="s">
        <v>79</v>
      </c>
      <c r="AY97" s="215" t="s">
        <v>139</v>
      </c>
    </row>
    <row r="98" spans="2:65" s="1" customFormat="1" ht="22.9" customHeight="1">
      <c r="B98" s="39"/>
      <c r="C98" s="190" t="s">
        <v>81</v>
      </c>
      <c r="D98" s="190" t="s">
        <v>141</v>
      </c>
      <c r="E98" s="191" t="s">
        <v>152</v>
      </c>
      <c r="F98" s="192" t="s">
        <v>153</v>
      </c>
      <c r="G98" s="193" t="s">
        <v>144</v>
      </c>
      <c r="H98" s="194">
        <v>1.08</v>
      </c>
      <c r="I98" s="195"/>
      <c r="J98" s="196">
        <f>ROUND(I98*H98,2)</f>
        <v>0</v>
      </c>
      <c r="K98" s="192" t="s">
        <v>145</v>
      </c>
      <c r="L98" s="59"/>
      <c r="M98" s="197" t="s">
        <v>21</v>
      </c>
      <c r="N98" s="198" t="s">
        <v>42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146</v>
      </c>
      <c r="AT98" s="22" t="s">
        <v>141</v>
      </c>
      <c r="AU98" s="22" t="s">
        <v>81</v>
      </c>
      <c r="AY98" s="22" t="s">
        <v>139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79</v>
      </c>
      <c r="BK98" s="201">
        <f>ROUND(I98*H98,2)</f>
        <v>0</v>
      </c>
      <c r="BL98" s="22" t="s">
        <v>146</v>
      </c>
      <c r="BM98" s="22" t="s">
        <v>154</v>
      </c>
    </row>
    <row r="99" spans="2:65" s="1" customFormat="1" ht="40.5">
      <c r="B99" s="39"/>
      <c r="C99" s="61"/>
      <c r="D99" s="202" t="s">
        <v>148</v>
      </c>
      <c r="E99" s="61"/>
      <c r="F99" s="203" t="s">
        <v>155</v>
      </c>
      <c r="G99" s="61"/>
      <c r="H99" s="61"/>
      <c r="I99" s="161"/>
      <c r="J99" s="61"/>
      <c r="K99" s="61"/>
      <c r="L99" s="59"/>
      <c r="M99" s="204"/>
      <c r="N99" s="40"/>
      <c r="O99" s="40"/>
      <c r="P99" s="40"/>
      <c r="Q99" s="40"/>
      <c r="R99" s="40"/>
      <c r="S99" s="40"/>
      <c r="T99" s="76"/>
      <c r="AT99" s="22" t="s">
        <v>148</v>
      </c>
      <c r="AU99" s="22" t="s">
        <v>81</v>
      </c>
    </row>
    <row r="100" spans="2:65" s="11" customFormat="1" ht="13.5">
      <c r="B100" s="205"/>
      <c r="C100" s="206"/>
      <c r="D100" s="202" t="s">
        <v>150</v>
      </c>
      <c r="E100" s="207" t="s">
        <v>21</v>
      </c>
      <c r="F100" s="208" t="s">
        <v>156</v>
      </c>
      <c r="G100" s="206"/>
      <c r="H100" s="209">
        <v>1.08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150</v>
      </c>
      <c r="AU100" s="215" t="s">
        <v>81</v>
      </c>
      <c r="AV100" s="11" t="s">
        <v>81</v>
      </c>
      <c r="AW100" s="11" t="s">
        <v>35</v>
      </c>
      <c r="AX100" s="11" t="s">
        <v>79</v>
      </c>
      <c r="AY100" s="215" t="s">
        <v>139</v>
      </c>
    </row>
    <row r="101" spans="2:65" s="1" customFormat="1" ht="22.9" customHeight="1">
      <c r="B101" s="39"/>
      <c r="C101" s="190" t="s">
        <v>157</v>
      </c>
      <c r="D101" s="190" t="s">
        <v>141</v>
      </c>
      <c r="E101" s="191" t="s">
        <v>158</v>
      </c>
      <c r="F101" s="192" t="s">
        <v>159</v>
      </c>
      <c r="G101" s="193" t="s">
        <v>144</v>
      </c>
      <c r="H101" s="194">
        <v>2.08</v>
      </c>
      <c r="I101" s="195"/>
      <c r="J101" s="196">
        <f>ROUND(I101*H101,2)</f>
        <v>0</v>
      </c>
      <c r="K101" s="192" t="s">
        <v>145</v>
      </c>
      <c r="L101" s="59"/>
      <c r="M101" s="197" t="s">
        <v>21</v>
      </c>
      <c r="N101" s="198" t="s">
        <v>42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146</v>
      </c>
      <c r="AT101" s="22" t="s">
        <v>141</v>
      </c>
      <c r="AU101" s="22" t="s">
        <v>81</v>
      </c>
      <c r="AY101" s="22" t="s">
        <v>139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79</v>
      </c>
      <c r="BK101" s="201">
        <f>ROUND(I101*H101,2)</f>
        <v>0</v>
      </c>
      <c r="BL101" s="22" t="s">
        <v>146</v>
      </c>
      <c r="BM101" s="22" t="s">
        <v>160</v>
      </c>
    </row>
    <row r="102" spans="2:65" s="1" customFormat="1" ht="40.5">
      <c r="B102" s="39"/>
      <c r="C102" s="61"/>
      <c r="D102" s="202" t="s">
        <v>148</v>
      </c>
      <c r="E102" s="61"/>
      <c r="F102" s="203" t="s">
        <v>161</v>
      </c>
      <c r="G102" s="61"/>
      <c r="H102" s="61"/>
      <c r="I102" s="161"/>
      <c r="J102" s="61"/>
      <c r="K102" s="61"/>
      <c r="L102" s="59"/>
      <c r="M102" s="204"/>
      <c r="N102" s="40"/>
      <c r="O102" s="40"/>
      <c r="P102" s="40"/>
      <c r="Q102" s="40"/>
      <c r="R102" s="40"/>
      <c r="S102" s="40"/>
      <c r="T102" s="76"/>
      <c r="AT102" s="22" t="s">
        <v>148</v>
      </c>
      <c r="AU102" s="22" t="s">
        <v>81</v>
      </c>
    </row>
    <row r="103" spans="2:65" s="1" customFormat="1" ht="14.45" customHeight="1">
      <c r="B103" s="39"/>
      <c r="C103" s="190" t="s">
        <v>146</v>
      </c>
      <c r="D103" s="190" t="s">
        <v>141</v>
      </c>
      <c r="E103" s="191" t="s">
        <v>162</v>
      </c>
      <c r="F103" s="192" t="s">
        <v>163</v>
      </c>
      <c r="G103" s="193" t="s">
        <v>144</v>
      </c>
      <c r="H103" s="194">
        <v>2.08</v>
      </c>
      <c r="I103" s="195"/>
      <c r="J103" s="196">
        <f>ROUND(I103*H103,2)</f>
        <v>0</v>
      </c>
      <c r="K103" s="192" t="s">
        <v>145</v>
      </c>
      <c r="L103" s="59"/>
      <c r="M103" s="197" t="s">
        <v>21</v>
      </c>
      <c r="N103" s="198" t="s">
        <v>42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146</v>
      </c>
      <c r="AT103" s="22" t="s">
        <v>141</v>
      </c>
      <c r="AU103" s="22" t="s">
        <v>81</v>
      </c>
      <c r="AY103" s="22" t="s">
        <v>139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79</v>
      </c>
      <c r="BK103" s="201">
        <f>ROUND(I103*H103,2)</f>
        <v>0</v>
      </c>
      <c r="BL103" s="22" t="s">
        <v>146</v>
      </c>
      <c r="BM103" s="22" t="s">
        <v>164</v>
      </c>
    </row>
    <row r="104" spans="2:65" s="1" customFormat="1" ht="13.5">
      <c r="B104" s="39"/>
      <c r="C104" s="61"/>
      <c r="D104" s="202" t="s">
        <v>148</v>
      </c>
      <c r="E104" s="61"/>
      <c r="F104" s="203" t="s">
        <v>163</v>
      </c>
      <c r="G104" s="61"/>
      <c r="H104" s="61"/>
      <c r="I104" s="161"/>
      <c r="J104" s="61"/>
      <c r="K104" s="61"/>
      <c r="L104" s="59"/>
      <c r="M104" s="204"/>
      <c r="N104" s="40"/>
      <c r="O104" s="40"/>
      <c r="P104" s="40"/>
      <c r="Q104" s="40"/>
      <c r="R104" s="40"/>
      <c r="S104" s="40"/>
      <c r="T104" s="76"/>
      <c r="AT104" s="22" t="s">
        <v>148</v>
      </c>
      <c r="AU104" s="22" t="s">
        <v>81</v>
      </c>
    </row>
    <row r="105" spans="2:65" s="1" customFormat="1" ht="14.45" customHeight="1">
      <c r="B105" s="39"/>
      <c r="C105" s="190" t="s">
        <v>165</v>
      </c>
      <c r="D105" s="190" t="s">
        <v>141</v>
      </c>
      <c r="E105" s="191" t="s">
        <v>166</v>
      </c>
      <c r="F105" s="192" t="s">
        <v>167</v>
      </c>
      <c r="G105" s="193" t="s">
        <v>168</v>
      </c>
      <c r="H105" s="194">
        <v>3.7440000000000002</v>
      </c>
      <c r="I105" s="195"/>
      <c r="J105" s="196">
        <f>ROUND(I105*H105,2)</f>
        <v>0</v>
      </c>
      <c r="K105" s="192" t="s">
        <v>145</v>
      </c>
      <c r="L105" s="59"/>
      <c r="M105" s="197" t="s">
        <v>21</v>
      </c>
      <c r="N105" s="198" t="s">
        <v>42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146</v>
      </c>
      <c r="AT105" s="22" t="s">
        <v>141</v>
      </c>
      <c r="AU105" s="22" t="s">
        <v>81</v>
      </c>
      <c r="AY105" s="22" t="s">
        <v>139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79</v>
      </c>
      <c r="BK105" s="201">
        <f>ROUND(I105*H105,2)</f>
        <v>0</v>
      </c>
      <c r="BL105" s="22" t="s">
        <v>146</v>
      </c>
      <c r="BM105" s="22" t="s">
        <v>169</v>
      </c>
    </row>
    <row r="106" spans="2:65" s="1" customFormat="1" ht="13.5">
      <c r="B106" s="39"/>
      <c r="C106" s="61"/>
      <c r="D106" s="202" t="s">
        <v>148</v>
      </c>
      <c r="E106" s="61"/>
      <c r="F106" s="203" t="s">
        <v>170</v>
      </c>
      <c r="G106" s="61"/>
      <c r="H106" s="61"/>
      <c r="I106" s="161"/>
      <c r="J106" s="61"/>
      <c r="K106" s="61"/>
      <c r="L106" s="59"/>
      <c r="M106" s="204"/>
      <c r="N106" s="40"/>
      <c r="O106" s="40"/>
      <c r="P106" s="40"/>
      <c r="Q106" s="40"/>
      <c r="R106" s="40"/>
      <c r="S106" s="40"/>
      <c r="T106" s="76"/>
      <c r="AT106" s="22" t="s">
        <v>148</v>
      </c>
      <c r="AU106" s="22" t="s">
        <v>81</v>
      </c>
    </row>
    <row r="107" spans="2:65" s="11" customFormat="1" ht="13.5">
      <c r="B107" s="205"/>
      <c r="C107" s="206"/>
      <c r="D107" s="202" t="s">
        <v>150</v>
      </c>
      <c r="E107" s="207" t="s">
        <v>21</v>
      </c>
      <c r="F107" s="208" t="s">
        <v>171</v>
      </c>
      <c r="G107" s="206"/>
      <c r="H107" s="209">
        <v>2.08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150</v>
      </c>
      <c r="AU107" s="215" t="s">
        <v>81</v>
      </c>
      <c r="AV107" s="11" t="s">
        <v>81</v>
      </c>
      <c r="AW107" s="11" t="s">
        <v>35</v>
      </c>
      <c r="AX107" s="11" t="s">
        <v>79</v>
      </c>
      <c r="AY107" s="215" t="s">
        <v>139</v>
      </c>
    </row>
    <row r="108" spans="2:65" s="11" customFormat="1" ht="13.5">
      <c r="B108" s="205"/>
      <c r="C108" s="206"/>
      <c r="D108" s="202" t="s">
        <v>150</v>
      </c>
      <c r="E108" s="206"/>
      <c r="F108" s="208" t="s">
        <v>172</v>
      </c>
      <c r="G108" s="206"/>
      <c r="H108" s="209">
        <v>3.7440000000000002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150</v>
      </c>
      <c r="AU108" s="215" t="s">
        <v>81</v>
      </c>
      <c r="AV108" s="11" t="s">
        <v>81</v>
      </c>
      <c r="AW108" s="11" t="s">
        <v>6</v>
      </c>
      <c r="AX108" s="11" t="s">
        <v>79</v>
      </c>
      <c r="AY108" s="215" t="s">
        <v>139</v>
      </c>
    </row>
    <row r="109" spans="2:65" s="1" customFormat="1" ht="14.45" customHeight="1">
      <c r="B109" s="39"/>
      <c r="C109" s="190" t="s">
        <v>173</v>
      </c>
      <c r="D109" s="190" t="s">
        <v>141</v>
      </c>
      <c r="E109" s="191" t="s">
        <v>174</v>
      </c>
      <c r="F109" s="192" t="s">
        <v>175</v>
      </c>
      <c r="G109" s="193" t="s">
        <v>176</v>
      </c>
      <c r="H109" s="194">
        <v>5</v>
      </c>
      <c r="I109" s="195"/>
      <c r="J109" s="196">
        <f>ROUND(I109*H109,2)</f>
        <v>0</v>
      </c>
      <c r="K109" s="192" t="s">
        <v>145</v>
      </c>
      <c r="L109" s="59"/>
      <c r="M109" s="197" t="s">
        <v>21</v>
      </c>
      <c r="N109" s="198" t="s">
        <v>42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146</v>
      </c>
      <c r="AT109" s="22" t="s">
        <v>141</v>
      </c>
      <c r="AU109" s="22" t="s">
        <v>81</v>
      </c>
      <c r="AY109" s="22" t="s">
        <v>139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79</v>
      </c>
      <c r="BK109" s="201">
        <f>ROUND(I109*H109,2)</f>
        <v>0</v>
      </c>
      <c r="BL109" s="22" t="s">
        <v>146</v>
      </c>
      <c r="BM109" s="22" t="s">
        <v>177</v>
      </c>
    </row>
    <row r="110" spans="2:65" s="1" customFormat="1" ht="13.5">
      <c r="B110" s="39"/>
      <c r="C110" s="61"/>
      <c r="D110" s="202" t="s">
        <v>148</v>
      </c>
      <c r="E110" s="61"/>
      <c r="F110" s="203" t="s">
        <v>178</v>
      </c>
      <c r="G110" s="61"/>
      <c r="H110" s="61"/>
      <c r="I110" s="161"/>
      <c r="J110" s="61"/>
      <c r="K110" s="61"/>
      <c r="L110" s="59"/>
      <c r="M110" s="204"/>
      <c r="N110" s="40"/>
      <c r="O110" s="40"/>
      <c r="P110" s="40"/>
      <c r="Q110" s="40"/>
      <c r="R110" s="40"/>
      <c r="S110" s="40"/>
      <c r="T110" s="76"/>
      <c r="AT110" s="22" t="s">
        <v>148</v>
      </c>
      <c r="AU110" s="22" t="s">
        <v>81</v>
      </c>
    </row>
    <row r="111" spans="2:65" s="10" customFormat="1" ht="29.85" customHeight="1">
      <c r="B111" s="174"/>
      <c r="C111" s="175"/>
      <c r="D111" s="176" t="s">
        <v>70</v>
      </c>
      <c r="E111" s="188" t="s">
        <v>81</v>
      </c>
      <c r="F111" s="188" t="s">
        <v>179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SUM(P112:P113)</f>
        <v>0</v>
      </c>
      <c r="Q111" s="182"/>
      <c r="R111" s="183">
        <f>SUM(R112:R113)</f>
        <v>0</v>
      </c>
      <c r="S111" s="182"/>
      <c r="T111" s="184">
        <f>SUM(T112:T113)</f>
        <v>0</v>
      </c>
      <c r="AR111" s="185" t="s">
        <v>79</v>
      </c>
      <c r="AT111" s="186" t="s">
        <v>70</v>
      </c>
      <c r="AU111" s="186" t="s">
        <v>79</v>
      </c>
      <c r="AY111" s="185" t="s">
        <v>139</v>
      </c>
      <c r="BK111" s="187">
        <f>SUM(BK112:BK113)</f>
        <v>0</v>
      </c>
    </row>
    <row r="112" spans="2:65" s="1" customFormat="1" ht="22.9" customHeight="1">
      <c r="B112" s="39"/>
      <c r="C112" s="190" t="s">
        <v>180</v>
      </c>
      <c r="D112" s="190" t="s">
        <v>141</v>
      </c>
      <c r="E112" s="191" t="s">
        <v>181</v>
      </c>
      <c r="F112" s="192" t="s">
        <v>182</v>
      </c>
      <c r="G112" s="193" t="s">
        <v>144</v>
      </c>
      <c r="H112" s="194">
        <v>1.08</v>
      </c>
      <c r="I112" s="195"/>
      <c r="J112" s="196">
        <f>ROUND(I112*H112,2)</f>
        <v>0</v>
      </c>
      <c r="K112" s="192" t="s">
        <v>145</v>
      </c>
      <c r="L112" s="59"/>
      <c r="M112" s="197" t="s">
        <v>21</v>
      </c>
      <c r="N112" s="198" t="s">
        <v>42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146</v>
      </c>
      <c r="AT112" s="22" t="s">
        <v>141</v>
      </c>
      <c r="AU112" s="22" t="s">
        <v>81</v>
      </c>
      <c r="AY112" s="22" t="s">
        <v>139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79</v>
      </c>
      <c r="BK112" s="201">
        <f>ROUND(I112*H112,2)</f>
        <v>0</v>
      </c>
      <c r="BL112" s="22" t="s">
        <v>146</v>
      </c>
      <c r="BM112" s="22" t="s">
        <v>183</v>
      </c>
    </row>
    <row r="113" spans="2:65" s="1" customFormat="1" ht="27">
      <c r="B113" s="39"/>
      <c r="C113" s="61"/>
      <c r="D113" s="202" t="s">
        <v>148</v>
      </c>
      <c r="E113" s="61"/>
      <c r="F113" s="203" t="s">
        <v>184</v>
      </c>
      <c r="G113" s="61"/>
      <c r="H113" s="61"/>
      <c r="I113" s="161"/>
      <c r="J113" s="61"/>
      <c r="K113" s="61"/>
      <c r="L113" s="59"/>
      <c r="M113" s="204"/>
      <c r="N113" s="40"/>
      <c r="O113" s="40"/>
      <c r="P113" s="40"/>
      <c r="Q113" s="40"/>
      <c r="R113" s="40"/>
      <c r="S113" s="40"/>
      <c r="T113" s="76"/>
      <c r="AT113" s="22" t="s">
        <v>148</v>
      </c>
      <c r="AU113" s="22" t="s">
        <v>81</v>
      </c>
    </row>
    <row r="114" spans="2:65" s="10" customFormat="1" ht="29.85" customHeight="1">
      <c r="B114" s="174"/>
      <c r="C114" s="175"/>
      <c r="D114" s="176" t="s">
        <v>70</v>
      </c>
      <c r="E114" s="188" t="s">
        <v>157</v>
      </c>
      <c r="F114" s="188" t="s">
        <v>185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SUM(P115:P116)</f>
        <v>0</v>
      </c>
      <c r="Q114" s="182"/>
      <c r="R114" s="183">
        <f>SUM(R115:R116)</f>
        <v>0.12021</v>
      </c>
      <c r="S114" s="182"/>
      <c r="T114" s="184">
        <f>SUM(T115:T116)</f>
        <v>0</v>
      </c>
      <c r="AR114" s="185" t="s">
        <v>79</v>
      </c>
      <c r="AT114" s="186" t="s">
        <v>70</v>
      </c>
      <c r="AU114" s="186" t="s">
        <v>79</v>
      </c>
      <c r="AY114" s="185" t="s">
        <v>139</v>
      </c>
      <c r="BK114" s="187">
        <f>SUM(BK115:BK116)</f>
        <v>0</v>
      </c>
    </row>
    <row r="115" spans="2:65" s="1" customFormat="1" ht="22.9" customHeight="1">
      <c r="B115" s="39"/>
      <c r="C115" s="190" t="s">
        <v>186</v>
      </c>
      <c r="D115" s="190" t="s">
        <v>141</v>
      </c>
      <c r="E115" s="191" t="s">
        <v>187</v>
      </c>
      <c r="F115" s="192" t="s">
        <v>188</v>
      </c>
      <c r="G115" s="193" t="s">
        <v>189</v>
      </c>
      <c r="H115" s="194">
        <v>1</v>
      </c>
      <c r="I115" s="195"/>
      <c r="J115" s="196">
        <f>ROUND(I115*H115,2)</f>
        <v>0</v>
      </c>
      <c r="K115" s="192" t="s">
        <v>145</v>
      </c>
      <c r="L115" s="59"/>
      <c r="M115" s="197" t="s">
        <v>21</v>
      </c>
      <c r="N115" s="198" t="s">
        <v>42</v>
      </c>
      <c r="O115" s="40"/>
      <c r="P115" s="199">
        <f>O115*H115</f>
        <v>0</v>
      </c>
      <c r="Q115" s="199">
        <v>0.12021</v>
      </c>
      <c r="R115" s="199">
        <f>Q115*H115</f>
        <v>0.12021</v>
      </c>
      <c r="S115" s="199">
        <v>0</v>
      </c>
      <c r="T115" s="200">
        <f>S115*H115</f>
        <v>0</v>
      </c>
      <c r="AR115" s="22" t="s">
        <v>146</v>
      </c>
      <c r="AT115" s="22" t="s">
        <v>141</v>
      </c>
      <c r="AU115" s="22" t="s">
        <v>81</v>
      </c>
      <c r="AY115" s="22" t="s">
        <v>139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79</v>
      </c>
      <c r="BK115" s="201">
        <f>ROUND(I115*H115,2)</f>
        <v>0</v>
      </c>
      <c r="BL115" s="22" t="s">
        <v>146</v>
      </c>
      <c r="BM115" s="22" t="s">
        <v>190</v>
      </c>
    </row>
    <row r="116" spans="2:65" s="1" customFormat="1" ht="27">
      <c r="B116" s="39"/>
      <c r="C116" s="61"/>
      <c r="D116" s="202" t="s">
        <v>148</v>
      </c>
      <c r="E116" s="61"/>
      <c r="F116" s="203" t="s">
        <v>191</v>
      </c>
      <c r="G116" s="61"/>
      <c r="H116" s="61"/>
      <c r="I116" s="161"/>
      <c r="J116" s="61"/>
      <c r="K116" s="61"/>
      <c r="L116" s="59"/>
      <c r="M116" s="204"/>
      <c r="N116" s="40"/>
      <c r="O116" s="40"/>
      <c r="P116" s="40"/>
      <c r="Q116" s="40"/>
      <c r="R116" s="40"/>
      <c r="S116" s="40"/>
      <c r="T116" s="76"/>
      <c r="AT116" s="22" t="s">
        <v>148</v>
      </c>
      <c r="AU116" s="22" t="s">
        <v>81</v>
      </c>
    </row>
    <row r="117" spans="2:65" s="10" customFormat="1" ht="29.85" customHeight="1">
      <c r="B117" s="174"/>
      <c r="C117" s="175"/>
      <c r="D117" s="176" t="s">
        <v>70</v>
      </c>
      <c r="E117" s="188" t="s">
        <v>173</v>
      </c>
      <c r="F117" s="188" t="s">
        <v>192</v>
      </c>
      <c r="G117" s="175"/>
      <c r="H117" s="175"/>
      <c r="I117" s="178"/>
      <c r="J117" s="189">
        <f>BK117</f>
        <v>0</v>
      </c>
      <c r="K117" s="175"/>
      <c r="L117" s="180"/>
      <c r="M117" s="181"/>
      <c r="N117" s="182"/>
      <c r="O117" s="182"/>
      <c r="P117" s="183">
        <f>SUM(P118:P122)</f>
        <v>0</v>
      </c>
      <c r="Q117" s="182"/>
      <c r="R117" s="183">
        <f>SUM(R118:R122)</f>
        <v>0.60604599999999997</v>
      </c>
      <c r="S117" s="182"/>
      <c r="T117" s="184">
        <f>SUM(T118:T122)</f>
        <v>0</v>
      </c>
      <c r="AR117" s="185" t="s">
        <v>79</v>
      </c>
      <c r="AT117" s="186" t="s">
        <v>70</v>
      </c>
      <c r="AU117" s="186" t="s">
        <v>79</v>
      </c>
      <c r="AY117" s="185" t="s">
        <v>139</v>
      </c>
      <c r="BK117" s="187">
        <f>SUM(BK118:BK122)</f>
        <v>0</v>
      </c>
    </row>
    <row r="118" spans="2:65" s="1" customFormat="1" ht="14.45" customHeight="1">
      <c r="B118" s="39"/>
      <c r="C118" s="190" t="s">
        <v>193</v>
      </c>
      <c r="D118" s="190" t="s">
        <v>141</v>
      </c>
      <c r="E118" s="191" t="s">
        <v>194</v>
      </c>
      <c r="F118" s="192" t="s">
        <v>195</v>
      </c>
      <c r="G118" s="193" t="s">
        <v>176</v>
      </c>
      <c r="H118" s="194">
        <v>11.86</v>
      </c>
      <c r="I118" s="195"/>
      <c r="J118" s="196">
        <f>ROUND(I118*H118,2)</f>
        <v>0</v>
      </c>
      <c r="K118" s="192" t="s">
        <v>145</v>
      </c>
      <c r="L118" s="59"/>
      <c r="M118" s="197" t="s">
        <v>21</v>
      </c>
      <c r="N118" s="198" t="s">
        <v>42</v>
      </c>
      <c r="O118" s="40"/>
      <c r="P118" s="199">
        <f>O118*H118</f>
        <v>0</v>
      </c>
      <c r="Q118" s="199">
        <v>5.11E-2</v>
      </c>
      <c r="R118" s="199">
        <f>Q118*H118</f>
        <v>0.60604599999999997</v>
      </c>
      <c r="S118" s="199">
        <v>0</v>
      </c>
      <c r="T118" s="200">
        <f>S118*H118</f>
        <v>0</v>
      </c>
      <c r="AR118" s="22" t="s">
        <v>146</v>
      </c>
      <c r="AT118" s="22" t="s">
        <v>141</v>
      </c>
      <c r="AU118" s="22" t="s">
        <v>81</v>
      </c>
      <c r="AY118" s="22" t="s">
        <v>139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79</v>
      </c>
      <c r="BK118" s="201">
        <f>ROUND(I118*H118,2)</f>
        <v>0</v>
      </c>
      <c r="BL118" s="22" t="s">
        <v>146</v>
      </c>
      <c r="BM118" s="22" t="s">
        <v>196</v>
      </c>
    </row>
    <row r="119" spans="2:65" s="1" customFormat="1" ht="13.5">
      <c r="B119" s="39"/>
      <c r="C119" s="61"/>
      <c r="D119" s="202" t="s">
        <v>148</v>
      </c>
      <c r="E119" s="61"/>
      <c r="F119" s="203" t="s">
        <v>197</v>
      </c>
      <c r="G119" s="61"/>
      <c r="H119" s="61"/>
      <c r="I119" s="161"/>
      <c r="J119" s="61"/>
      <c r="K119" s="61"/>
      <c r="L119" s="59"/>
      <c r="M119" s="204"/>
      <c r="N119" s="40"/>
      <c r="O119" s="40"/>
      <c r="P119" s="40"/>
      <c r="Q119" s="40"/>
      <c r="R119" s="40"/>
      <c r="S119" s="40"/>
      <c r="T119" s="76"/>
      <c r="AT119" s="22" t="s">
        <v>148</v>
      </c>
      <c r="AU119" s="22" t="s">
        <v>81</v>
      </c>
    </row>
    <row r="120" spans="2:65" s="11" customFormat="1" ht="13.5">
      <c r="B120" s="205"/>
      <c r="C120" s="206"/>
      <c r="D120" s="202" t="s">
        <v>150</v>
      </c>
      <c r="E120" s="207" t="s">
        <v>21</v>
      </c>
      <c r="F120" s="208" t="s">
        <v>198</v>
      </c>
      <c r="G120" s="206"/>
      <c r="H120" s="209">
        <v>3.76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150</v>
      </c>
      <c r="AU120" s="215" t="s">
        <v>81</v>
      </c>
      <c r="AV120" s="11" t="s">
        <v>81</v>
      </c>
      <c r="AW120" s="11" t="s">
        <v>35</v>
      </c>
      <c r="AX120" s="11" t="s">
        <v>71</v>
      </c>
      <c r="AY120" s="215" t="s">
        <v>139</v>
      </c>
    </row>
    <row r="121" spans="2:65" s="11" customFormat="1" ht="13.5">
      <c r="B121" s="205"/>
      <c r="C121" s="206"/>
      <c r="D121" s="202" t="s">
        <v>150</v>
      </c>
      <c r="E121" s="207" t="s">
        <v>21</v>
      </c>
      <c r="F121" s="208" t="s">
        <v>199</v>
      </c>
      <c r="G121" s="206"/>
      <c r="H121" s="209">
        <v>8.1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150</v>
      </c>
      <c r="AU121" s="215" t="s">
        <v>81</v>
      </c>
      <c r="AV121" s="11" t="s">
        <v>81</v>
      </c>
      <c r="AW121" s="11" t="s">
        <v>35</v>
      </c>
      <c r="AX121" s="11" t="s">
        <v>71</v>
      </c>
      <c r="AY121" s="215" t="s">
        <v>139</v>
      </c>
    </row>
    <row r="122" spans="2:65" s="12" customFormat="1" ht="13.5">
      <c r="B122" s="216"/>
      <c r="C122" s="217"/>
      <c r="D122" s="202" t="s">
        <v>150</v>
      </c>
      <c r="E122" s="218" t="s">
        <v>21</v>
      </c>
      <c r="F122" s="219" t="s">
        <v>200</v>
      </c>
      <c r="G122" s="217"/>
      <c r="H122" s="220">
        <v>11.86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150</v>
      </c>
      <c r="AU122" s="226" t="s">
        <v>81</v>
      </c>
      <c r="AV122" s="12" t="s">
        <v>146</v>
      </c>
      <c r="AW122" s="12" t="s">
        <v>35</v>
      </c>
      <c r="AX122" s="12" t="s">
        <v>79</v>
      </c>
      <c r="AY122" s="226" t="s">
        <v>139</v>
      </c>
    </row>
    <row r="123" spans="2:65" s="10" customFormat="1" ht="29.85" customHeight="1">
      <c r="B123" s="174"/>
      <c r="C123" s="175"/>
      <c r="D123" s="176" t="s">
        <v>70</v>
      </c>
      <c r="E123" s="188" t="s">
        <v>193</v>
      </c>
      <c r="F123" s="188" t="s">
        <v>201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SUM(P124:P158)</f>
        <v>0</v>
      </c>
      <c r="Q123" s="182"/>
      <c r="R123" s="183">
        <f>SUM(R124:R158)</f>
        <v>5.6680000000000008E-2</v>
      </c>
      <c r="S123" s="182"/>
      <c r="T123" s="184">
        <f>SUM(T124:T158)</f>
        <v>5.0709</v>
      </c>
      <c r="AR123" s="185" t="s">
        <v>79</v>
      </c>
      <c r="AT123" s="186" t="s">
        <v>70</v>
      </c>
      <c r="AU123" s="186" t="s">
        <v>79</v>
      </c>
      <c r="AY123" s="185" t="s">
        <v>139</v>
      </c>
      <c r="BK123" s="187">
        <f>SUM(BK124:BK158)</f>
        <v>0</v>
      </c>
    </row>
    <row r="124" spans="2:65" s="1" customFormat="1" ht="22.9" customHeight="1">
      <c r="B124" s="39"/>
      <c r="C124" s="190" t="s">
        <v>202</v>
      </c>
      <c r="D124" s="190" t="s">
        <v>141</v>
      </c>
      <c r="E124" s="191" t="s">
        <v>203</v>
      </c>
      <c r="F124" s="192" t="s">
        <v>204</v>
      </c>
      <c r="G124" s="193" t="s">
        <v>176</v>
      </c>
      <c r="H124" s="194">
        <v>800</v>
      </c>
      <c r="I124" s="195"/>
      <c r="J124" s="196">
        <f>ROUND(I124*H124,2)</f>
        <v>0</v>
      </c>
      <c r="K124" s="192" t="s">
        <v>145</v>
      </c>
      <c r="L124" s="59"/>
      <c r="M124" s="197" t="s">
        <v>21</v>
      </c>
      <c r="N124" s="198" t="s">
        <v>42</v>
      </c>
      <c r="O124" s="40"/>
      <c r="P124" s="199">
        <f>O124*H124</f>
        <v>0</v>
      </c>
      <c r="Q124" s="199">
        <v>4.0000000000000003E-5</v>
      </c>
      <c r="R124" s="199">
        <f>Q124*H124</f>
        <v>3.2000000000000001E-2</v>
      </c>
      <c r="S124" s="199">
        <v>0</v>
      </c>
      <c r="T124" s="200">
        <f>S124*H124</f>
        <v>0</v>
      </c>
      <c r="AR124" s="22" t="s">
        <v>146</v>
      </c>
      <c r="AT124" s="22" t="s">
        <v>141</v>
      </c>
      <c r="AU124" s="22" t="s">
        <v>81</v>
      </c>
      <c r="AY124" s="22" t="s">
        <v>139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79</v>
      </c>
      <c r="BK124" s="201">
        <f>ROUND(I124*H124,2)</f>
        <v>0</v>
      </c>
      <c r="BL124" s="22" t="s">
        <v>146</v>
      </c>
      <c r="BM124" s="22" t="s">
        <v>205</v>
      </c>
    </row>
    <row r="125" spans="2:65" s="1" customFormat="1" ht="67.5">
      <c r="B125" s="39"/>
      <c r="C125" s="61"/>
      <c r="D125" s="202" t="s">
        <v>148</v>
      </c>
      <c r="E125" s="61"/>
      <c r="F125" s="203" t="s">
        <v>206</v>
      </c>
      <c r="G125" s="61"/>
      <c r="H125" s="61"/>
      <c r="I125" s="161"/>
      <c r="J125" s="61"/>
      <c r="K125" s="61"/>
      <c r="L125" s="59"/>
      <c r="M125" s="204"/>
      <c r="N125" s="40"/>
      <c r="O125" s="40"/>
      <c r="P125" s="40"/>
      <c r="Q125" s="40"/>
      <c r="R125" s="40"/>
      <c r="S125" s="40"/>
      <c r="T125" s="76"/>
      <c r="AT125" s="22" t="s">
        <v>148</v>
      </c>
      <c r="AU125" s="22" t="s">
        <v>81</v>
      </c>
    </row>
    <row r="126" spans="2:65" s="1" customFormat="1" ht="14.45" customHeight="1">
      <c r="B126" s="39"/>
      <c r="C126" s="190" t="s">
        <v>207</v>
      </c>
      <c r="D126" s="190" t="s">
        <v>141</v>
      </c>
      <c r="E126" s="191" t="s">
        <v>208</v>
      </c>
      <c r="F126" s="192" t="s">
        <v>209</v>
      </c>
      <c r="G126" s="193" t="s">
        <v>189</v>
      </c>
      <c r="H126" s="194">
        <v>2</v>
      </c>
      <c r="I126" s="195"/>
      <c r="J126" s="196">
        <f>ROUND(I126*H126,2)</f>
        <v>0</v>
      </c>
      <c r="K126" s="192" t="s">
        <v>145</v>
      </c>
      <c r="L126" s="59"/>
      <c r="M126" s="197" t="s">
        <v>21</v>
      </c>
      <c r="N126" s="198" t="s">
        <v>42</v>
      </c>
      <c r="O126" s="40"/>
      <c r="P126" s="199">
        <f>O126*H126</f>
        <v>0</v>
      </c>
      <c r="Q126" s="199">
        <v>2.3400000000000001E-3</v>
      </c>
      <c r="R126" s="199">
        <f>Q126*H126</f>
        <v>4.6800000000000001E-3</v>
      </c>
      <c r="S126" s="199">
        <v>0</v>
      </c>
      <c r="T126" s="200">
        <f>S126*H126</f>
        <v>0</v>
      </c>
      <c r="AR126" s="22" t="s">
        <v>210</v>
      </c>
      <c r="AT126" s="22" t="s">
        <v>141</v>
      </c>
      <c r="AU126" s="22" t="s">
        <v>81</v>
      </c>
      <c r="AY126" s="22" t="s">
        <v>139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79</v>
      </c>
      <c r="BK126" s="201">
        <f>ROUND(I126*H126,2)</f>
        <v>0</v>
      </c>
      <c r="BL126" s="22" t="s">
        <v>210</v>
      </c>
      <c r="BM126" s="22" t="s">
        <v>211</v>
      </c>
    </row>
    <row r="127" spans="2:65" s="1" customFormat="1" ht="40.5">
      <c r="B127" s="39"/>
      <c r="C127" s="61"/>
      <c r="D127" s="202" t="s">
        <v>148</v>
      </c>
      <c r="E127" s="61"/>
      <c r="F127" s="203" t="s">
        <v>212</v>
      </c>
      <c r="G127" s="61"/>
      <c r="H127" s="61"/>
      <c r="I127" s="161"/>
      <c r="J127" s="61"/>
      <c r="K127" s="61"/>
      <c r="L127" s="59"/>
      <c r="M127" s="204"/>
      <c r="N127" s="40"/>
      <c r="O127" s="40"/>
      <c r="P127" s="40"/>
      <c r="Q127" s="40"/>
      <c r="R127" s="40"/>
      <c r="S127" s="40"/>
      <c r="T127" s="76"/>
      <c r="AT127" s="22" t="s">
        <v>148</v>
      </c>
      <c r="AU127" s="22" t="s">
        <v>81</v>
      </c>
    </row>
    <row r="128" spans="2:65" s="1" customFormat="1" ht="14.45" customHeight="1">
      <c r="B128" s="39"/>
      <c r="C128" s="227" t="s">
        <v>213</v>
      </c>
      <c r="D128" s="227" t="s">
        <v>214</v>
      </c>
      <c r="E128" s="228" t="s">
        <v>215</v>
      </c>
      <c r="F128" s="229" t="s">
        <v>216</v>
      </c>
      <c r="G128" s="230" t="s">
        <v>189</v>
      </c>
      <c r="H128" s="231">
        <v>2</v>
      </c>
      <c r="I128" s="232"/>
      <c r="J128" s="233">
        <f>ROUND(I128*H128,2)</f>
        <v>0</v>
      </c>
      <c r="K128" s="229" t="s">
        <v>145</v>
      </c>
      <c r="L128" s="234"/>
      <c r="M128" s="235" t="s">
        <v>21</v>
      </c>
      <c r="N128" s="236" t="s">
        <v>42</v>
      </c>
      <c r="O128" s="40"/>
      <c r="P128" s="199">
        <f>O128*H128</f>
        <v>0</v>
      </c>
      <c r="Q128" s="199">
        <v>0.01</v>
      </c>
      <c r="R128" s="199">
        <f>Q128*H128</f>
        <v>0.02</v>
      </c>
      <c r="S128" s="199">
        <v>0</v>
      </c>
      <c r="T128" s="200">
        <f>S128*H128</f>
        <v>0</v>
      </c>
      <c r="AR128" s="22" t="s">
        <v>217</v>
      </c>
      <c r="AT128" s="22" t="s">
        <v>214</v>
      </c>
      <c r="AU128" s="22" t="s">
        <v>81</v>
      </c>
      <c r="AY128" s="22" t="s">
        <v>139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79</v>
      </c>
      <c r="BK128" s="201">
        <f>ROUND(I128*H128,2)</f>
        <v>0</v>
      </c>
      <c r="BL128" s="22" t="s">
        <v>210</v>
      </c>
      <c r="BM128" s="22" t="s">
        <v>218</v>
      </c>
    </row>
    <row r="129" spans="2:65" s="1" customFormat="1" ht="13.5">
      <c r="B129" s="39"/>
      <c r="C129" s="61"/>
      <c r="D129" s="202" t="s">
        <v>148</v>
      </c>
      <c r="E129" s="61"/>
      <c r="F129" s="203" t="s">
        <v>219</v>
      </c>
      <c r="G129" s="61"/>
      <c r="H129" s="61"/>
      <c r="I129" s="161"/>
      <c r="J129" s="61"/>
      <c r="K129" s="61"/>
      <c r="L129" s="59"/>
      <c r="M129" s="204"/>
      <c r="N129" s="40"/>
      <c r="O129" s="40"/>
      <c r="P129" s="40"/>
      <c r="Q129" s="40"/>
      <c r="R129" s="40"/>
      <c r="S129" s="40"/>
      <c r="T129" s="76"/>
      <c r="AT129" s="22" t="s">
        <v>148</v>
      </c>
      <c r="AU129" s="22" t="s">
        <v>81</v>
      </c>
    </row>
    <row r="130" spans="2:65" s="1" customFormat="1" ht="22.9" customHeight="1">
      <c r="B130" s="39"/>
      <c r="C130" s="190" t="s">
        <v>220</v>
      </c>
      <c r="D130" s="190" t="s">
        <v>141</v>
      </c>
      <c r="E130" s="191" t="s">
        <v>221</v>
      </c>
      <c r="F130" s="192" t="s">
        <v>222</v>
      </c>
      <c r="G130" s="193" t="s">
        <v>189</v>
      </c>
      <c r="H130" s="194">
        <v>2</v>
      </c>
      <c r="I130" s="195"/>
      <c r="J130" s="196">
        <f>ROUND(I130*H130,2)</f>
        <v>0</v>
      </c>
      <c r="K130" s="192" t="s">
        <v>145</v>
      </c>
      <c r="L130" s="59"/>
      <c r="M130" s="197" t="s">
        <v>21</v>
      </c>
      <c r="N130" s="198" t="s">
        <v>42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1E-3</v>
      </c>
      <c r="T130" s="200">
        <f>S130*H130</f>
        <v>2E-3</v>
      </c>
      <c r="AR130" s="22" t="s">
        <v>146</v>
      </c>
      <c r="AT130" s="22" t="s">
        <v>141</v>
      </c>
      <c r="AU130" s="22" t="s">
        <v>81</v>
      </c>
      <c r="AY130" s="22" t="s">
        <v>139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79</v>
      </c>
      <c r="BK130" s="201">
        <f>ROUND(I130*H130,2)</f>
        <v>0</v>
      </c>
      <c r="BL130" s="22" t="s">
        <v>146</v>
      </c>
      <c r="BM130" s="22" t="s">
        <v>223</v>
      </c>
    </row>
    <row r="131" spans="2:65" s="1" customFormat="1" ht="40.5">
      <c r="B131" s="39"/>
      <c r="C131" s="61"/>
      <c r="D131" s="202" t="s">
        <v>148</v>
      </c>
      <c r="E131" s="61"/>
      <c r="F131" s="203" t="s">
        <v>224</v>
      </c>
      <c r="G131" s="61"/>
      <c r="H131" s="61"/>
      <c r="I131" s="161"/>
      <c r="J131" s="61"/>
      <c r="K131" s="61"/>
      <c r="L131" s="59"/>
      <c r="M131" s="204"/>
      <c r="N131" s="40"/>
      <c r="O131" s="40"/>
      <c r="P131" s="40"/>
      <c r="Q131" s="40"/>
      <c r="R131" s="40"/>
      <c r="S131" s="40"/>
      <c r="T131" s="76"/>
      <c r="AT131" s="22" t="s">
        <v>148</v>
      </c>
      <c r="AU131" s="22" t="s">
        <v>81</v>
      </c>
    </row>
    <row r="132" spans="2:65" s="1" customFormat="1" ht="22.9" customHeight="1">
      <c r="B132" s="39"/>
      <c r="C132" s="190" t="s">
        <v>225</v>
      </c>
      <c r="D132" s="190" t="s">
        <v>141</v>
      </c>
      <c r="E132" s="191" t="s">
        <v>226</v>
      </c>
      <c r="F132" s="192" t="s">
        <v>227</v>
      </c>
      <c r="G132" s="193" t="s">
        <v>189</v>
      </c>
      <c r="H132" s="194">
        <v>2</v>
      </c>
      <c r="I132" s="195"/>
      <c r="J132" s="196">
        <f>ROUND(I132*H132,2)</f>
        <v>0</v>
      </c>
      <c r="K132" s="192" t="s">
        <v>145</v>
      </c>
      <c r="L132" s="59"/>
      <c r="M132" s="197" t="s">
        <v>21</v>
      </c>
      <c r="N132" s="198" t="s">
        <v>42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2E-3</v>
      </c>
      <c r="T132" s="200">
        <f>S132*H132</f>
        <v>4.0000000000000001E-3</v>
      </c>
      <c r="AR132" s="22" t="s">
        <v>146</v>
      </c>
      <c r="AT132" s="22" t="s">
        <v>141</v>
      </c>
      <c r="AU132" s="22" t="s">
        <v>81</v>
      </c>
      <c r="AY132" s="22" t="s">
        <v>139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79</v>
      </c>
      <c r="BK132" s="201">
        <f>ROUND(I132*H132,2)</f>
        <v>0</v>
      </c>
      <c r="BL132" s="22" t="s">
        <v>146</v>
      </c>
      <c r="BM132" s="22" t="s">
        <v>228</v>
      </c>
    </row>
    <row r="133" spans="2:65" s="1" customFormat="1" ht="40.5">
      <c r="B133" s="39"/>
      <c r="C133" s="61"/>
      <c r="D133" s="202" t="s">
        <v>148</v>
      </c>
      <c r="E133" s="61"/>
      <c r="F133" s="203" t="s">
        <v>229</v>
      </c>
      <c r="G133" s="61"/>
      <c r="H133" s="61"/>
      <c r="I133" s="161"/>
      <c r="J133" s="61"/>
      <c r="K133" s="61"/>
      <c r="L133" s="59"/>
      <c r="M133" s="204"/>
      <c r="N133" s="40"/>
      <c r="O133" s="40"/>
      <c r="P133" s="40"/>
      <c r="Q133" s="40"/>
      <c r="R133" s="40"/>
      <c r="S133" s="40"/>
      <c r="T133" s="76"/>
      <c r="AT133" s="22" t="s">
        <v>148</v>
      </c>
      <c r="AU133" s="22" t="s">
        <v>81</v>
      </c>
    </row>
    <row r="134" spans="2:65" s="11" customFormat="1" ht="13.5">
      <c r="B134" s="205"/>
      <c r="C134" s="206"/>
      <c r="D134" s="202" t="s">
        <v>150</v>
      </c>
      <c r="E134" s="207" t="s">
        <v>21</v>
      </c>
      <c r="F134" s="208" t="s">
        <v>230</v>
      </c>
      <c r="G134" s="206"/>
      <c r="H134" s="209">
        <v>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150</v>
      </c>
      <c r="AU134" s="215" t="s">
        <v>81</v>
      </c>
      <c r="AV134" s="11" t="s">
        <v>81</v>
      </c>
      <c r="AW134" s="11" t="s">
        <v>35</v>
      </c>
      <c r="AX134" s="11" t="s">
        <v>79</v>
      </c>
      <c r="AY134" s="215" t="s">
        <v>139</v>
      </c>
    </row>
    <row r="135" spans="2:65" s="1" customFormat="1" ht="22.9" customHeight="1">
      <c r="B135" s="39"/>
      <c r="C135" s="190" t="s">
        <v>10</v>
      </c>
      <c r="D135" s="190" t="s">
        <v>141</v>
      </c>
      <c r="E135" s="191" t="s">
        <v>231</v>
      </c>
      <c r="F135" s="192" t="s">
        <v>232</v>
      </c>
      <c r="G135" s="193" t="s">
        <v>189</v>
      </c>
      <c r="H135" s="194">
        <v>3</v>
      </c>
      <c r="I135" s="195"/>
      <c r="J135" s="196">
        <f>ROUND(I135*H135,2)</f>
        <v>0</v>
      </c>
      <c r="K135" s="192" t="s">
        <v>145</v>
      </c>
      <c r="L135" s="59"/>
      <c r="M135" s="197" t="s">
        <v>21</v>
      </c>
      <c r="N135" s="198" t="s">
        <v>42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4.0000000000000001E-3</v>
      </c>
      <c r="T135" s="200">
        <f>S135*H135</f>
        <v>1.2E-2</v>
      </c>
      <c r="AR135" s="22" t="s">
        <v>146</v>
      </c>
      <c r="AT135" s="22" t="s">
        <v>141</v>
      </c>
      <c r="AU135" s="22" t="s">
        <v>81</v>
      </c>
      <c r="AY135" s="22" t="s">
        <v>139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79</v>
      </c>
      <c r="BK135" s="201">
        <f>ROUND(I135*H135,2)</f>
        <v>0</v>
      </c>
      <c r="BL135" s="22" t="s">
        <v>146</v>
      </c>
      <c r="BM135" s="22" t="s">
        <v>233</v>
      </c>
    </row>
    <row r="136" spans="2:65" s="1" customFormat="1" ht="40.5">
      <c r="B136" s="39"/>
      <c r="C136" s="61"/>
      <c r="D136" s="202" t="s">
        <v>148</v>
      </c>
      <c r="E136" s="61"/>
      <c r="F136" s="203" t="s">
        <v>234</v>
      </c>
      <c r="G136" s="61"/>
      <c r="H136" s="61"/>
      <c r="I136" s="161"/>
      <c r="J136" s="61"/>
      <c r="K136" s="61"/>
      <c r="L136" s="59"/>
      <c r="M136" s="204"/>
      <c r="N136" s="40"/>
      <c r="O136" s="40"/>
      <c r="P136" s="40"/>
      <c r="Q136" s="40"/>
      <c r="R136" s="40"/>
      <c r="S136" s="40"/>
      <c r="T136" s="76"/>
      <c r="AT136" s="22" t="s">
        <v>148</v>
      </c>
      <c r="AU136" s="22" t="s">
        <v>81</v>
      </c>
    </row>
    <row r="137" spans="2:65" s="11" customFormat="1" ht="13.5">
      <c r="B137" s="205"/>
      <c r="C137" s="206"/>
      <c r="D137" s="202" t="s">
        <v>150</v>
      </c>
      <c r="E137" s="207" t="s">
        <v>21</v>
      </c>
      <c r="F137" s="208" t="s">
        <v>235</v>
      </c>
      <c r="G137" s="206"/>
      <c r="H137" s="209">
        <v>3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150</v>
      </c>
      <c r="AU137" s="215" t="s">
        <v>81</v>
      </c>
      <c r="AV137" s="11" t="s">
        <v>81</v>
      </c>
      <c r="AW137" s="11" t="s">
        <v>35</v>
      </c>
      <c r="AX137" s="11" t="s">
        <v>79</v>
      </c>
      <c r="AY137" s="215" t="s">
        <v>139</v>
      </c>
    </row>
    <row r="138" spans="2:65" s="1" customFormat="1" ht="22.9" customHeight="1">
      <c r="B138" s="39"/>
      <c r="C138" s="190" t="s">
        <v>210</v>
      </c>
      <c r="D138" s="190" t="s">
        <v>141</v>
      </c>
      <c r="E138" s="191" t="s">
        <v>236</v>
      </c>
      <c r="F138" s="192" t="s">
        <v>237</v>
      </c>
      <c r="G138" s="193" t="s">
        <v>189</v>
      </c>
      <c r="H138" s="194">
        <v>10</v>
      </c>
      <c r="I138" s="195"/>
      <c r="J138" s="196">
        <f>ROUND(I138*H138,2)</f>
        <v>0</v>
      </c>
      <c r="K138" s="192" t="s">
        <v>145</v>
      </c>
      <c r="L138" s="59"/>
      <c r="M138" s="197" t="s">
        <v>21</v>
      </c>
      <c r="N138" s="198" t="s">
        <v>42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0.14899999999999999</v>
      </c>
      <c r="T138" s="200">
        <f>S138*H138</f>
        <v>1.49</v>
      </c>
      <c r="AR138" s="22" t="s">
        <v>146</v>
      </c>
      <c r="AT138" s="22" t="s">
        <v>141</v>
      </c>
      <c r="AU138" s="22" t="s">
        <v>81</v>
      </c>
      <c r="AY138" s="22" t="s">
        <v>139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79</v>
      </c>
      <c r="BK138" s="201">
        <f>ROUND(I138*H138,2)</f>
        <v>0</v>
      </c>
      <c r="BL138" s="22" t="s">
        <v>146</v>
      </c>
      <c r="BM138" s="22" t="s">
        <v>238</v>
      </c>
    </row>
    <row r="139" spans="2:65" s="1" customFormat="1" ht="40.5">
      <c r="B139" s="39"/>
      <c r="C139" s="61"/>
      <c r="D139" s="202" t="s">
        <v>148</v>
      </c>
      <c r="E139" s="61"/>
      <c r="F139" s="203" t="s">
        <v>239</v>
      </c>
      <c r="G139" s="61"/>
      <c r="H139" s="61"/>
      <c r="I139" s="161"/>
      <c r="J139" s="61"/>
      <c r="K139" s="61"/>
      <c r="L139" s="59"/>
      <c r="M139" s="204"/>
      <c r="N139" s="40"/>
      <c r="O139" s="40"/>
      <c r="P139" s="40"/>
      <c r="Q139" s="40"/>
      <c r="R139" s="40"/>
      <c r="S139" s="40"/>
      <c r="T139" s="76"/>
      <c r="AT139" s="22" t="s">
        <v>148</v>
      </c>
      <c r="AU139" s="22" t="s">
        <v>81</v>
      </c>
    </row>
    <row r="140" spans="2:65" s="11" customFormat="1" ht="13.5">
      <c r="B140" s="205"/>
      <c r="C140" s="206"/>
      <c r="D140" s="202" t="s">
        <v>150</v>
      </c>
      <c r="E140" s="207" t="s">
        <v>21</v>
      </c>
      <c r="F140" s="208" t="s">
        <v>240</v>
      </c>
      <c r="G140" s="206"/>
      <c r="H140" s="209">
        <v>10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150</v>
      </c>
      <c r="AU140" s="215" t="s">
        <v>81</v>
      </c>
      <c r="AV140" s="11" t="s">
        <v>81</v>
      </c>
      <c r="AW140" s="11" t="s">
        <v>35</v>
      </c>
      <c r="AX140" s="11" t="s">
        <v>79</v>
      </c>
      <c r="AY140" s="215" t="s">
        <v>139</v>
      </c>
    </row>
    <row r="141" spans="2:65" s="1" customFormat="1" ht="22.9" customHeight="1">
      <c r="B141" s="39"/>
      <c r="C141" s="190" t="s">
        <v>241</v>
      </c>
      <c r="D141" s="190" t="s">
        <v>141</v>
      </c>
      <c r="E141" s="191" t="s">
        <v>242</v>
      </c>
      <c r="F141" s="192" t="s">
        <v>243</v>
      </c>
      <c r="G141" s="193" t="s">
        <v>189</v>
      </c>
      <c r="H141" s="194">
        <v>1</v>
      </c>
      <c r="I141" s="195"/>
      <c r="J141" s="196">
        <f>ROUND(I141*H141,2)</f>
        <v>0</v>
      </c>
      <c r="K141" s="192" t="s">
        <v>145</v>
      </c>
      <c r="L141" s="59"/>
      <c r="M141" s="197" t="s">
        <v>21</v>
      </c>
      <c r="N141" s="198" t="s">
        <v>42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1.2E-2</v>
      </c>
      <c r="T141" s="200">
        <f>S141*H141</f>
        <v>1.2E-2</v>
      </c>
      <c r="AR141" s="22" t="s">
        <v>146</v>
      </c>
      <c r="AT141" s="22" t="s">
        <v>141</v>
      </c>
      <c r="AU141" s="22" t="s">
        <v>81</v>
      </c>
      <c r="AY141" s="22" t="s">
        <v>139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79</v>
      </c>
      <c r="BK141" s="201">
        <f>ROUND(I141*H141,2)</f>
        <v>0</v>
      </c>
      <c r="BL141" s="22" t="s">
        <v>146</v>
      </c>
      <c r="BM141" s="22" t="s">
        <v>244</v>
      </c>
    </row>
    <row r="142" spans="2:65" s="1" customFormat="1" ht="27">
      <c r="B142" s="39"/>
      <c r="C142" s="61"/>
      <c r="D142" s="202" t="s">
        <v>148</v>
      </c>
      <c r="E142" s="61"/>
      <c r="F142" s="203" t="s">
        <v>245</v>
      </c>
      <c r="G142" s="61"/>
      <c r="H142" s="61"/>
      <c r="I142" s="161"/>
      <c r="J142" s="61"/>
      <c r="K142" s="61"/>
      <c r="L142" s="59"/>
      <c r="M142" s="204"/>
      <c r="N142" s="40"/>
      <c r="O142" s="40"/>
      <c r="P142" s="40"/>
      <c r="Q142" s="40"/>
      <c r="R142" s="40"/>
      <c r="S142" s="40"/>
      <c r="T142" s="76"/>
      <c r="AT142" s="22" t="s">
        <v>148</v>
      </c>
      <c r="AU142" s="22" t="s">
        <v>81</v>
      </c>
    </row>
    <row r="143" spans="2:65" s="1" customFormat="1" ht="22.9" customHeight="1">
      <c r="B143" s="39"/>
      <c r="C143" s="190" t="s">
        <v>246</v>
      </c>
      <c r="D143" s="190" t="s">
        <v>141</v>
      </c>
      <c r="E143" s="191" t="s">
        <v>247</v>
      </c>
      <c r="F143" s="192" t="s">
        <v>248</v>
      </c>
      <c r="G143" s="193" t="s">
        <v>189</v>
      </c>
      <c r="H143" s="194">
        <v>7</v>
      </c>
      <c r="I143" s="195"/>
      <c r="J143" s="196">
        <f>ROUND(I143*H143,2)</f>
        <v>0</v>
      </c>
      <c r="K143" s="192" t="s">
        <v>145</v>
      </c>
      <c r="L143" s="59"/>
      <c r="M143" s="197" t="s">
        <v>21</v>
      </c>
      <c r="N143" s="198" t="s">
        <v>42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8.0000000000000002E-3</v>
      </c>
      <c r="T143" s="200">
        <f>S143*H143</f>
        <v>5.6000000000000001E-2</v>
      </c>
      <c r="AR143" s="22" t="s">
        <v>146</v>
      </c>
      <c r="AT143" s="22" t="s">
        <v>141</v>
      </c>
      <c r="AU143" s="22" t="s">
        <v>81</v>
      </c>
      <c r="AY143" s="22" t="s">
        <v>139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79</v>
      </c>
      <c r="BK143" s="201">
        <f>ROUND(I143*H143,2)</f>
        <v>0</v>
      </c>
      <c r="BL143" s="22" t="s">
        <v>146</v>
      </c>
      <c r="BM143" s="22" t="s">
        <v>249</v>
      </c>
    </row>
    <row r="144" spans="2:65" s="1" customFormat="1" ht="27">
      <c r="B144" s="39"/>
      <c r="C144" s="61"/>
      <c r="D144" s="202" t="s">
        <v>148</v>
      </c>
      <c r="E144" s="61"/>
      <c r="F144" s="203" t="s">
        <v>250</v>
      </c>
      <c r="G144" s="61"/>
      <c r="H144" s="61"/>
      <c r="I144" s="161"/>
      <c r="J144" s="61"/>
      <c r="K144" s="61"/>
      <c r="L144" s="59"/>
      <c r="M144" s="204"/>
      <c r="N144" s="40"/>
      <c r="O144" s="40"/>
      <c r="P144" s="40"/>
      <c r="Q144" s="40"/>
      <c r="R144" s="40"/>
      <c r="S144" s="40"/>
      <c r="T144" s="76"/>
      <c r="AT144" s="22" t="s">
        <v>148</v>
      </c>
      <c r="AU144" s="22" t="s">
        <v>81</v>
      </c>
    </row>
    <row r="145" spans="2:65" s="1" customFormat="1" ht="22.9" customHeight="1">
      <c r="B145" s="39"/>
      <c r="C145" s="190" t="s">
        <v>251</v>
      </c>
      <c r="D145" s="190" t="s">
        <v>141</v>
      </c>
      <c r="E145" s="191" t="s">
        <v>252</v>
      </c>
      <c r="F145" s="192" t="s">
        <v>253</v>
      </c>
      <c r="G145" s="193" t="s">
        <v>189</v>
      </c>
      <c r="H145" s="194">
        <v>1</v>
      </c>
      <c r="I145" s="195"/>
      <c r="J145" s="196">
        <f>ROUND(I145*H145,2)</f>
        <v>0</v>
      </c>
      <c r="K145" s="192" t="s">
        <v>145</v>
      </c>
      <c r="L145" s="59"/>
      <c r="M145" s="197" t="s">
        <v>21</v>
      </c>
      <c r="N145" s="198" t="s">
        <v>42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4.9000000000000002E-2</v>
      </c>
      <c r="T145" s="200">
        <f>S145*H145</f>
        <v>4.9000000000000002E-2</v>
      </c>
      <c r="AR145" s="22" t="s">
        <v>146</v>
      </c>
      <c r="AT145" s="22" t="s">
        <v>141</v>
      </c>
      <c r="AU145" s="22" t="s">
        <v>81</v>
      </c>
      <c r="AY145" s="22" t="s">
        <v>139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79</v>
      </c>
      <c r="BK145" s="201">
        <f>ROUND(I145*H145,2)</f>
        <v>0</v>
      </c>
      <c r="BL145" s="22" t="s">
        <v>146</v>
      </c>
      <c r="BM145" s="22" t="s">
        <v>254</v>
      </c>
    </row>
    <row r="146" spans="2:65" s="1" customFormat="1" ht="27">
      <c r="B146" s="39"/>
      <c r="C146" s="61"/>
      <c r="D146" s="202" t="s">
        <v>148</v>
      </c>
      <c r="E146" s="61"/>
      <c r="F146" s="203" t="s">
        <v>255</v>
      </c>
      <c r="G146" s="61"/>
      <c r="H146" s="61"/>
      <c r="I146" s="161"/>
      <c r="J146" s="61"/>
      <c r="K146" s="61"/>
      <c r="L146" s="59"/>
      <c r="M146" s="204"/>
      <c r="N146" s="40"/>
      <c r="O146" s="40"/>
      <c r="P146" s="40"/>
      <c r="Q146" s="40"/>
      <c r="R146" s="40"/>
      <c r="S146" s="40"/>
      <c r="T146" s="76"/>
      <c r="AT146" s="22" t="s">
        <v>148</v>
      </c>
      <c r="AU146" s="22" t="s">
        <v>81</v>
      </c>
    </row>
    <row r="147" spans="2:65" s="1" customFormat="1" ht="14.45" customHeight="1">
      <c r="B147" s="39"/>
      <c r="C147" s="190" t="s">
        <v>256</v>
      </c>
      <c r="D147" s="190" t="s">
        <v>141</v>
      </c>
      <c r="E147" s="191" t="s">
        <v>257</v>
      </c>
      <c r="F147" s="192" t="s">
        <v>258</v>
      </c>
      <c r="G147" s="193" t="s">
        <v>259</v>
      </c>
      <c r="H147" s="194">
        <v>47.1</v>
      </c>
      <c r="I147" s="195"/>
      <c r="J147" s="196">
        <f>ROUND(I147*H147,2)</f>
        <v>0</v>
      </c>
      <c r="K147" s="192" t="s">
        <v>145</v>
      </c>
      <c r="L147" s="59"/>
      <c r="M147" s="197" t="s">
        <v>21</v>
      </c>
      <c r="N147" s="198" t="s">
        <v>42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8.9999999999999993E-3</v>
      </c>
      <c r="T147" s="200">
        <f>S147*H147</f>
        <v>0.4239</v>
      </c>
      <c r="AR147" s="22" t="s">
        <v>146</v>
      </c>
      <c r="AT147" s="22" t="s">
        <v>141</v>
      </c>
      <c r="AU147" s="22" t="s">
        <v>81</v>
      </c>
      <c r="AY147" s="22" t="s">
        <v>139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79</v>
      </c>
      <c r="BK147" s="201">
        <f>ROUND(I147*H147,2)</f>
        <v>0</v>
      </c>
      <c r="BL147" s="22" t="s">
        <v>146</v>
      </c>
      <c r="BM147" s="22" t="s">
        <v>260</v>
      </c>
    </row>
    <row r="148" spans="2:65" s="1" customFormat="1" ht="27">
      <c r="B148" s="39"/>
      <c r="C148" s="61"/>
      <c r="D148" s="202" t="s">
        <v>148</v>
      </c>
      <c r="E148" s="61"/>
      <c r="F148" s="203" t="s">
        <v>261</v>
      </c>
      <c r="G148" s="61"/>
      <c r="H148" s="61"/>
      <c r="I148" s="161"/>
      <c r="J148" s="61"/>
      <c r="K148" s="61"/>
      <c r="L148" s="59"/>
      <c r="M148" s="204"/>
      <c r="N148" s="40"/>
      <c r="O148" s="40"/>
      <c r="P148" s="40"/>
      <c r="Q148" s="40"/>
      <c r="R148" s="40"/>
      <c r="S148" s="40"/>
      <c r="T148" s="76"/>
      <c r="AT148" s="22" t="s">
        <v>148</v>
      </c>
      <c r="AU148" s="22" t="s">
        <v>81</v>
      </c>
    </row>
    <row r="149" spans="2:65" s="11" customFormat="1" ht="13.5">
      <c r="B149" s="205"/>
      <c r="C149" s="206"/>
      <c r="D149" s="202" t="s">
        <v>150</v>
      </c>
      <c r="E149" s="207" t="s">
        <v>21</v>
      </c>
      <c r="F149" s="208" t="s">
        <v>262</v>
      </c>
      <c r="G149" s="206"/>
      <c r="H149" s="209">
        <v>24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150</v>
      </c>
      <c r="AU149" s="215" t="s">
        <v>81</v>
      </c>
      <c r="AV149" s="11" t="s">
        <v>81</v>
      </c>
      <c r="AW149" s="11" t="s">
        <v>35</v>
      </c>
      <c r="AX149" s="11" t="s">
        <v>71</v>
      </c>
      <c r="AY149" s="215" t="s">
        <v>139</v>
      </c>
    </row>
    <row r="150" spans="2:65" s="11" customFormat="1" ht="13.5">
      <c r="B150" s="205"/>
      <c r="C150" s="206"/>
      <c r="D150" s="202" t="s">
        <v>150</v>
      </c>
      <c r="E150" s="207" t="s">
        <v>21</v>
      </c>
      <c r="F150" s="208" t="s">
        <v>263</v>
      </c>
      <c r="G150" s="206"/>
      <c r="H150" s="209">
        <v>23.1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150</v>
      </c>
      <c r="AU150" s="215" t="s">
        <v>81</v>
      </c>
      <c r="AV150" s="11" t="s">
        <v>81</v>
      </c>
      <c r="AW150" s="11" t="s">
        <v>35</v>
      </c>
      <c r="AX150" s="11" t="s">
        <v>71</v>
      </c>
      <c r="AY150" s="215" t="s">
        <v>139</v>
      </c>
    </row>
    <row r="151" spans="2:65" s="12" customFormat="1" ht="13.5">
      <c r="B151" s="216"/>
      <c r="C151" s="217"/>
      <c r="D151" s="202" t="s">
        <v>150</v>
      </c>
      <c r="E151" s="218" t="s">
        <v>21</v>
      </c>
      <c r="F151" s="219" t="s">
        <v>200</v>
      </c>
      <c r="G151" s="217"/>
      <c r="H151" s="220">
        <v>47.1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150</v>
      </c>
      <c r="AU151" s="226" t="s">
        <v>81</v>
      </c>
      <c r="AV151" s="12" t="s">
        <v>146</v>
      </c>
      <c r="AW151" s="12" t="s">
        <v>35</v>
      </c>
      <c r="AX151" s="12" t="s">
        <v>79</v>
      </c>
      <c r="AY151" s="226" t="s">
        <v>139</v>
      </c>
    </row>
    <row r="152" spans="2:65" s="1" customFormat="1" ht="14.45" customHeight="1">
      <c r="B152" s="39"/>
      <c r="C152" s="190" t="s">
        <v>9</v>
      </c>
      <c r="D152" s="190" t="s">
        <v>141</v>
      </c>
      <c r="E152" s="191" t="s">
        <v>264</v>
      </c>
      <c r="F152" s="192" t="s">
        <v>265</v>
      </c>
      <c r="G152" s="193" t="s">
        <v>259</v>
      </c>
      <c r="H152" s="194">
        <v>40.5</v>
      </c>
      <c r="I152" s="195"/>
      <c r="J152" s="196">
        <f>ROUND(I152*H152,2)</f>
        <v>0</v>
      </c>
      <c r="K152" s="192" t="s">
        <v>145</v>
      </c>
      <c r="L152" s="59"/>
      <c r="M152" s="197" t="s">
        <v>21</v>
      </c>
      <c r="N152" s="198" t="s">
        <v>42</v>
      </c>
      <c r="O152" s="40"/>
      <c r="P152" s="199">
        <f>O152*H152</f>
        <v>0</v>
      </c>
      <c r="Q152" s="199">
        <v>0</v>
      </c>
      <c r="R152" s="199">
        <f>Q152*H152</f>
        <v>0</v>
      </c>
      <c r="S152" s="199">
        <v>2.7E-2</v>
      </c>
      <c r="T152" s="200">
        <f>S152*H152</f>
        <v>1.0934999999999999</v>
      </c>
      <c r="AR152" s="22" t="s">
        <v>146</v>
      </c>
      <c r="AT152" s="22" t="s">
        <v>141</v>
      </c>
      <c r="AU152" s="22" t="s">
        <v>81</v>
      </c>
      <c r="AY152" s="22" t="s">
        <v>139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79</v>
      </c>
      <c r="BK152" s="201">
        <f>ROUND(I152*H152,2)</f>
        <v>0</v>
      </c>
      <c r="BL152" s="22" t="s">
        <v>146</v>
      </c>
      <c r="BM152" s="22" t="s">
        <v>266</v>
      </c>
    </row>
    <row r="153" spans="2:65" s="1" customFormat="1" ht="27">
      <c r="B153" s="39"/>
      <c r="C153" s="61"/>
      <c r="D153" s="202" t="s">
        <v>148</v>
      </c>
      <c r="E153" s="61"/>
      <c r="F153" s="203" t="s">
        <v>267</v>
      </c>
      <c r="G153" s="61"/>
      <c r="H153" s="61"/>
      <c r="I153" s="161"/>
      <c r="J153" s="61"/>
      <c r="K153" s="61"/>
      <c r="L153" s="59"/>
      <c r="M153" s="204"/>
      <c r="N153" s="40"/>
      <c r="O153" s="40"/>
      <c r="P153" s="40"/>
      <c r="Q153" s="40"/>
      <c r="R153" s="40"/>
      <c r="S153" s="40"/>
      <c r="T153" s="76"/>
      <c r="AT153" s="22" t="s">
        <v>148</v>
      </c>
      <c r="AU153" s="22" t="s">
        <v>81</v>
      </c>
    </row>
    <row r="154" spans="2:65" s="11" customFormat="1" ht="13.5">
      <c r="B154" s="205"/>
      <c r="C154" s="206"/>
      <c r="D154" s="202" t="s">
        <v>150</v>
      </c>
      <c r="E154" s="207" t="s">
        <v>21</v>
      </c>
      <c r="F154" s="208" t="s">
        <v>268</v>
      </c>
      <c r="G154" s="206"/>
      <c r="H154" s="209">
        <v>40.5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150</v>
      </c>
      <c r="AU154" s="215" t="s">
        <v>81</v>
      </c>
      <c r="AV154" s="11" t="s">
        <v>81</v>
      </c>
      <c r="AW154" s="11" t="s">
        <v>35</v>
      </c>
      <c r="AX154" s="11" t="s">
        <v>79</v>
      </c>
      <c r="AY154" s="215" t="s">
        <v>139</v>
      </c>
    </row>
    <row r="155" spans="2:65" s="1" customFormat="1" ht="22.9" customHeight="1">
      <c r="B155" s="39"/>
      <c r="C155" s="190" t="s">
        <v>269</v>
      </c>
      <c r="D155" s="190" t="s">
        <v>141</v>
      </c>
      <c r="E155" s="191" t="s">
        <v>270</v>
      </c>
      <c r="F155" s="192" t="s">
        <v>271</v>
      </c>
      <c r="G155" s="193" t="s">
        <v>259</v>
      </c>
      <c r="H155" s="194">
        <v>3.5</v>
      </c>
      <c r="I155" s="195"/>
      <c r="J155" s="196">
        <f>ROUND(I155*H155,2)</f>
        <v>0</v>
      </c>
      <c r="K155" s="192" t="s">
        <v>145</v>
      </c>
      <c r="L155" s="59"/>
      <c r="M155" s="197" t="s">
        <v>21</v>
      </c>
      <c r="N155" s="198" t="s">
        <v>42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1.0999999999999999E-2</v>
      </c>
      <c r="T155" s="200">
        <f>S155*H155</f>
        <v>3.85E-2</v>
      </c>
      <c r="AR155" s="22" t="s">
        <v>146</v>
      </c>
      <c r="AT155" s="22" t="s">
        <v>141</v>
      </c>
      <c r="AU155" s="22" t="s">
        <v>81</v>
      </c>
      <c r="AY155" s="22" t="s">
        <v>139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79</v>
      </c>
      <c r="BK155" s="201">
        <f>ROUND(I155*H155,2)</f>
        <v>0</v>
      </c>
      <c r="BL155" s="22" t="s">
        <v>146</v>
      </c>
      <c r="BM155" s="22" t="s">
        <v>272</v>
      </c>
    </row>
    <row r="156" spans="2:65" s="1" customFormat="1" ht="27">
      <c r="B156" s="39"/>
      <c r="C156" s="61"/>
      <c r="D156" s="202" t="s">
        <v>148</v>
      </c>
      <c r="E156" s="61"/>
      <c r="F156" s="203" t="s">
        <v>273</v>
      </c>
      <c r="G156" s="61"/>
      <c r="H156" s="61"/>
      <c r="I156" s="161"/>
      <c r="J156" s="61"/>
      <c r="K156" s="61"/>
      <c r="L156" s="59"/>
      <c r="M156" s="204"/>
      <c r="N156" s="40"/>
      <c r="O156" s="40"/>
      <c r="P156" s="40"/>
      <c r="Q156" s="40"/>
      <c r="R156" s="40"/>
      <c r="S156" s="40"/>
      <c r="T156" s="76"/>
      <c r="AT156" s="22" t="s">
        <v>148</v>
      </c>
      <c r="AU156" s="22" t="s">
        <v>81</v>
      </c>
    </row>
    <row r="157" spans="2:65" s="1" customFormat="1" ht="14.45" customHeight="1">
      <c r="B157" s="39"/>
      <c r="C157" s="190" t="s">
        <v>274</v>
      </c>
      <c r="D157" s="190" t="s">
        <v>141</v>
      </c>
      <c r="E157" s="191" t="s">
        <v>275</v>
      </c>
      <c r="F157" s="192" t="s">
        <v>276</v>
      </c>
      <c r="G157" s="193" t="s">
        <v>176</v>
      </c>
      <c r="H157" s="194">
        <v>30</v>
      </c>
      <c r="I157" s="195"/>
      <c r="J157" s="196">
        <f>ROUND(I157*H157,2)</f>
        <v>0</v>
      </c>
      <c r="K157" s="192" t="s">
        <v>145</v>
      </c>
      <c r="L157" s="59"/>
      <c r="M157" s="197" t="s">
        <v>21</v>
      </c>
      <c r="N157" s="198" t="s">
        <v>42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6.3E-2</v>
      </c>
      <c r="T157" s="200">
        <f>S157*H157</f>
        <v>1.8900000000000001</v>
      </c>
      <c r="AR157" s="22" t="s">
        <v>146</v>
      </c>
      <c r="AT157" s="22" t="s">
        <v>141</v>
      </c>
      <c r="AU157" s="22" t="s">
        <v>81</v>
      </c>
      <c r="AY157" s="22" t="s">
        <v>139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79</v>
      </c>
      <c r="BK157" s="201">
        <f>ROUND(I157*H157,2)</f>
        <v>0</v>
      </c>
      <c r="BL157" s="22" t="s">
        <v>146</v>
      </c>
      <c r="BM157" s="22" t="s">
        <v>277</v>
      </c>
    </row>
    <row r="158" spans="2:65" s="1" customFormat="1" ht="13.5">
      <c r="B158" s="39"/>
      <c r="C158" s="61"/>
      <c r="D158" s="202" t="s">
        <v>148</v>
      </c>
      <c r="E158" s="61"/>
      <c r="F158" s="203" t="s">
        <v>278</v>
      </c>
      <c r="G158" s="61"/>
      <c r="H158" s="61"/>
      <c r="I158" s="161"/>
      <c r="J158" s="61"/>
      <c r="K158" s="61"/>
      <c r="L158" s="59"/>
      <c r="M158" s="204"/>
      <c r="N158" s="40"/>
      <c r="O158" s="40"/>
      <c r="P158" s="40"/>
      <c r="Q158" s="40"/>
      <c r="R158" s="40"/>
      <c r="S158" s="40"/>
      <c r="T158" s="76"/>
      <c r="AT158" s="22" t="s">
        <v>148</v>
      </c>
      <c r="AU158" s="22" t="s">
        <v>81</v>
      </c>
    </row>
    <row r="159" spans="2:65" s="10" customFormat="1" ht="29.85" customHeight="1">
      <c r="B159" s="174"/>
      <c r="C159" s="175"/>
      <c r="D159" s="176" t="s">
        <v>70</v>
      </c>
      <c r="E159" s="188" t="s">
        <v>279</v>
      </c>
      <c r="F159" s="188" t="s">
        <v>280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SUM(P160:P168)</f>
        <v>0</v>
      </c>
      <c r="Q159" s="182"/>
      <c r="R159" s="183">
        <f>SUM(R160:R168)</f>
        <v>0</v>
      </c>
      <c r="S159" s="182"/>
      <c r="T159" s="184">
        <f>SUM(T160:T168)</f>
        <v>0</v>
      </c>
      <c r="AR159" s="185" t="s">
        <v>79</v>
      </c>
      <c r="AT159" s="186" t="s">
        <v>70</v>
      </c>
      <c r="AU159" s="186" t="s">
        <v>79</v>
      </c>
      <c r="AY159" s="185" t="s">
        <v>139</v>
      </c>
      <c r="BK159" s="187">
        <f>SUM(BK160:BK168)</f>
        <v>0</v>
      </c>
    </row>
    <row r="160" spans="2:65" s="1" customFormat="1" ht="22.9" customHeight="1">
      <c r="B160" s="39"/>
      <c r="C160" s="190" t="s">
        <v>281</v>
      </c>
      <c r="D160" s="190" t="s">
        <v>141</v>
      </c>
      <c r="E160" s="191" t="s">
        <v>282</v>
      </c>
      <c r="F160" s="192" t="s">
        <v>283</v>
      </c>
      <c r="G160" s="193" t="s">
        <v>168</v>
      </c>
      <c r="H160" s="194">
        <v>17.829999999999998</v>
      </c>
      <c r="I160" s="195"/>
      <c r="J160" s="196">
        <f>ROUND(I160*H160,2)</f>
        <v>0</v>
      </c>
      <c r="K160" s="192" t="s">
        <v>145</v>
      </c>
      <c r="L160" s="59"/>
      <c r="M160" s="197" t="s">
        <v>21</v>
      </c>
      <c r="N160" s="198" t="s">
        <v>42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146</v>
      </c>
      <c r="AT160" s="22" t="s">
        <v>141</v>
      </c>
      <c r="AU160" s="22" t="s">
        <v>81</v>
      </c>
      <c r="AY160" s="22" t="s">
        <v>139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79</v>
      </c>
      <c r="BK160" s="201">
        <f>ROUND(I160*H160,2)</f>
        <v>0</v>
      </c>
      <c r="BL160" s="22" t="s">
        <v>146</v>
      </c>
      <c r="BM160" s="22" t="s">
        <v>284</v>
      </c>
    </row>
    <row r="161" spans="2:65" s="1" customFormat="1" ht="27">
      <c r="B161" s="39"/>
      <c r="C161" s="61"/>
      <c r="D161" s="202" t="s">
        <v>148</v>
      </c>
      <c r="E161" s="61"/>
      <c r="F161" s="203" t="s">
        <v>285</v>
      </c>
      <c r="G161" s="61"/>
      <c r="H161" s="61"/>
      <c r="I161" s="161"/>
      <c r="J161" s="61"/>
      <c r="K161" s="61"/>
      <c r="L161" s="59"/>
      <c r="M161" s="204"/>
      <c r="N161" s="40"/>
      <c r="O161" s="40"/>
      <c r="P161" s="40"/>
      <c r="Q161" s="40"/>
      <c r="R161" s="40"/>
      <c r="S161" s="40"/>
      <c r="T161" s="76"/>
      <c r="AT161" s="22" t="s">
        <v>148</v>
      </c>
      <c r="AU161" s="22" t="s">
        <v>81</v>
      </c>
    </row>
    <row r="162" spans="2:65" s="1" customFormat="1" ht="22.9" customHeight="1">
      <c r="B162" s="39"/>
      <c r="C162" s="190" t="s">
        <v>286</v>
      </c>
      <c r="D162" s="190" t="s">
        <v>141</v>
      </c>
      <c r="E162" s="191" t="s">
        <v>287</v>
      </c>
      <c r="F162" s="192" t="s">
        <v>288</v>
      </c>
      <c r="G162" s="193" t="s">
        <v>168</v>
      </c>
      <c r="H162" s="194">
        <v>17.829999999999998</v>
      </c>
      <c r="I162" s="195"/>
      <c r="J162" s="196">
        <f>ROUND(I162*H162,2)</f>
        <v>0</v>
      </c>
      <c r="K162" s="192" t="s">
        <v>145</v>
      </c>
      <c r="L162" s="59"/>
      <c r="M162" s="197" t="s">
        <v>21</v>
      </c>
      <c r="N162" s="198" t="s">
        <v>42</v>
      </c>
      <c r="O162" s="4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2" t="s">
        <v>146</v>
      </c>
      <c r="AT162" s="22" t="s">
        <v>141</v>
      </c>
      <c r="AU162" s="22" t="s">
        <v>81</v>
      </c>
      <c r="AY162" s="22" t="s">
        <v>139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79</v>
      </c>
      <c r="BK162" s="201">
        <f>ROUND(I162*H162,2)</f>
        <v>0</v>
      </c>
      <c r="BL162" s="22" t="s">
        <v>146</v>
      </c>
      <c r="BM162" s="22" t="s">
        <v>289</v>
      </c>
    </row>
    <row r="163" spans="2:65" s="1" customFormat="1" ht="27">
      <c r="B163" s="39"/>
      <c r="C163" s="61"/>
      <c r="D163" s="202" t="s">
        <v>148</v>
      </c>
      <c r="E163" s="61"/>
      <c r="F163" s="203" t="s">
        <v>290</v>
      </c>
      <c r="G163" s="61"/>
      <c r="H163" s="61"/>
      <c r="I163" s="161"/>
      <c r="J163" s="61"/>
      <c r="K163" s="61"/>
      <c r="L163" s="59"/>
      <c r="M163" s="204"/>
      <c r="N163" s="40"/>
      <c r="O163" s="40"/>
      <c r="P163" s="40"/>
      <c r="Q163" s="40"/>
      <c r="R163" s="40"/>
      <c r="S163" s="40"/>
      <c r="T163" s="76"/>
      <c r="AT163" s="22" t="s">
        <v>148</v>
      </c>
      <c r="AU163" s="22" t="s">
        <v>81</v>
      </c>
    </row>
    <row r="164" spans="2:65" s="1" customFormat="1" ht="22.9" customHeight="1">
      <c r="B164" s="39"/>
      <c r="C164" s="190" t="s">
        <v>291</v>
      </c>
      <c r="D164" s="190" t="s">
        <v>141</v>
      </c>
      <c r="E164" s="191" t="s">
        <v>292</v>
      </c>
      <c r="F164" s="192" t="s">
        <v>293</v>
      </c>
      <c r="G164" s="193" t="s">
        <v>168</v>
      </c>
      <c r="H164" s="194">
        <v>249.62</v>
      </c>
      <c r="I164" s="195"/>
      <c r="J164" s="196">
        <f>ROUND(I164*H164,2)</f>
        <v>0</v>
      </c>
      <c r="K164" s="192" t="s">
        <v>145</v>
      </c>
      <c r="L164" s="59"/>
      <c r="M164" s="197" t="s">
        <v>21</v>
      </c>
      <c r="N164" s="198" t="s">
        <v>42</v>
      </c>
      <c r="O164" s="4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22" t="s">
        <v>146</v>
      </c>
      <c r="AT164" s="22" t="s">
        <v>141</v>
      </c>
      <c r="AU164" s="22" t="s">
        <v>81</v>
      </c>
      <c r="AY164" s="22" t="s">
        <v>139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79</v>
      </c>
      <c r="BK164" s="201">
        <f>ROUND(I164*H164,2)</f>
        <v>0</v>
      </c>
      <c r="BL164" s="22" t="s">
        <v>146</v>
      </c>
      <c r="BM164" s="22" t="s">
        <v>294</v>
      </c>
    </row>
    <row r="165" spans="2:65" s="1" customFormat="1" ht="27">
      <c r="B165" s="39"/>
      <c r="C165" s="61"/>
      <c r="D165" s="202" t="s">
        <v>148</v>
      </c>
      <c r="E165" s="61"/>
      <c r="F165" s="203" t="s">
        <v>295</v>
      </c>
      <c r="G165" s="61"/>
      <c r="H165" s="61"/>
      <c r="I165" s="161"/>
      <c r="J165" s="61"/>
      <c r="K165" s="61"/>
      <c r="L165" s="59"/>
      <c r="M165" s="204"/>
      <c r="N165" s="40"/>
      <c r="O165" s="40"/>
      <c r="P165" s="40"/>
      <c r="Q165" s="40"/>
      <c r="R165" s="40"/>
      <c r="S165" s="40"/>
      <c r="T165" s="76"/>
      <c r="AT165" s="22" t="s">
        <v>148</v>
      </c>
      <c r="AU165" s="22" t="s">
        <v>81</v>
      </c>
    </row>
    <row r="166" spans="2:65" s="11" customFormat="1" ht="13.5">
      <c r="B166" s="205"/>
      <c r="C166" s="206"/>
      <c r="D166" s="202" t="s">
        <v>150</v>
      </c>
      <c r="E166" s="206"/>
      <c r="F166" s="208" t="s">
        <v>296</v>
      </c>
      <c r="G166" s="206"/>
      <c r="H166" s="209">
        <v>249.62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150</v>
      </c>
      <c r="AU166" s="215" t="s">
        <v>81</v>
      </c>
      <c r="AV166" s="11" t="s">
        <v>81</v>
      </c>
      <c r="AW166" s="11" t="s">
        <v>6</v>
      </c>
      <c r="AX166" s="11" t="s">
        <v>79</v>
      </c>
      <c r="AY166" s="215" t="s">
        <v>139</v>
      </c>
    </row>
    <row r="167" spans="2:65" s="1" customFormat="1" ht="22.9" customHeight="1">
      <c r="B167" s="39"/>
      <c r="C167" s="190" t="s">
        <v>297</v>
      </c>
      <c r="D167" s="190" t="s">
        <v>141</v>
      </c>
      <c r="E167" s="191" t="s">
        <v>298</v>
      </c>
      <c r="F167" s="192" t="s">
        <v>299</v>
      </c>
      <c r="G167" s="193" t="s">
        <v>168</v>
      </c>
      <c r="H167" s="194">
        <v>17.829999999999998</v>
      </c>
      <c r="I167" s="195"/>
      <c r="J167" s="196">
        <f>ROUND(I167*H167,2)</f>
        <v>0</v>
      </c>
      <c r="K167" s="192" t="s">
        <v>145</v>
      </c>
      <c r="L167" s="59"/>
      <c r="M167" s="197" t="s">
        <v>21</v>
      </c>
      <c r="N167" s="198" t="s">
        <v>42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146</v>
      </c>
      <c r="AT167" s="22" t="s">
        <v>141</v>
      </c>
      <c r="AU167" s="22" t="s">
        <v>81</v>
      </c>
      <c r="AY167" s="22" t="s">
        <v>139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79</v>
      </c>
      <c r="BK167" s="201">
        <f>ROUND(I167*H167,2)</f>
        <v>0</v>
      </c>
      <c r="BL167" s="22" t="s">
        <v>146</v>
      </c>
      <c r="BM167" s="22" t="s">
        <v>300</v>
      </c>
    </row>
    <row r="168" spans="2:65" s="1" customFormat="1" ht="13.5">
      <c r="B168" s="39"/>
      <c r="C168" s="61"/>
      <c r="D168" s="202" t="s">
        <v>148</v>
      </c>
      <c r="E168" s="61"/>
      <c r="F168" s="203" t="s">
        <v>301</v>
      </c>
      <c r="G168" s="61"/>
      <c r="H168" s="61"/>
      <c r="I168" s="161"/>
      <c r="J168" s="61"/>
      <c r="K168" s="61"/>
      <c r="L168" s="59"/>
      <c r="M168" s="204"/>
      <c r="N168" s="40"/>
      <c r="O168" s="40"/>
      <c r="P168" s="40"/>
      <c r="Q168" s="40"/>
      <c r="R168" s="40"/>
      <c r="S168" s="40"/>
      <c r="T168" s="76"/>
      <c r="AT168" s="22" t="s">
        <v>148</v>
      </c>
      <c r="AU168" s="22" t="s">
        <v>81</v>
      </c>
    </row>
    <row r="169" spans="2:65" s="10" customFormat="1" ht="29.85" customHeight="1">
      <c r="B169" s="174"/>
      <c r="C169" s="175"/>
      <c r="D169" s="176" t="s">
        <v>70</v>
      </c>
      <c r="E169" s="188" t="s">
        <v>302</v>
      </c>
      <c r="F169" s="188" t="s">
        <v>303</v>
      </c>
      <c r="G169" s="175"/>
      <c r="H169" s="175"/>
      <c r="I169" s="178"/>
      <c r="J169" s="189">
        <f>BK169</f>
        <v>0</v>
      </c>
      <c r="K169" s="175"/>
      <c r="L169" s="180"/>
      <c r="M169" s="181"/>
      <c r="N169" s="182"/>
      <c r="O169" s="182"/>
      <c r="P169" s="183">
        <f>SUM(P170:P171)</f>
        <v>0</v>
      </c>
      <c r="Q169" s="182"/>
      <c r="R169" s="183">
        <f>SUM(R170:R171)</f>
        <v>0</v>
      </c>
      <c r="S169" s="182"/>
      <c r="T169" s="184">
        <f>SUM(T170:T171)</f>
        <v>0</v>
      </c>
      <c r="AR169" s="185" t="s">
        <v>79</v>
      </c>
      <c r="AT169" s="186" t="s">
        <v>70</v>
      </c>
      <c r="AU169" s="186" t="s">
        <v>79</v>
      </c>
      <c r="AY169" s="185" t="s">
        <v>139</v>
      </c>
      <c r="BK169" s="187">
        <f>SUM(BK170:BK171)</f>
        <v>0</v>
      </c>
    </row>
    <row r="170" spans="2:65" s="1" customFormat="1" ht="14.45" customHeight="1">
      <c r="B170" s="39"/>
      <c r="C170" s="190" t="s">
        <v>304</v>
      </c>
      <c r="D170" s="190" t="s">
        <v>141</v>
      </c>
      <c r="E170" s="191" t="s">
        <v>305</v>
      </c>
      <c r="F170" s="192" t="s">
        <v>306</v>
      </c>
      <c r="G170" s="193" t="s">
        <v>168</v>
      </c>
      <c r="H170" s="194">
        <v>0.75800000000000001</v>
      </c>
      <c r="I170" s="195"/>
      <c r="J170" s="196">
        <f>ROUND(I170*H170,2)</f>
        <v>0</v>
      </c>
      <c r="K170" s="192" t="s">
        <v>145</v>
      </c>
      <c r="L170" s="59"/>
      <c r="M170" s="197" t="s">
        <v>21</v>
      </c>
      <c r="N170" s="198" t="s">
        <v>42</v>
      </c>
      <c r="O170" s="4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22" t="s">
        <v>146</v>
      </c>
      <c r="AT170" s="22" t="s">
        <v>141</v>
      </c>
      <c r="AU170" s="22" t="s">
        <v>81</v>
      </c>
      <c r="AY170" s="22" t="s">
        <v>139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79</v>
      </c>
      <c r="BK170" s="201">
        <f>ROUND(I170*H170,2)</f>
        <v>0</v>
      </c>
      <c r="BL170" s="22" t="s">
        <v>146</v>
      </c>
      <c r="BM170" s="22" t="s">
        <v>307</v>
      </c>
    </row>
    <row r="171" spans="2:65" s="1" customFormat="1" ht="40.5">
      <c r="B171" s="39"/>
      <c r="C171" s="61"/>
      <c r="D171" s="202" t="s">
        <v>148</v>
      </c>
      <c r="E171" s="61"/>
      <c r="F171" s="203" t="s">
        <v>308</v>
      </c>
      <c r="G171" s="61"/>
      <c r="H171" s="61"/>
      <c r="I171" s="161"/>
      <c r="J171" s="61"/>
      <c r="K171" s="61"/>
      <c r="L171" s="59"/>
      <c r="M171" s="204"/>
      <c r="N171" s="40"/>
      <c r="O171" s="40"/>
      <c r="P171" s="40"/>
      <c r="Q171" s="40"/>
      <c r="R171" s="40"/>
      <c r="S171" s="40"/>
      <c r="T171" s="76"/>
      <c r="AT171" s="22" t="s">
        <v>148</v>
      </c>
      <c r="AU171" s="22" t="s">
        <v>81</v>
      </c>
    </row>
    <row r="172" spans="2:65" s="10" customFormat="1" ht="37.35" customHeight="1">
      <c r="B172" s="174"/>
      <c r="C172" s="175"/>
      <c r="D172" s="176" t="s">
        <v>70</v>
      </c>
      <c r="E172" s="177" t="s">
        <v>309</v>
      </c>
      <c r="F172" s="177" t="s">
        <v>310</v>
      </c>
      <c r="G172" s="175"/>
      <c r="H172" s="175"/>
      <c r="I172" s="178"/>
      <c r="J172" s="179">
        <f>BK172</f>
        <v>0</v>
      </c>
      <c r="K172" s="175"/>
      <c r="L172" s="180"/>
      <c r="M172" s="181"/>
      <c r="N172" s="182"/>
      <c r="O172" s="182"/>
      <c r="P172" s="183">
        <f>P173+P176+P180+P185+P196+P203+P206</f>
        <v>0</v>
      </c>
      <c r="Q172" s="182"/>
      <c r="R172" s="183">
        <f>R173+R176+R180+R185+R196+R203+R206</f>
        <v>0.1231772</v>
      </c>
      <c r="S172" s="182"/>
      <c r="T172" s="184">
        <f>T173+T176+T180+T185+T196+T203+T206</f>
        <v>12.759449999999999</v>
      </c>
      <c r="AR172" s="185" t="s">
        <v>81</v>
      </c>
      <c r="AT172" s="186" t="s">
        <v>70</v>
      </c>
      <c r="AU172" s="186" t="s">
        <v>71</v>
      </c>
      <c r="AY172" s="185" t="s">
        <v>139</v>
      </c>
      <c r="BK172" s="187">
        <f>BK173+BK176+BK180+BK185+BK196+BK203+BK206</f>
        <v>0</v>
      </c>
    </row>
    <row r="173" spans="2:65" s="10" customFormat="1" ht="19.899999999999999" customHeight="1">
      <c r="B173" s="174"/>
      <c r="C173" s="175"/>
      <c r="D173" s="176" t="s">
        <v>70</v>
      </c>
      <c r="E173" s="188" t="s">
        <v>311</v>
      </c>
      <c r="F173" s="188" t="s">
        <v>312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SUM(P174:P175)</f>
        <v>0</v>
      </c>
      <c r="Q173" s="182"/>
      <c r="R173" s="183">
        <f>SUM(R174:R175)</f>
        <v>1.34E-3</v>
      </c>
      <c r="S173" s="182"/>
      <c r="T173" s="184">
        <f>SUM(T174:T175)</f>
        <v>0</v>
      </c>
      <c r="AR173" s="185" t="s">
        <v>81</v>
      </c>
      <c r="AT173" s="186" t="s">
        <v>70</v>
      </c>
      <c r="AU173" s="186" t="s">
        <v>79</v>
      </c>
      <c r="AY173" s="185" t="s">
        <v>139</v>
      </c>
      <c r="BK173" s="187">
        <f>SUM(BK174:BK175)</f>
        <v>0</v>
      </c>
    </row>
    <row r="174" spans="2:65" s="1" customFormat="1" ht="22.9" customHeight="1">
      <c r="B174" s="39"/>
      <c r="C174" s="190" t="s">
        <v>313</v>
      </c>
      <c r="D174" s="190" t="s">
        <v>141</v>
      </c>
      <c r="E174" s="191" t="s">
        <v>314</v>
      </c>
      <c r="F174" s="192" t="s">
        <v>315</v>
      </c>
      <c r="G174" s="193" t="s">
        <v>189</v>
      </c>
      <c r="H174" s="194">
        <v>2</v>
      </c>
      <c r="I174" s="195"/>
      <c r="J174" s="196">
        <f>ROUND(I174*H174,2)</f>
        <v>0</v>
      </c>
      <c r="K174" s="192" t="s">
        <v>145</v>
      </c>
      <c r="L174" s="59"/>
      <c r="M174" s="197" t="s">
        <v>21</v>
      </c>
      <c r="N174" s="198" t="s">
        <v>42</v>
      </c>
      <c r="O174" s="40"/>
      <c r="P174" s="199">
        <f>O174*H174</f>
        <v>0</v>
      </c>
      <c r="Q174" s="199">
        <v>6.7000000000000002E-4</v>
      </c>
      <c r="R174" s="199">
        <f>Q174*H174</f>
        <v>1.34E-3</v>
      </c>
      <c r="S174" s="199">
        <v>0</v>
      </c>
      <c r="T174" s="200">
        <f>S174*H174</f>
        <v>0</v>
      </c>
      <c r="AR174" s="22" t="s">
        <v>210</v>
      </c>
      <c r="AT174" s="22" t="s">
        <v>141</v>
      </c>
      <c r="AU174" s="22" t="s">
        <v>81</v>
      </c>
      <c r="AY174" s="22" t="s">
        <v>139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79</v>
      </c>
      <c r="BK174" s="201">
        <f>ROUND(I174*H174,2)</f>
        <v>0</v>
      </c>
      <c r="BL174" s="22" t="s">
        <v>210</v>
      </c>
      <c r="BM174" s="22" t="s">
        <v>316</v>
      </c>
    </row>
    <row r="175" spans="2:65" s="1" customFormat="1" ht="27">
      <c r="B175" s="39"/>
      <c r="C175" s="61"/>
      <c r="D175" s="202" t="s">
        <v>148</v>
      </c>
      <c r="E175" s="61"/>
      <c r="F175" s="203" t="s">
        <v>317</v>
      </c>
      <c r="G175" s="61"/>
      <c r="H175" s="61"/>
      <c r="I175" s="161"/>
      <c r="J175" s="61"/>
      <c r="K175" s="61"/>
      <c r="L175" s="59"/>
      <c r="M175" s="204"/>
      <c r="N175" s="40"/>
      <c r="O175" s="40"/>
      <c r="P175" s="40"/>
      <c r="Q175" s="40"/>
      <c r="R175" s="40"/>
      <c r="S175" s="40"/>
      <c r="T175" s="76"/>
      <c r="AT175" s="22" t="s">
        <v>148</v>
      </c>
      <c r="AU175" s="22" t="s">
        <v>81</v>
      </c>
    </row>
    <row r="176" spans="2:65" s="10" customFormat="1" ht="29.85" customHeight="1">
      <c r="B176" s="174"/>
      <c r="C176" s="175"/>
      <c r="D176" s="176" t="s">
        <v>70</v>
      </c>
      <c r="E176" s="188" t="s">
        <v>318</v>
      </c>
      <c r="F176" s="188" t="s">
        <v>319</v>
      </c>
      <c r="G176" s="175"/>
      <c r="H176" s="175"/>
      <c r="I176" s="178"/>
      <c r="J176" s="189">
        <f>BK176</f>
        <v>0</v>
      </c>
      <c r="K176" s="175"/>
      <c r="L176" s="180"/>
      <c r="M176" s="181"/>
      <c r="N176" s="182"/>
      <c r="O176" s="182"/>
      <c r="P176" s="183">
        <f>SUM(P177:P179)</f>
        <v>0</v>
      </c>
      <c r="Q176" s="182"/>
      <c r="R176" s="183">
        <f>SUM(R177:R179)</f>
        <v>0</v>
      </c>
      <c r="S176" s="182"/>
      <c r="T176" s="184">
        <f>SUM(T177:T179)</f>
        <v>12.75</v>
      </c>
      <c r="AR176" s="185" t="s">
        <v>81</v>
      </c>
      <c r="AT176" s="186" t="s">
        <v>70</v>
      </c>
      <c r="AU176" s="186" t="s">
        <v>79</v>
      </c>
      <c r="AY176" s="185" t="s">
        <v>139</v>
      </c>
      <c r="BK176" s="187">
        <f>SUM(BK177:BK179)</f>
        <v>0</v>
      </c>
    </row>
    <row r="177" spans="2:65" s="1" customFormat="1" ht="14.45" customHeight="1">
      <c r="B177" s="39"/>
      <c r="C177" s="190" t="s">
        <v>320</v>
      </c>
      <c r="D177" s="190" t="s">
        <v>141</v>
      </c>
      <c r="E177" s="191" t="s">
        <v>321</v>
      </c>
      <c r="F177" s="192" t="s">
        <v>322</v>
      </c>
      <c r="G177" s="193" t="s">
        <v>189</v>
      </c>
      <c r="H177" s="194">
        <v>51</v>
      </c>
      <c r="I177" s="195"/>
      <c r="J177" s="196">
        <f>ROUND(I177*H177,2)</f>
        <v>0</v>
      </c>
      <c r="K177" s="192" t="s">
        <v>145</v>
      </c>
      <c r="L177" s="59"/>
      <c r="M177" s="197" t="s">
        <v>21</v>
      </c>
      <c r="N177" s="198" t="s">
        <v>42</v>
      </c>
      <c r="O177" s="40"/>
      <c r="P177" s="199">
        <f>O177*H177</f>
        <v>0</v>
      </c>
      <c r="Q177" s="199">
        <v>0</v>
      </c>
      <c r="R177" s="199">
        <f>Q177*H177</f>
        <v>0</v>
      </c>
      <c r="S177" s="199">
        <v>0.25</v>
      </c>
      <c r="T177" s="200">
        <f>S177*H177</f>
        <v>12.75</v>
      </c>
      <c r="AR177" s="22" t="s">
        <v>210</v>
      </c>
      <c r="AT177" s="22" t="s">
        <v>141</v>
      </c>
      <c r="AU177" s="22" t="s">
        <v>81</v>
      </c>
      <c r="AY177" s="22" t="s">
        <v>139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79</v>
      </c>
      <c r="BK177" s="201">
        <f>ROUND(I177*H177,2)</f>
        <v>0</v>
      </c>
      <c r="BL177" s="22" t="s">
        <v>210</v>
      </c>
      <c r="BM177" s="22" t="s">
        <v>323</v>
      </c>
    </row>
    <row r="178" spans="2:65" s="1" customFormat="1" ht="13.5">
      <c r="B178" s="39"/>
      <c r="C178" s="61"/>
      <c r="D178" s="202" t="s">
        <v>148</v>
      </c>
      <c r="E178" s="61"/>
      <c r="F178" s="203" t="s">
        <v>322</v>
      </c>
      <c r="G178" s="61"/>
      <c r="H178" s="61"/>
      <c r="I178" s="161"/>
      <c r="J178" s="61"/>
      <c r="K178" s="61"/>
      <c r="L178" s="59"/>
      <c r="M178" s="204"/>
      <c r="N178" s="40"/>
      <c r="O178" s="40"/>
      <c r="P178" s="40"/>
      <c r="Q178" s="40"/>
      <c r="R178" s="40"/>
      <c r="S178" s="40"/>
      <c r="T178" s="76"/>
      <c r="AT178" s="22" t="s">
        <v>148</v>
      </c>
      <c r="AU178" s="22" t="s">
        <v>81</v>
      </c>
    </row>
    <row r="179" spans="2:65" s="11" customFormat="1" ht="13.5">
      <c r="B179" s="205"/>
      <c r="C179" s="206"/>
      <c r="D179" s="202" t="s">
        <v>150</v>
      </c>
      <c r="E179" s="207" t="s">
        <v>21</v>
      </c>
      <c r="F179" s="208" t="s">
        <v>324</v>
      </c>
      <c r="G179" s="206"/>
      <c r="H179" s="209">
        <v>51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150</v>
      </c>
      <c r="AU179" s="215" t="s">
        <v>81</v>
      </c>
      <c r="AV179" s="11" t="s">
        <v>81</v>
      </c>
      <c r="AW179" s="11" t="s">
        <v>35</v>
      </c>
      <c r="AX179" s="11" t="s">
        <v>79</v>
      </c>
      <c r="AY179" s="215" t="s">
        <v>139</v>
      </c>
    </row>
    <row r="180" spans="2:65" s="10" customFormat="1" ht="29.85" customHeight="1">
      <c r="B180" s="174"/>
      <c r="C180" s="175"/>
      <c r="D180" s="176" t="s">
        <v>70</v>
      </c>
      <c r="E180" s="188" t="s">
        <v>325</v>
      </c>
      <c r="F180" s="188" t="s">
        <v>326</v>
      </c>
      <c r="G180" s="175"/>
      <c r="H180" s="175"/>
      <c r="I180" s="178"/>
      <c r="J180" s="189">
        <f>BK180</f>
        <v>0</v>
      </c>
      <c r="K180" s="175"/>
      <c r="L180" s="180"/>
      <c r="M180" s="181"/>
      <c r="N180" s="182"/>
      <c r="O180" s="182"/>
      <c r="P180" s="183">
        <f>SUM(P181:P184)</f>
        <v>0</v>
      </c>
      <c r="Q180" s="182"/>
      <c r="R180" s="183">
        <f>SUM(R181:R184)</f>
        <v>0</v>
      </c>
      <c r="S180" s="182"/>
      <c r="T180" s="184">
        <f>SUM(T181:T184)</f>
        <v>0</v>
      </c>
      <c r="AR180" s="185" t="s">
        <v>81</v>
      </c>
      <c r="AT180" s="186" t="s">
        <v>70</v>
      </c>
      <c r="AU180" s="186" t="s">
        <v>79</v>
      </c>
      <c r="AY180" s="185" t="s">
        <v>139</v>
      </c>
      <c r="BK180" s="187">
        <f>SUM(BK181:BK184)</f>
        <v>0</v>
      </c>
    </row>
    <row r="181" spans="2:65" s="1" customFormat="1" ht="14.45" customHeight="1">
      <c r="B181" s="39"/>
      <c r="C181" s="190" t="s">
        <v>327</v>
      </c>
      <c r="D181" s="190" t="s">
        <v>141</v>
      </c>
      <c r="E181" s="191" t="s">
        <v>328</v>
      </c>
      <c r="F181" s="192" t="s">
        <v>329</v>
      </c>
      <c r="G181" s="193" t="s">
        <v>189</v>
      </c>
      <c r="H181" s="194">
        <v>5</v>
      </c>
      <c r="I181" s="195"/>
      <c r="J181" s="196">
        <f>ROUND(I181*H181,2)</f>
        <v>0</v>
      </c>
      <c r="K181" s="192" t="s">
        <v>21</v>
      </c>
      <c r="L181" s="59"/>
      <c r="M181" s="197" t="s">
        <v>21</v>
      </c>
      <c r="N181" s="198" t="s">
        <v>42</v>
      </c>
      <c r="O181" s="4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22" t="s">
        <v>210</v>
      </c>
      <c r="AT181" s="22" t="s">
        <v>141</v>
      </c>
      <c r="AU181" s="22" t="s">
        <v>81</v>
      </c>
      <c r="AY181" s="22" t="s">
        <v>139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79</v>
      </c>
      <c r="BK181" s="201">
        <f>ROUND(I181*H181,2)</f>
        <v>0</v>
      </c>
      <c r="BL181" s="22" t="s">
        <v>210</v>
      </c>
      <c r="BM181" s="22" t="s">
        <v>330</v>
      </c>
    </row>
    <row r="182" spans="2:65" s="1" customFormat="1" ht="13.5">
      <c r="B182" s="39"/>
      <c r="C182" s="61"/>
      <c r="D182" s="202" t="s">
        <v>148</v>
      </c>
      <c r="E182" s="61"/>
      <c r="F182" s="203" t="s">
        <v>329</v>
      </c>
      <c r="G182" s="61"/>
      <c r="H182" s="61"/>
      <c r="I182" s="161"/>
      <c r="J182" s="61"/>
      <c r="K182" s="61"/>
      <c r="L182" s="59"/>
      <c r="M182" s="204"/>
      <c r="N182" s="40"/>
      <c r="O182" s="40"/>
      <c r="P182" s="40"/>
      <c r="Q182" s="40"/>
      <c r="R182" s="40"/>
      <c r="S182" s="40"/>
      <c r="T182" s="76"/>
      <c r="AT182" s="22" t="s">
        <v>148</v>
      </c>
      <c r="AU182" s="22" t="s">
        <v>81</v>
      </c>
    </row>
    <row r="183" spans="2:65" s="1" customFormat="1" ht="14.45" customHeight="1">
      <c r="B183" s="39"/>
      <c r="C183" s="190" t="s">
        <v>217</v>
      </c>
      <c r="D183" s="190" t="s">
        <v>141</v>
      </c>
      <c r="E183" s="191" t="s">
        <v>331</v>
      </c>
      <c r="F183" s="192" t="s">
        <v>332</v>
      </c>
      <c r="G183" s="193" t="s">
        <v>189</v>
      </c>
      <c r="H183" s="194">
        <v>1</v>
      </c>
      <c r="I183" s="195"/>
      <c r="J183" s="196">
        <f>ROUND(I183*H183,2)</f>
        <v>0</v>
      </c>
      <c r="K183" s="192" t="s">
        <v>21</v>
      </c>
      <c r="L183" s="59"/>
      <c r="M183" s="197" t="s">
        <v>21</v>
      </c>
      <c r="N183" s="198" t="s">
        <v>42</v>
      </c>
      <c r="O183" s="4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22" t="s">
        <v>210</v>
      </c>
      <c r="AT183" s="22" t="s">
        <v>141</v>
      </c>
      <c r="AU183" s="22" t="s">
        <v>81</v>
      </c>
      <c r="AY183" s="22" t="s">
        <v>139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79</v>
      </c>
      <c r="BK183" s="201">
        <f>ROUND(I183*H183,2)</f>
        <v>0</v>
      </c>
      <c r="BL183" s="22" t="s">
        <v>210</v>
      </c>
      <c r="BM183" s="22" t="s">
        <v>333</v>
      </c>
    </row>
    <row r="184" spans="2:65" s="1" customFormat="1" ht="13.5">
      <c r="B184" s="39"/>
      <c r="C184" s="61"/>
      <c r="D184" s="202" t="s">
        <v>148</v>
      </c>
      <c r="E184" s="61"/>
      <c r="F184" s="203" t="s">
        <v>332</v>
      </c>
      <c r="G184" s="61"/>
      <c r="H184" s="61"/>
      <c r="I184" s="161"/>
      <c r="J184" s="61"/>
      <c r="K184" s="61"/>
      <c r="L184" s="59"/>
      <c r="M184" s="204"/>
      <c r="N184" s="40"/>
      <c r="O184" s="40"/>
      <c r="P184" s="40"/>
      <c r="Q184" s="40"/>
      <c r="R184" s="40"/>
      <c r="S184" s="40"/>
      <c r="T184" s="76"/>
      <c r="AT184" s="22" t="s">
        <v>148</v>
      </c>
      <c r="AU184" s="22" t="s">
        <v>81</v>
      </c>
    </row>
    <row r="185" spans="2:65" s="10" customFormat="1" ht="29.85" customHeight="1">
      <c r="B185" s="174"/>
      <c r="C185" s="175"/>
      <c r="D185" s="176" t="s">
        <v>70</v>
      </c>
      <c r="E185" s="188" t="s">
        <v>334</v>
      </c>
      <c r="F185" s="188" t="s">
        <v>335</v>
      </c>
      <c r="G185" s="175"/>
      <c r="H185" s="175"/>
      <c r="I185" s="178"/>
      <c r="J185" s="189">
        <f>BK185</f>
        <v>0</v>
      </c>
      <c r="K185" s="175"/>
      <c r="L185" s="180"/>
      <c r="M185" s="181"/>
      <c r="N185" s="182"/>
      <c r="O185" s="182"/>
      <c r="P185" s="183">
        <f>SUM(P186:P195)</f>
        <v>0</v>
      </c>
      <c r="Q185" s="182"/>
      <c r="R185" s="183">
        <f>SUM(R186:R195)</f>
        <v>2.76E-2</v>
      </c>
      <c r="S185" s="182"/>
      <c r="T185" s="184">
        <f>SUM(T186:T195)</f>
        <v>0</v>
      </c>
      <c r="AR185" s="185" t="s">
        <v>81</v>
      </c>
      <c r="AT185" s="186" t="s">
        <v>70</v>
      </c>
      <c r="AU185" s="186" t="s">
        <v>79</v>
      </c>
      <c r="AY185" s="185" t="s">
        <v>139</v>
      </c>
      <c r="BK185" s="187">
        <f>SUM(BK186:BK195)</f>
        <v>0</v>
      </c>
    </row>
    <row r="186" spans="2:65" s="1" customFormat="1" ht="22.9" customHeight="1">
      <c r="B186" s="39"/>
      <c r="C186" s="190" t="s">
        <v>336</v>
      </c>
      <c r="D186" s="190" t="s">
        <v>141</v>
      </c>
      <c r="E186" s="191" t="s">
        <v>337</v>
      </c>
      <c r="F186" s="192" t="s">
        <v>338</v>
      </c>
      <c r="G186" s="193" t="s">
        <v>189</v>
      </c>
      <c r="H186" s="194">
        <v>2</v>
      </c>
      <c r="I186" s="195"/>
      <c r="J186" s="196">
        <f>ROUND(I186*H186,2)</f>
        <v>0</v>
      </c>
      <c r="K186" s="192" t="s">
        <v>145</v>
      </c>
      <c r="L186" s="59"/>
      <c r="M186" s="197" t="s">
        <v>21</v>
      </c>
      <c r="N186" s="198" t="s">
        <v>42</v>
      </c>
      <c r="O186" s="4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22" t="s">
        <v>210</v>
      </c>
      <c r="AT186" s="22" t="s">
        <v>141</v>
      </c>
      <c r="AU186" s="22" t="s">
        <v>81</v>
      </c>
      <c r="AY186" s="22" t="s">
        <v>139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79</v>
      </c>
      <c r="BK186" s="201">
        <f>ROUND(I186*H186,2)</f>
        <v>0</v>
      </c>
      <c r="BL186" s="22" t="s">
        <v>210</v>
      </c>
      <c r="BM186" s="22" t="s">
        <v>339</v>
      </c>
    </row>
    <row r="187" spans="2:65" s="1" customFormat="1" ht="27">
      <c r="B187" s="39"/>
      <c r="C187" s="61"/>
      <c r="D187" s="202" t="s">
        <v>148</v>
      </c>
      <c r="E187" s="61"/>
      <c r="F187" s="203" t="s">
        <v>340</v>
      </c>
      <c r="G187" s="61"/>
      <c r="H187" s="61"/>
      <c r="I187" s="161"/>
      <c r="J187" s="61"/>
      <c r="K187" s="61"/>
      <c r="L187" s="59"/>
      <c r="M187" s="204"/>
      <c r="N187" s="40"/>
      <c r="O187" s="40"/>
      <c r="P187" s="40"/>
      <c r="Q187" s="40"/>
      <c r="R187" s="40"/>
      <c r="S187" s="40"/>
      <c r="T187" s="76"/>
      <c r="AT187" s="22" t="s">
        <v>148</v>
      </c>
      <c r="AU187" s="22" t="s">
        <v>81</v>
      </c>
    </row>
    <row r="188" spans="2:65" s="1" customFormat="1" ht="22.9" customHeight="1">
      <c r="B188" s="39"/>
      <c r="C188" s="190" t="s">
        <v>341</v>
      </c>
      <c r="D188" s="190" t="s">
        <v>141</v>
      </c>
      <c r="E188" s="191" t="s">
        <v>342</v>
      </c>
      <c r="F188" s="192" t="s">
        <v>343</v>
      </c>
      <c r="G188" s="193" t="s">
        <v>189</v>
      </c>
      <c r="H188" s="194">
        <v>2</v>
      </c>
      <c r="I188" s="195"/>
      <c r="J188" s="196">
        <f>ROUND(I188*H188,2)</f>
        <v>0</v>
      </c>
      <c r="K188" s="192" t="s">
        <v>145</v>
      </c>
      <c r="L188" s="59"/>
      <c r="M188" s="197" t="s">
        <v>21</v>
      </c>
      <c r="N188" s="198" t="s">
        <v>42</v>
      </c>
      <c r="O188" s="40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22" t="s">
        <v>210</v>
      </c>
      <c r="AT188" s="22" t="s">
        <v>141</v>
      </c>
      <c r="AU188" s="22" t="s">
        <v>81</v>
      </c>
      <c r="AY188" s="22" t="s">
        <v>139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79</v>
      </c>
      <c r="BK188" s="201">
        <f>ROUND(I188*H188,2)</f>
        <v>0</v>
      </c>
      <c r="BL188" s="22" t="s">
        <v>210</v>
      </c>
      <c r="BM188" s="22" t="s">
        <v>344</v>
      </c>
    </row>
    <row r="189" spans="2:65" s="1" customFormat="1" ht="27">
      <c r="B189" s="39"/>
      <c r="C189" s="61"/>
      <c r="D189" s="202" t="s">
        <v>148</v>
      </c>
      <c r="E189" s="61"/>
      <c r="F189" s="203" t="s">
        <v>345</v>
      </c>
      <c r="G189" s="61"/>
      <c r="H189" s="61"/>
      <c r="I189" s="161"/>
      <c r="J189" s="61"/>
      <c r="K189" s="61"/>
      <c r="L189" s="59"/>
      <c r="M189" s="204"/>
      <c r="N189" s="40"/>
      <c r="O189" s="40"/>
      <c r="P189" s="40"/>
      <c r="Q189" s="40"/>
      <c r="R189" s="40"/>
      <c r="S189" s="40"/>
      <c r="T189" s="76"/>
      <c r="AT189" s="22" t="s">
        <v>148</v>
      </c>
      <c r="AU189" s="22" t="s">
        <v>81</v>
      </c>
    </row>
    <row r="190" spans="2:65" s="1" customFormat="1" ht="14.45" customHeight="1">
      <c r="B190" s="39"/>
      <c r="C190" s="227" t="s">
        <v>346</v>
      </c>
      <c r="D190" s="227" t="s">
        <v>214</v>
      </c>
      <c r="E190" s="228" t="s">
        <v>347</v>
      </c>
      <c r="F190" s="229" t="s">
        <v>348</v>
      </c>
      <c r="G190" s="230" t="s">
        <v>349</v>
      </c>
      <c r="H190" s="231">
        <v>1</v>
      </c>
      <c r="I190" s="232"/>
      <c r="J190" s="233">
        <f>ROUND(I190*H190,2)</f>
        <v>0</v>
      </c>
      <c r="K190" s="229" t="s">
        <v>21</v>
      </c>
      <c r="L190" s="234"/>
      <c r="M190" s="235" t="s">
        <v>21</v>
      </c>
      <c r="N190" s="236" t="s">
        <v>42</v>
      </c>
      <c r="O190" s="40"/>
      <c r="P190" s="199">
        <f>O190*H190</f>
        <v>0</v>
      </c>
      <c r="Q190" s="199">
        <v>2.3999999999999998E-3</v>
      </c>
      <c r="R190" s="199">
        <f>Q190*H190</f>
        <v>2.3999999999999998E-3</v>
      </c>
      <c r="S190" s="199">
        <v>0</v>
      </c>
      <c r="T190" s="200">
        <f>S190*H190</f>
        <v>0</v>
      </c>
      <c r="AR190" s="22" t="s">
        <v>217</v>
      </c>
      <c r="AT190" s="22" t="s">
        <v>214</v>
      </c>
      <c r="AU190" s="22" t="s">
        <v>81</v>
      </c>
      <c r="AY190" s="22" t="s">
        <v>139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79</v>
      </c>
      <c r="BK190" s="201">
        <f>ROUND(I190*H190,2)</f>
        <v>0</v>
      </c>
      <c r="BL190" s="22" t="s">
        <v>210</v>
      </c>
      <c r="BM190" s="22" t="s">
        <v>350</v>
      </c>
    </row>
    <row r="191" spans="2:65" s="1" customFormat="1" ht="13.5">
      <c r="B191" s="39"/>
      <c r="C191" s="61"/>
      <c r="D191" s="202" t="s">
        <v>148</v>
      </c>
      <c r="E191" s="61"/>
      <c r="F191" s="203" t="s">
        <v>348</v>
      </c>
      <c r="G191" s="61"/>
      <c r="H191" s="61"/>
      <c r="I191" s="161"/>
      <c r="J191" s="61"/>
      <c r="K191" s="61"/>
      <c r="L191" s="59"/>
      <c r="M191" s="204"/>
      <c r="N191" s="40"/>
      <c r="O191" s="40"/>
      <c r="P191" s="40"/>
      <c r="Q191" s="40"/>
      <c r="R191" s="40"/>
      <c r="S191" s="40"/>
      <c r="T191" s="76"/>
      <c r="AT191" s="22" t="s">
        <v>148</v>
      </c>
      <c r="AU191" s="22" t="s">
        <v>81</v>
      </c>
    </row>
    <row r="192" spans="2:65" s="1" customFormat="1" ht="14.45" customHeight="1">
      <c r="B192" s="39"/>
      <c r="C192" s="190" t="s">
        <v>351</v>
      </c>
      <c r="D192" s="190" t="s">
        <v>141</v>
      </c>
      <c r="E192" s="191" t="s">
        <v>352</v>
      </c>
      <c r="F192" s="192" t="s">
        <v>353</v>
      </c>
      <c r="G192" s="193" t="s">
        <v>354</v>
      </c>
      <c r="H192" s="194">
        <v>280</v>
      </c>
      <c r="I192" s="195"/>
      <c r="J192" s="196">
        <f>ROUND(I192*H192,2)</f>
        <v>0</v>
      </c>
      <c r="K192" s="192" t="s">
        <v>145</v>
      </c>
      <c r="L192" s="59"/>
      <c r="M192" s="197" t="s">
        <v>21</v>
      </c>
      <c r="N192" s="198" t="s">
        <v>42</v>
      </c>
      <c r="O192" s="40"/>
      <c r="P192" s="199">
        <f>O192*H192</f>
        <v>0</v>
      </c>
      <c r="Q192" s="199">
        <v>6.0000000000000002E-5</v>
      </c>
      <c r="R192" s="199">
        <f>Q192*H192</f>
        <v>1.6799999999999999E-2</v>
      </c>
      <c r="S192" s="199">
        <v>0</v>
      </c>
      <c r="T192" s="200">
        <f>S192*H192</f>
        <v>0</v>
      </c>
      <c r="AR192" s="22" t="s">
        <v>210</v>
      </c>
      <c r="AT192" s="22" t="s">
        <v>141</v>
      </c>
      <c r="AU192" s="22" t="s">
        <v>81</v>
      </c>
      <c r="AY192" s="22" t="s">
        <v>139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79</v>
      </c>
      <c r="BK192" s="201">
        <f>ROUND(I192*H192,2)</f>
        <v>0</v>
      </c>
      <c r="BL192" s="22" t="s">
        <v>210</v>
      </c>
      <c r="BM192" s="22" t="s">
        <v>355</v>
      </c>
    </row>
    <row r="193" spans="2:65" s="1" customFormat="1" ht="13.5">
      <c r="B193" s="39"/>
      <c r="C193" s="61"/>
      <c r="D193" s="202" t="s">
        <v>148</v>
      </c>
      <c r="E193" s="61"/>
      <c r="F193" s="203" t="s">
        <v>356</v>
      </c>
      <c r="G193" s="61"/>
      <c r="H193" s="61"/>
      <c r="I193" s="161"/>
      <c r="J193" s="61"/>
      <c r="K193" s="61"/>
      <c r="L193" s="59"/>
      <c r="M193" s="204"/>
      <c r="N193" s="40"/>
      <c r="O193" s="40"/>
      <c r="P193" s="40"/>
      <c r="Q193" s="40"/>
      <c r="R193" s="40"/>
      <c r="S193" s="40"/>
      <c r="T193" s="76"/>
      <c r="AT193" s="22" t="s">
        <v>148</v>
      </c>
      <c r="AU193" s="22" t="s">
        <v>81</v>
      </c>
    </row>
    <row r="194" spans="2:65" s="1" customFormat="1" ht="14.45" customHeight="1">
      <c r="B194" s="39"/>
      <c r="C194" s="227" t="s">
        <v>357</v>
      </c>
      <c r="D194" s="227" t="s">
        <v>214</v>
      </c>
      <c r="E194" s="228" t="s">
        <v>358</v>
      </c>
      <c r="F194" s="229" t="s">
        <v>359</v>
      </c>
      <c r="G194" s="230" t="s">
        <v>354</v>
      </c>
      <c r="H194" s="231">
        <v>280</v>
      </c>
      <c r="I194" s="232"/>
      <c r="J194" s="233">
        <f>ROUND(I194*H194,2)</f>
        <v>0</v>
      </c>
      <c r="K194" s="229" t="s">
        <v>21</v>
      </c>
      <c r="L194" s="234"/>
      <c r="M194" s="235" t="s">
        <v>21</v>
      </c>
      <c r="N194" s="236" t="s">
        <v>42</v>
      </c>
      <c r="O194" s="40"/>
      <c r="P194" s="199">
        <f>O194*H194</f>
        <v>0</v>
      </c>
      <c r="Q194" s="199">
        <v>3.0000000000000001E-5</v>
      </c>
      <c r="R194" s="199">
        <f>Q194*H194</f>
        <v>8.3999999999999995E-3</v>
      </c>
      <c r="S194" s="199">
        <v>0</v>
      </c>
      <c r="T194" s="200">
        <f>S194*H194</f>
        <v>0</v>
      </c>
      <c r="AR194" s="22" t="s">
        <v>217</v>
      </c>
      <c r="AT194" s="22" t="s">
        <v>214</v>
      </c>
      <c r="AU194" s="22" t="s">
        <v>81</v>
      </c>
      <c r="AY194" s="22" t="s">
        <v>139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2" t="s">
        <v>79</v>
      </c>
      <c r="BK194" s="201">
        <f>ROUND(I194*H194,2)</f>
        <v>0</v>
      </c>
      <c r="BL194" s="22" t="s">
        <v>210</v>
      </c>
      <c r="BM194" s="22" t="s">
        <v>360</v>
      </c>
    </row>
    <row r="195" spans="2:65" s="1" customFormat="1" ht="13.5">
      <c r="B195" s="39"/>
      <c r="C195" s="61"/>
      <c r="D195" s="202" t="s">
        <v>148</v>
      </c>
      <c r="E195" s="61"/>
      <c r="F195" s="203" t="s">
        <v>359</v>
      </c>
      <c r="G195" s="61"/>
      <c r="H195" s="61"/>
      <c r="I195" s="161"/>
      <c r="J195" s="61"/>
      <c r="K195" s="61"/>
      <c r="L195" s="59"/>
      <c r="M195" s="204"/>
      <c r="N195" s="40"/>
      <c r="O195" s="40"/>
      <c r="P195" s="40"/>
      <c r="Q195" s="40"/>
      <c r="R195" s="40"/>
      <c r="S195" s="40"/>
      <c r="T195" s="76"/>
      <c r="AT195" s="22" t="s">
        <v>148</v>
      </c>
      <c r="AU195" s="22" t="s">
        <v>81</v>
      </c>
    </row>
    <row r="196" spans="2:65" s="10" customFormat="1" ht="29.85" customHeight="1">
      <c r="B196" s="174"/>
      <c r="C196" s="175"/>
      <c r="D196" s="176" t="s">
        <v>70</v>
      </c>
      <c r="E196" s="188" t="s">
        <v>361</v>
      </c>
      <c r="F196" s="188" t="s">
        <v>362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SUM(P197:P202)</f>
        <v>0</v>
      </c>
      <c r="Q196" s="182"/>
      <c r="R196" s="183">
        <f>SUM(R197:R202)</f>
        <v>1.5157199999999999E-2</v>
      </c>
      <c r="S196" s="182"/>
      <c r="T196" s="184">
        <f>SUM(T197:T202)</f>
        <v>9.4500000000000001E-3</v>
      </c>
      <c r="AR196" s="185" t="s">
        <v>81</v>
      </c>
      <c r="AT196" s="186" t="s">
        <v>70</v>
      </c>
      <c r="AU196" s="186" t="s">
        <v>79</v>
      </c>
      <c r="AY196" s="185" t="s">
        <v>139</v>
      </c>
      <c r="BK196" s="187">
        <f>SUM(BK197:BK202)</f>
        <v>0</v>
      </c>
    </row>
    <row r="197" spans="2:65" s="1" customFormat="1" ht="22.9" customHeight="1">
      <c r="B197" s="39"/>
      <c r="C197" s="190" t="s">
        <v>363</v>
      </c>
      <c r="D197" s="190" t="s">
        <v>141</v>
      </c>
      <c r="E197" s="191" t="s">
        <v>364</v>
      </c>
      <c r="F197" s="192" t="s">
        <v>365</v>
      </c>
      <c r="G197" s="193" t="s">
        <v>189</v>
      </c>
      <c r="H197" s="194">
        <v>35</v>
      </c>
      <c r="I197" s="195"/>
      <c r="J197" s="196">
        <f>ROUND(I197*H197,2)</f>
        <v>0</v>
      </c>
      <c r="K197" s="192" t="s">
        <v>145</v>
      </c>
      <c r="L197" s="59"/>
      <c r="M197" s="197" t="s">
        <v>21</v>
      </c>
      <c r="N197" s="198" t="s">
        <v>42</v>
      </c>
      <c r="O197" s="40"/>
      <c r="P197" s="199">
        <f>O197*H197</f>
        <v>0</v>
      </c>
      <c r="Q197" s="199">
        <v>6.9999999999999994E-5</v>
      </c>
      <c r="R197" s="199">
        <f>Q197*H197</f>
        <v>2.4499999999999999E-3</v>
      </c>
      <c r="S197" s="199">
        <v>2.7E-4</v>
      </c>
      <c r="T197" s="200">
        <f>S197*H197</f>
        <v>9.4500000000000001E-3</v>
      </c>
      <c r="AR197" s="22" t="s">
        <v>210</v>
      </c>
      <c r="AT197" s="22" t="s">
        <v>141</v>
      </c>
      <c r="AU197" s="22" t="s">
        <v>81</v>
      </c>
      <c r="AY197" s="22" t="s">
        <v>139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79</v>
      </c>
      <c r="BK197" s="201">
        <f>ROUND(I197*H197,2)</f>
        <v>0</v>
      </c>
      <c r="BL197" s="22" t="s">
        <v>210</v>
      </c>
      <c r="BM197" s="22" t="s">
        <v>366</v>
      </c>
    </row>
    <row r="198" spans="2:65" s="1" customFormat="1" ht="27">
      <c r="B198" s="39"/>
      <c r="C198" s="61"/>
      <c r="D198" s="202" t="s">
        <v>148</v>
      </c>
      <c r="E198" s="61"/>
      <c r="F198" s="203" t="s">
        <v>367</v>
      </c>
      <c r="G198" s="61"/>
      <c r="H198" s="61"/>
      <c r="I198" s="161"/>
      <c r="J198" s="61"/>
      <c r="K198" s="61"/>
      <c r="L198" s="59"/>
      <c r="M198" s="204"/>
      <c r="N198" s="40"/>
      <c r="O198" s="40"/>
      <c r="P198" s="40"/>
      <c r="Q198" s="40"/>
      <c r="R198" s="40"/>
      <c r="S198" s="40"/>
      <c r="T198" s="76"/>
      <c r="AT198" s="22" t="s">
        <v>148</v>
      </c>
      <c r="AU198" s="22" t="s">
        <v>81</v>
      </c>
    </row>
    <row r="199" spans="2:65" s="11" customFormat="1" ht="13.5">
      <c r="B199" s="205"/>
      <c r="C199" s="206"/>
      <c r="D199" s="202" t="s">
        <v>150</v>
      </c>
      <c r="E199" s="207" t="s">
        <v>21</v>
      </c>
      <c r="F199" s="208" t="s">
        <v>346</v>
      </c>
      <c r="G199" s="206"/>
      <c r="H199" s="209">
        <v>35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150</v>
      </c>
      <c r="AU199" s="215" t="s">
        <v>81</v>
      </c>
      <c r="AV199" s="11" t="s">
        <v>81</v>
      </c>
      <c r="AW199" s="11" t="s">
        <v>35</v>
      </c>
      <c r="AX199" s="11" t="s">
        <v>79</v>
      </c>
      <c r="AY199" s="215" t="s">
        <v>139</v>
      </c>
    </row>
    <row r="200" spans="2:65" s="1" customFormat="1" ht="14.45" customHeight="1">
      <c r="B200" s="39"/>
      <c r="C200" s="227" t="s">
        <v>368</v>
      </c>
      <c r="D200" s="227" t="s">
        <v>214</v>
      </c>
      <c r="E200" s="228" t="s">
        <v>369</v>
      </c>
      <c r="F200" s="229" t="s">
        <v>370</v>
      </c>
      <c r="G200" s="230" t="s">
        <v>176</v>
      </c>
      <c r="H200" s="231">
        <v>0.44</v>
      </c>
      <c r="I200" s="232"/>
      <c r="J200" s="233">
        <f>ROUND(I200*H200,2)</f>
        <v>0</v>
      </c>
      <c r="K200" s="229" t="s">
        <v>21</v>
      </c>
      <c r="L200" s="234"/>
      <c r="M200" s="235" t="s">
        <v>21</v>
      </c>
      <c r="N200" s="236" t="s">
        <v>42</v>
      </c>
      <c r="O200" s="40"/>
      <c r="P200" s="199">
        <f>O200*H200</f>
        <v>0</v>
      </c>
      <c r="Q200" s="199">
        <v>2.8879999999999999E-2</v>
      </c>
      <c r="R200" s="199">
        <f>Q200*H200</f>
        <v>1.27072E-2</v>
      </c>
      <c r="S200" s="199">
        <v>0</v>
      </c>
      <c r="T200" s="200">
        <f>S200*H200</f>
        <v>0</v>
      </c>
      <c r="AR200" s="22" t="s">
        <v>217</v>
      </c>
      <c r="AT200" s="22" t="s">
        <v>214</v>
      </c>
      <c r="AU200" s="22" t="s">
        <v>81</v>
      </c>
      <c r="AY200" s="22" t="s">
        <v>139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79</v>
      </c>
      <c r="BK200" s="201">
        <f>ROUND(I200*H200,2)</f>
        <v>0</v>
      </c>
      <c r="BL200" s="22" t="s">
        <v>210</v>
      </c>
      <c r="BM200" s="22" t="s">
        <v>371</v>
      </c>
    </row>
    <row r="201" spans="2:65" s="1" customFormat="1" ht="13.5">
      <c r="B201" s="39"/>
      <c r="C201" s="61"/>
      <c r="D201" s="202" t="s">
        <v>148</v>
      </c>
      <c r="E201" s="61"/>
      <c r="F201" s="203" t="s">
        <v>370</v>
      </c>
      <c r="G201" s="61"/>
      <c r="H201" s="61"/>
      <c r="I201" s="161"/>
      <c r="J201" s="61"/>
      <c r="K201" s="61"/>
      <c r="L201" s="59"/>
      <c r="M201" s="204"/>
      <c r="N201" s="40"/>
      <c r="O201" s="40"/>
      <c r="P201" s="40"/>
      <c r="Q201" s="40"/>
      <c r="R201" s="40"/>
      <c r="S201" s="40"/>
      <c r="T201" s="76"/>
      <c r="AT201" s="22" t="s">
        <v>148</v>
      </c>
      <c r="AU201" s="22" t="s">
        <v>81</v>
      </c>
    </row>
    <row r="202" spans="2:65" s="11" customFormat="1" ht="13.5">
      <c r="B202" s="205"/>
      <c r="C202" s="206"/>
      <c r="D202" s="202" t="s">
        <v>150</v>
      </c>
      <c r="E202" s="206"/>
      <c r="F202" s="208" t="s">
        <v>372</v>
      </c>
      <c r="G202" s="206"/>
      <c r="H202" s="209">
        <v>0.44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150</v>
      </c>
      <c r="AU202" s="215" t="s">
        <v>81</v>
      </c>
      <c r="AV202" s="11" t="s">
        <v>81</v>
      </c>
      <c r="AW202" s="11" t="s">
        <v>6</v>
      </c>
      <c r="AX202" s="11" t="s">
        <v>79</v>
      </c>
      <c r="AY202" s="215" t="s">
        <v>139</v>
      </c>
    </row>
    <row r="203" spans="2:65" s="10" customFormat="1" ht="29.85" customHeight="1">
      <c r="B203" s="174"/>
      <c r="C203" s="175"/>
      <c r="D203" s="176" t="s">
        <v>70</v>
      </c>
      <c r="E203" s="188" t="s">
        <v>373</v>
      </c>
      <c r="F203" s="188" t="s">
        <v>374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SUM(P204:P205)</f>
        <v>0</v>
      </c>
      <c r="Q203" s="182"/>
      <c r="R203" s="183">
        <f>SUM(R204:R205)</f>
        <v>5.5800000000000008E-3</v>
      </c>
      <c r="S203" s="182"/>
      <c r="T203" s="184">
        <f>SUM(T204:T205)</f>
        <v>0</v>
      </c>
      <c r="AR203" s="185" t="s">
        <v>81</v>
      </c>
      <c r="AT203" s="186" t="s">
        <v>70</v>
      </c>
      <c r="AU203" s="186" t="s">
        <v>79</v>
      </c>
      <c r="AY203" s="185" t="s">
        <v>139</v>
      </c>
      <c r="BK203" s="187">
        <f>SUM(BK204:BK205)</f>
        <v>0</v>
      </c>
    </row>
    <row r="204" spans="2:65" s="1" customFormat="1" ht="14.45" customHeight="1">
      <c r="B204" s="39"/>
      <c r="C204" s="190" t="s">
        <v>375</v>
      </c>
      <c r="D204" s="190" t="s">
        <v>141</v>
      </c>
      <c r="E204" s="191" t="s">
        <v>376</v>
      </c>
      <c r="F204" s="192" t="s">
        <v>377</v>
      </c>
      <c r="G204" s="193" t="s">
        <v>176</v>
      </c>
      <c r="H204" s="194">
        <v>31</v>
      </c>
      <c r="I204" s="195"/>
      <c r="J204" s="196">
        <f>ROUND(I204*H204,2)</f>
        <v>0</v>
      </c>
      <c r="K204" s="192" t="s">
        <v>145</v>
      </c>
      <c r="L204" s="59"/>
      <c r="M204" s="197" t="s">
        <v>21</v>
      </c>
      <c r="N204" s="198" t="s">
        <v>42</v>
      </c>
      <c r="O204" s="40"/>
      <c r="P204" s="199">
        <f>O204*H204</f>
        <v>0</v>
      </c>
      <c r="Q204" s="199">
        <v>1.8000000000000001E-4</v>
      </c>
      <c r="R204" s="199">
        <f>Q204*H204</f>
        <v>5.5800000000000008E-3</v>
      </c>
      <c r="S204" s="199">
        <v>0</v>
      </c>
      <c r="T204" s="200">
        <f>S204*H204</f>
        <v>0</v>
      </c>
      <c r="AR204" s="22" t="s">
        <v>210</v>
      </c>
      <c r="AT204" s="22" t="s">
        <v>141</v>
      </c>
      <c r="AU204" s="22" t="s">
        <v>81</v>
      </c>
      <c r="AY204" s="22" t="s">
        <v>139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79</v>
      </c>
      <c r="BK204" s="201">
        <f>ROUND(I204*H204,2)</f>
        <v>0</v>
      </c>
      <c r="BL204" s="22" t="s">
        <v>210</v>
      </c>
      <c r="BM204" s="22" t="s">
        <v>378</v>
      </c>
    </row>
    <row r="205" spans="2:65" s="1" customFormat="1" ht="13.5">
      <c r="B205" s="39"/>
      <c r="C205" s="61"/>
      <c r="D205" s="202" t="s">
        <v>148</v>
      </c>
      <c r="E205" s="61"/>
      <c r="F205" s="203" t="s">
        <v>379</v>
      </c>
      <c r="G205" s="61"/>
      <c r="H205" s="61"/>
      <c r="I205" s="161"/>
      <c r="J205" s="61"/>
      <c r="K205" s="61"/>
      <c r="L205" s="59"/>
      <c r="M205" s="204"/>
      <c r="N205" s="40"/>
      <c r="O205" s="40"/>
      <c r="P205" s="40"/>
      <c r="Q205" s="40"/>
      <c r="R205" s="40"/>
      <c r="S205" s="40"/>
      <c r="T205" s="76"/>
      <c r="AT205" s="22" t="s">
        <v>148</v>
      </c>
      <c r="AU205" s="22" t="s">
        <v>81</v>
      </c>
    </row>
    <row r="206" spans="2:65" s="10" customFormat="1" ht="29.85" customHeight="1">
      <c r="B206" s="174"/>
      <c r="C206" s="175"/>
      <c r="D206" s="176" t="s">
        <v>70</v>
      </c>
      <c r="E206" s="188" t="s">
        <v>380</v>
      </c>
      <c r="F206" s="188" t="s">
        <v>381</v>
      </c>
      <c r="G206" s="175"/>
      <c r="H206" s="175"/>
      <c r="I206" s="178"/>
      <c r="J206" s="189">
        <f>BK206</f>
        <v>0</v>
      </c>
      <c r="K206" s="175"/>
      <c r="L206" s="180"/>
      <c r="M206" s="181"/>
      <c r="N206" s="182"/>
      <c r="O206" s="182"/>
      <c r="P206" s="183">
        <f>SUM(P207:P212)</f>
        <v>0</v>
      </c>
      <c r="Q206" s="182"/>
      <c r="R206" s="183">
        <f>SUM(R207:R212)</f>
        <v>7.3499999999999996E-2</v>
      </c>
      <c r="S206" s="182"/>
      <c r="T206" s="184">
        <f>SUM(T207:T212)</f>
        <v>0</v>
      </c>
      <c r="AR206" s="185" t="s">
        <v>81</v>
      </c>
      <c r="AT206" s="186" t="s">
        <v>70</v>
      </c>
      <c r="AU206" s="186" t="s">
        <v>79</v>
      </c>
      <c r="AY206" s="185" t="s">
        <v>139</v>
      </c>
      <c r="BK206" s="187">
        <f>SUM(BK207:BK212)</f>
        <v>0</v>
      </c>
    </row>
    <row r="207" spans="2:65" s="1" customFormat="1" ht="14.45" customHeight="1">
      <c r="B207" s="39"/>
      <c r="C207" s="190" t="s">
        <v>382</v>
      </c>
      <c r="D207" s="190" t="s">
        <v>141</v>
      </c>
      <c r="E207" s="191" t="s">
        <v>383</v>
      </c>
      <c r="F207" s="192" t="s">
        <v>384</v>
      </c>
      <c r="G207" s="193" t="s">
        <v>176</v>
      </c>
      <c r="H207" s="194">
        <v>150</v>
      </c>
      <c r="I207" s="195"/>
      <c r="J207" s="196">
        <f>ROUND(I207*H207,2)</f>
        <v>0</v>
      </c>
      <c r="K207" s="192" t="s">
        <v>145</v>
      </c>
      <c r="L207" s="59"/>
      <c r="M207" s="197" t="s">
        <v>21</v>
      </c>
      <c r="N207" s="198" t="s">
        <v>42</v>
      </c>
      <c r="O207" s="40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2" t="s">
        <v>210</v>
      </c>
      <c r="AT207" s="22" t="s">
        <v>141</v>
      </c>
      <c r="AU207" s="22" t="s">
        <v>81</v>
      </c>
      <c r="AY207" s="22" t="s">
        <v>139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79</v>
      </c>
      <c r="BK207" s="201">
        <f>ROUND(I207*H207,2)</f>
        <v>0</v>
      </c>
      <c r="BL207" s="22" t="s">
        <v>210</v>
      </c>
      <c r="BM207" s="22" t="s">
        <v>385</v>
      </c>
    </row>
    <row r="208" spans="2:65" s="1" customFormat="1" ht="13.5">
      <c r="B208" s="39"/>
      <c r="C208" s="61"/>
      <c r="D208" s="202" t="s">
        <v>148</v>
      </c>
      <c r="E208" s="61"/>
      <c r="F208" s="203" t="s">
        <v>386</v>
      </c>
      <c r="G208" s="61"/>
      <c r="H208" s="61"/>
      <c r="I208" s="161"/>
      <c r="J208" s="61"/>
      <c r="K208" s="61"/>
      <c r="L208" s="59"/>
      <c r="M208" s="204"/>
      <c r="N208" s="40"/>
      <c r="O208" s="40"/>
      <c r="P208" s="40"/>
      <c r="Q208" s="40"/>
      <c r="R208" s="40"/>
      <c r="S208" s="40"/>
      <c r="T208" s="76"/>
      <c r="AT208" s="22" t="s">
        <v>148</v>
      </c>
      <c r="AU208" s="22" t="s">
        <v>81</v>
      </c>
    </row>
    <row r="209" spans="2:65" s="1" customFormat="1" ht="22.9" customHeight="1">
      <c r="B209" s="39"/>
      <c r="C209" s="190" t="s">
        <v>387</v>
      </c>
      <c r="D209" s="190" t="s">
        <v>141</v>
      </c>
      <c r="E209" s="191" t="s">
        <v>388</v>
      </c>
      <c r="F209" s="192" t="s">
        <v>389</v>
      </c>
      <c r="G209" s="193" t="s">
        <v>176</v>
      </c>
      <c r="H209" s="194">
        <v>150</v>
      </c>
      <c r="I209" s="195"/>
      <c r="J209" s="196">
        <f>ROUND(I209*H209,2)</f>
        <v>0</v>
      </c>
      <c r="K209" s="192" t="s">
        <v>145</v>
      </c>
      <c r="L209" s="59"/>
      <c r="M209" s="197" t="s">
        <v>21</v>
      </c>
      <c r="N209" s="198" t="s">
        <v>42</v>
      </c>
      <c r="O209" s="40"/>
      <c r="P209" s="199">
        <f>O209*H209</f>
        <v>0</v>
      </c>
      <c r="Q209" s="199">
        <v>2.0000000000000001E-4</v>
      </c>
      <c r="R209" s="199">
        <f>Q209*H209</f>
        <v>3.0000000000000002E-2</v>
      </c>
      <c r="S209" s="199">
        <v>0</v>
      </c>
      <c r="T209" s="200">
        <f>S209*H209</f>
        <v>0</v>
      </c>
      <c r="AR209" s="22" t="s">
        <v>210</v>
      </c>
      <c r="AT209" s="22" t="s">
        <v>141</v>
      </c>
      <c r="AU209" s="22" t="s">
        <v>81</v>
      </c>
      <c r="AY209" s="22" t="s">
        <v>139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2" t="s">
        <v>79</v>
      </c>
      <c r="BK209" s="201">
        <f>ROUND(I209*H209,2)</f>
        <v>0</v>
      </c>
      <c r="BL209" s="22" t="s">
        <v>210</v>
      </c>
      <c r="BM209" s="22" t="s">
        <v>390</v>
      </c>
    </row>
    <row r="210" spans="2:65" s="1" customFormat="1" ht="13.5">
      <c r="B210" s="39"/>
      <c r="C210" s="61"/>
      <c r="D210" s="202" t="s">
        <v>148</v>
      </c>
      <c r="E210" s="61"/>
      <c r="F210" s="203" t="s">
        <v>391</v>
      </c>
      <c r="G210" s="61"/>
      <c r="H210" s="61"/>
      <c r="I210" s="161"/>
      <c r="J210" s="61"/>
      <c r="K210" s="61"/>
      <c r="L210" s="59"/>
      <c r="M210" s="204"/>
      <c r="N210" s="40"/>
      <c r="O210" s="40"/>
      <c r="P210" s="40"/>
      <c r="Q210" s="40"/>
      <c r="R210" s="40"/>
      <c r="S210" s="40"/>
      <c r="T210" s="76"/>
      <c r="AT210" s="22" t="s">
        <v>148</v>
      </c>
      <c r="AU210" s="22" t="s">
        <v>81</v>
      </c>
    </row>
    <row r="211" spans="2:65" s="1" customFormat="1" ht="22.9" customHeight="1">
      <c r="B211" s="39"/>
      <c r="C211" s="190" t="s">
        <v>392</v>
      </c>
      <c r="D211" s="190" t="s">
        <v>141</v>
      </c>
      <c r="E211" s="191" t="s">
        <v>393</v>
      </c>
      <c r="F211" s="192" t="s">
        <v>394</v>
      </c>
      <c r="G211" s="193" t="s">
        <v>176</v>
      </c>
      <c r="H211" s="194">
        <v>150</v>
      </c>
      <c r="I211" s="195"/>
      <c r="J211" s="196">
        <f>ROUND(I211*H211,2)</f>
        <v>0</v>
      </c>
      <c r="K211" s="192" t="s">
        <v>145</v>
      </c>
      <c r="L211" s="59"/>
      <c r="M211" s="197" t="s">
        <v>21</v>
      </c>
      <c r="N211" s="198" t="s">
        <v>42</v>
      </c>
      <c r="O211" s="40"/>
      <c r="P211" s="199">
        <f>O211*H211</f>
        <v>0</v>
      </c>
      <c r="Q211" s="199">
        <v>2.9E-4</v>
      </c>
      <c r="R211" s="199">
        <f>Q211*H211</f>
        <v>4.3499999999999997E-2</v>
      </c>
      <c r="S211" s="199">
        <v>0</v>
      </c>
      <c r="T211" s="200">
        <f>S211*H211</f>
        <v>0</v>
      </c>
      <c r="AR211" s="22" t="s">
        <v>210</v>
      </c>
      <c r="AT211" s="22" t="s">
        <v>141</v>
      </c>
      <c r="AU211" s="22" t="s">
        <v>81</v>
      </c>
      <c r="AY211" s="22" t="s">
        <v>139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2" t="s">
        <v>79</v>
      </c>
      <c r="BK211" s="201">
        <f>ROUND(I211*H211,2)</f>
        <v>0</v>
      </c>
      <c r="BL211" s="22" t="s">
        <v>210</v>
      </c>
      <c r="BM211" s="22" t="s">
        <v>395</v>
      </c>
    </row>
    <row r="212" spans="2:65" s="1" customFormat="1" ht="27">
      <c r="B212" s="39"/>
      <c r="C212" s="61"/>
      <c r="D212" s="202" t="s">
        <v>148</v>
      </c>
      <c r="E212" s="61"/>
      <c r="F212" s="203" t="s">
        <v>396</v>
      </c>
      <c r="G212" s="61"/>
      <c r="H212" s="61"/>
      <c r="I212" s="161"/>
      <c r="J212" s="61"/>
      <c r="K212" s="61"/>
      <c r="L212" s="59"/>
      <c r="M212" s="237"/>
      <c r="N212" s="238"/>
      <c r="O212" s="238"/>
      <c r="P212" s="238"/>
      <c r="Q212" s="238"/>
      <c r="R212" s="238"/>
      <c r="S212" s="238"/>
      <c r="T212" s="239"/>
      <c r="AT212" s="22" t="s">
        <v>148</v>
      </c>
      <c r="AU212" s="22" t="s">
        <v>81</v>
      </c>
    </row>
    <row r="213" spans="2:65" s="1" customFormat="1" ht="6.95" customHeight="1">
      <c r="B213" s="54"/>
      <c r="C213" s="55"/>
      <c r="D213" s="55"/>
      <c r="E213" s="55"/>
      <c r="F213" s="55"/>
      <c r="G213" s="55"/>
      <c r="H213" s="55"/>
      <c r="I213" s="137"/>
      <c r="J213" s="55"/>
      <c r="K213" s="55"/>
      <c r="L213" s="59"/>
    </row>
  </sheetData>
  <sheetProtection algorithmName="SHA-512" hashValue="iVNCxr8qF9e4Jq5qXlE7/0lLn0pxyaJVOYpbKS7o/ToH8LOkXnU+EcrBpsBCwUIyDFZLanVDhD7Q7kApMCPvtg==" saltValue="yb6XSFcr3iC6Vmekwc5SQ3xZ6QhDExWrG3KvJ9SmuKRSxJjjsyH+V54fXeFt0WO83ulFy6vM042LvQu+XrnNLQ==" spinCount="100000" sheet="1" objects="1" scenarios="1" formatColumns="0" formatRows="0" autoFilter="0"/>
  <autoFilter ref="C91:K212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4" t="s">
        <v>95</v>
      </c>
      <c r="H1" s="364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6" t="str">
        <f>'Rekapitulace stavby'!K6</f>
        <v>Rekonstrukce vytápění ZŠ a MŠ Moskevská</v>
      </c>
      <c r="F7" s="357"/>
      <c r="G7" s="357"/>
      <c r="H7" s="357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8" t="s">
        <v>397</v>
      </c>
      <c r="F9" s="359"/>
      <c r="G9" s="359"/>
      <c r="H9" s="359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27. 11. 2017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5" t="s">
        <v>21</v>
      </c>
      <c r="F24" s="325"/>
      <c r="G24" s="325"/>
      <c r="H24" s="325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ROUND(SUM(BE83:BE271), 2)</f>
        <v>0</v>
      </c>
      <c r="G30" s="40"/>
      <c r="H30" s="40"/>
      <c r="I30" s="129">
        <v>0.21</v>
      </c>
      <c r="J30" s="128">
        <f>ROUND(ROUND((SUM(BE83:BE271)),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ROUND(SUM(BF83:BF271), 2)</f>
        <v>0</v>
      </c>
      <c r="G31" s="40"/>
      <c r="H31" s="40"/>
      <c r="I31" s="129">
        <v>0.15</v>
      </c>
      <c r="J31" s="128">
        <f>ROUND(ROUND((SUM(BF83:BF271)),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ROUND(SUM(BG83:BG271),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ROUND(SUM(BH83:BH271),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ROUND(SUM(BI83:BI271),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6" t="str">
        <f>E7</f>
        <v>Rekonstrukce vytápění ZŠ a MŠ Moskevská</v>
      </c>
      <c r="F45" s="357"/>
      <c r="G45" s="357"/>
      <c r="H45" s="357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8" t="str">
        <f>E9</f>
        <v>02 - vytápění</v>
      </c>
      <c r="F47" s="359"/>
      <c r="G47" s="359"/>
      <c r="H47" s="35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Č. Lípa</v>
      </c>
      <c r="G49" s="40"/>
      <c r="H49" s="40"/>
      <c r="I49" s="117" t="s">
        <v>25</v>
      </c>
      <c r="J49" s="118" t="str">
        <f>IF(J12="","",J12)</f>
        <v>27. 11. 2017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5" t="str">
        <f>E21</f>
        <v xml:space="preserve">Ateliér Sirius, s.r.o. 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115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116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899999999999999" customHeight="1">
      <c r="B59" s="154"/>
      <c r="C59" s="155"/>
      <c r="D59" s="156" t="s">
        <v>398</v>
      </c>
      <c r="E59" s="157"/>
      <c r="F59" s="157"/>
      <c r="G59" s="157"/>
      <c r="H59" s="157"/>
      <c r="I59" s="158"/>
      <c r="J59" s="159">
        <f>J88</f>
        <v>0</v>
      </c>
      <c r="K59" s="160"/>
    </row>
    <row r="60" spans="2:47" s="8" customFormat="1" ht="19.899999999999999" customHeight="1">
      <c r="B60" s="154"/>
      <c r="C60" s="155"/>
      <c r="D60" s="156" t="s">
        <v>399</v>
      </c>
      <c r="E60" s="157"/>
      <c r="F60" s="157"/>
      <c r="G60" s="157"/>
      <c r="H60" s="157"/>
      <c r="I60" s="158"/>
      <c r="J60" s="159">
        <f>J108</f>
        <v>0</v>
      </c>
      <c r="K60" s="160"/>
    </row>
    <row r="61" spans="2:47" s="8" customFormat="1" ht="19.899999999999999" customHeight="1">
      <c r="B61" s="154"/>
      <c r="C61" s="155"/>
      <c r="D61" s="156" t="s">
        <v>400</v>
      </c>
      <c r="E61" s="157"/>
      <c r="F61" s="157"/>
      <c r="G61" s="157"/>
      <c r="H61" s="157"/>
      <c r="I61" s="158"/>
      <c r="J61" s="159">
        <f>J117</f>
        <v>0</v>
      </c>
      <c r="K61" s="160"/>
    </row>
    <row r="62" spans="2:47" s="8" customFormat="1" ht="19.899999999999999" customHeight="1">
      <c r="B62" s="154"/>
      <c r="C62" s="155"/>
      <c r="D62" s="156" t="s">
        <v>401</v>
      </c>
      <c r="E62" s="157"/>
      <c r="F62" s="157"/>
      <c r="G62" s="157"/>
      <c r="H62" s="157"/>
      <c r="I62" s="158"/>
      <c r="J62" s="159">
        <f>J172</f>
        <v>0</v>
      </c>
      <c r="K62" s="160"/>
    </row>
    <row r="63" spans="2:47" s="8" customFormat="1" ht="19.899999999999999" customHeight="1">
      <c r="B63" s="154"/>
      <c r="C63" s="155"/>
      <c r="D63" s="156" t="s">
        <v>117</v>
      </c>
      <c r="E63" s="157"/>
      <c r="F63" s="157"/>
      <c r="G63" s="157"/>
      <c r="H63" s="157"/>
      <c r="I63" s="158"/>
      <c r="J63" s="159">
        <f>J221</f>
        <v>0</v>
      </c>
      <c r="K63" s="160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123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>
      <c r="B73" s="39"/>
      <c r="C73" s="61"/>
      <c r="D73" s="61"/>
      <c r="E73" s="361" t="str">
        <f>E7</f>
        <v>Rekonstrukce vytápění ZŠ a MŠ Moskevská</v>
      </c>
      <c r="F73" s="362"/>
      <c r="G73" s="362"/>
      <c r="H73" s="362"/>
      <c r="I73" s="161"/>
      <c r="J73" s="61"/>
      <c r="K73" s="61"/>
      <c r="L73" s="59"/>
    </row>
    <row r="74" spans="2:12" s="1" customFormat="1" ht="14.45" customHeight="1">
      <c r="B74" s="39"/>
      <c r="C74" s="63" t="s">
        <v>100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6.149999999999999" customHeight="1">
      <c r="B75" s="39"/>
      <c r="C75" s="61"/>
      <c r="D75" s="61"/>
      <c r="E75" s="336" t="str">
        <f>E9</f>
        <v>02 - vytápění</v>
      </c>
      <c r="F75" s="363"/>
      <c r="G75" s="363"/>
      <c r="H75" s="363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23</v>
      </c>
      <c r="D77" s="61"/>
      <c r="E77" s="61"/>
      <c r="F77" s="162" t="str">
        <f>F12</f>
        <v>Č. Lípa</v>
      </c>
      <c r="G77" s="61"/>
      <c r="H77" s="61"/>
      <c r="I77" s="163" t="s">
        <v>25</v>
      </c>
      <c r="J77" s="71" t="str">
        <f>IF(J12="","",J12)</f>
        <v>27. 11. 2017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27</v>
      </c>
      <c r="D79" s="61"/>
      <c r="E79" s="61"/>
      <c r="F79" s="162" t="str">
        <f>E15</f>
        <v>Město Č. Lípa</v>
      </c>
      <c r="G79" s="61"/>
      <c r="H79" s="61"/>
      <c r="I79" s="163" t="s">
        <v>33</v>
      </c>
      <c r="J79" s="162" t="str">
        <f>E21</f>
        <v xml:space="preserve">Ateliér Sirius, s.r.o. </v>
      </c>
      <c r="K79" s="61"/>
      <c r="L79" s="59"/>
    </row>
    <row r="80" spans="2:12" s="1" customFormat="1" ht="14.45" customHeight="1">
      <c r="B80" s="39"/>
      <c r="C80" s="63" t="s">
        <v>31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124</v>
      </c>
      <c r="D82" s="166" t="s">
        <v>56</v>
      </c>
      <c r="E82" s="166" t="s">
        <v>52</v>
      </c>
      <c r="F82" s="166" t="s">
        <v>125</v>
      </c>
      <c r="G82" s="166" t="s">
        <v>126</v>
      </c>
      <c r="H82" s="166" t="s">
        <v>127</v>
      </c>
      <c r="I82" s="167" t="s">
        <v>128</v>
      </c>
      <c r="J82" s="166" t="s">
        <v>104</v>
      </c>
      <c r="K82" s="168" t="s">
        <v>129</v>
      </c>
      <c r="L82" s="169"/>
      <c r="M82" s="79" t="s">
        <v>130</v>
      </c>
      <c r="N82" s="80" t="s">
        <v>41</v>
      </c>
      <c r="O82" s="80" t="s">
        <v>131</v>
      </c>
      <c r="P82" s="80" t="s">
        <v>132</v>
      </c>
      <c r="Q82" s="80" t="s">
        <v>133</v>
      </c>
      <c r="R82" s="80" t="s">
        <v>134</v>
      </c>
      <c r="S82" s="80" t="s">
        <v>135</v>
      </c>
      <c r="T82" s="81" t="s">
        <v>136</v>
      </c>
    </row>
    <row r="83" spans="2:65" s="1" customFormat="1" ht="29.25" customHeight="1">
      <c r="B83" s="39"/>
      <c r="C83" s="85" t="s">
        <v>105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</f>
        <v>0</v>
      </c>
      <c r="Q83" s="83"/>
      <c r="R83" s="171">
        <f>R84</f>
        <v>6.4422800000000002</v>
      </c>
      <c r="S83" s="83"/>
      <c r="T83" s="172">
        <f>T84</f>
        <v>0</v>
      </c>
      <c r="AT83" s="22" t="s">
        <v>70</v>
      </c>
      <c r="AU83" s="22" t="s">
        <v>106</v>
      </c>
      <c r="BK83" s="173">
        <f>BK84</f>
        <v>0</v>
      </c>
    </row>
    <row r="84" spans="2:65" s="10" customFormat="1" ht="37.35" customHeight="1">
      <c r="B84" s="174"/>
      <c r="C84" s="175"/>
      <c r="D84" s="176" t="s">
        <v>70</v>
      </c>
      <c r="E84" s="177" t="s">
        <v>309</v>
      </c>
      <c r="F84" s="177" t="s">
        <v>310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P85+P88+P108+P117+P172+P221</f>
        <v>0</v>
      </c>
      <c r="Q84" s="182"/>
      <c r="R84" s="183">
        <f>R85+R88+R108+R117+R172+R221</f>
        <v>6.4422800000000002</v>
      </c>
      <c r="S84" s="182"/>
      <c r="T84" s="184">
        <f>T85+T88+T108+T117+T172+T221</f>
        <v>0</v>
      </c>
      <c r="AR84" s="185" t="s">
        <v>81</v>
      </c>
      <c r="AT84" s="186" t="s">
        <v>70</v>
      </c>
      <c r="AU84" s="186" t="s">
        <v>71</v>
      </c>
      <c r="AY84" s="185" t="s">
        <v>139</v>
      </c>
      <c r="BK84" s="187">
        <f>BK85+BK88+BK108+BK117+BK172+BK221</f>
        <v>0</v>
      </c>
    </row>
    <row r="85" spans="2:65" s="10" customFormat="1" ht="19.899999999999999" customHeight="1">
      <c r="B85" s="174"/>
      <c r="C85" s="175"/>
      <c r="D85" s="176" t="s">
        <v>70</v>
      </c>
      <c r="E85" s="188" t="s">
        <v>311</v>
      </c>
      <c r="F85" s="188" t="s">
        <v>312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SUM(P86:P87)</f>
        <v>0</v>
      </c>
      <c r="Q85" s="182"/>
      <c r="R85" s="183">
        <f>SUM(R86:R87)</f>
        <v>2.8E-3</v>
      </c>
      <c r="S85" s="182"/>
      <c r="T85" s="184">
        <f>SUM(T86:T87)</f>
        <v>0</v>
      </c>
      <c r="AR85" s="185" t="s">
        <v>81</v>
      </c>
      <c r="AT85" s="186" t="s">
        <v>70</v>
      </c>
      <c r="AU85" s="186" t="s">
        <v>79</v>
      </c>
      <c r="AY85" s="185" t="s">
        <v>139</v>
      </c>
      <c r="BK85" s="187">
        <f>SUM(BK86:BK87)</f>
        <v>0</v>
      </c>
    </row>
    <row r="86" spans="2:65" s="1" customFormat="1" ht="22.9" customHeight="1">
      <c r="B86" s="39"/>
      <c r="C86" s="190" t="s">
        <v>79</v>
      </c>
      <c r="D86" s="190" t="s">
        <v>141</v>
      </c>
      <c r="E86" s="191" t="s">
        <v>402</v>
      </c>
      <c r="F86" s="192" t="s">
        <v>403</v>
      </c>
      <c r="G86" s="193" t="s">
        <v>189</v>
      </c>
      <c r="H86" s="194">
        <v>14</v>
      </c>
      <c r="I86" s="195"/>
      <c r="J86" s="196">
        <f>ROUND(I86*H86,2)</f>
        <v>0</v>
      </c>
      <c r="K86" s="192" t="s">
        <v>145</v>
      </c>
      <c r="L86" s="59"/>
      <c r="M86" s="197" t="s">
        <v>21</v>
      </c>
      <c r="N86" s="198" t="s">
        <v>42</v>
      </c>
      <c r="O86" s="40"/>
      <c r="P86" s="199">
        <f>O86*H86</f>
        <v>0</v>
      </c>
      <c r="Q86" s="199">
        <v>2.0000000000000001E-4</v>
      </c>
      <c r="R86" s="199">
        <f>Q86*H86</f>
        <v>2.8E-3</v>
      </c>
      <c r="S86" s="199">
        <v>0</v>
      </c>
      <c r="T86" s="200">
        <f>S86*H86</f>
        <v>0</v>
      </c>
      <c r="AR86" s="22" t="s">
        <v>210</v>
      </c>
      <c r="AT86" s="22" t="s">
        <v>141</v>
      </c>
      <c r="AU86" s="22" t="s">
        <v>81</v>
      </c>
      <c r="AY86" s="22" t="s">
        <v>139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79</v>
      </c>
      <c r="BK86" s="201">
        <f>ROUND(I86*H86,2)</f>
        <v>0</v>
      </c>
      <c r="BL86" s="22" t="s">
        <v>210</v>
      </c>
      <c r="BM86" s="22" t="s">
        <v>404</v>
      </c>
    </row>
    <row r="87" spans="2:65" s="1" customFormat="1" ht="27">
      <c r="B87" s="39"/>
      <c r="C87" s="61"/>
      <c r="D87" s="202" t="s">
        <v>148</v>
      </c>
      <c r="E87" s="61"/>
      <c r="F87" s="203" t="s">
        <v>405</v>
      </c>
      <c r="G87" s="61"/>
      <c r="H87" s="61"/>
      <c r="I87" s="161"/>
      <c r="J87" s="61"/>
      <c r="K87" s="61"/>
      <c r="L87" s="59"/>
      <c r="M87" s="204"/>
      <c r="N87" s="40"/>
      <c r="O87" s="40"/>
      <c r="P87" s="40"/>
      <c r="Q87" s="40"/>
      <c r="R87" s="40"/>
      <c r="S87" s="40"/>
      <c r="T87" s="76"/>
      <c r="AT87" s="22" t="s">
        <v>148</v>
      </c>
      <c r="AU87" s="22" t="s">
        <v>81</v>
      </c>
    </row>
    <row r="88" spans="2:65" s="10" customFormat="1" ht="29.85" customHeight="1">
      <c r="B88" s="174"/>
      <c r="C88" s="175"/>
      <c r="D88" s="176" t="s">
        <v>70</v>
      </c>
      <c r="E88" s="188" t="s">
        <v>406</v>
      </c>
      <c r="F88" s="188" t="s">
        <v>407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SUM(P89:P107)</f>
        <v>0</v>
      </c>
      <c r="Q88" s="182"/>
      <c r="R88" s="183">
        <f>SUM(R89:R107)</f>
        <v>0.35523999999999994</v>
      </c>
      <c r="S88" s="182"/>
      <c r="T88" s="184">
        <f>SUM(T89:T107)</f>
        <v>0</v>
      </c>
      <c r="AR88" s="185" t="s">
        <v>81</v>
      </c>
      <c r="AT88" s="186" t="s">
        <v>70</v>
      </c>
      <c r="AU88" s="186" t="s">
        <v>79</v>
      </c>
      <c r="AY88" s="185" t="s">
        <v>139</v>
      </c>
      <c r="BK88" s="187">
        <f>SUM(BK89:BK107)</f>
        <v>0</v>
      </c>
    </row>
    <row r="89" spans="2:65" s="1" customFormat="1" ht="22.9" customHeight="1">
      <c r="B89" s="39"/>
      <c r="C89" s="190" t="s">
        <v>81</v>
      </c>
      <c r="D89" s="190" t="s">
        <v>141</v>
      </c>
      <c r="E89" s="191" t="s">
        <v>408</v>
      </c>
      <c r="F89" s="192" t="s">
        <v>409</v>
      </c>
      <c r="G89" s="193" t="s">
        <v>349</v>
      </c>
      <c r="H89" s="194">
        <v>4</v>
      </c>
      <c r="I89" s="195"/>
      <c r="J89" s="196">
        <f>ROUND(I89*H89,2)</f>
        <v>0</v>
      </c>
      <c r="K89" s="192" t="s">
        <v>145</v>
      </c>
      <c r="L89" s="59"/>
      <c r="M89" s="197" t="s">
        <v>21</v>
      </c>
      <c r="N89" s="198" t="s">
        <v>42</v>
      </c>
      <c r="O89" s="40"/>
      <c r="P89" s="199">
        <f>O89*H89</f>
        <v>0</v>
      </c>
      <c r="Q89" s="199">
        <v>8.0549999999999997E-2</v>
      </c>
      <c r="R89" s="199">
        <f>Q89*H89</f>
        <v>0.32219999999999999</v>
      </c>
      <c r="S89" s="199">
        <v>0</v>
      </c>
      <c r="T89" s="200">
        <f>S89*H89</f>
        <v>0</v>
      </c>
      <c r="AR89" s="22" t="s">
        <v>210</v>
      </c>
      <c r="AT89" s="22" t="s">
        <v>141</v>
      </c>
      <c r="AU89" s="22" t="s">
        <v>81</v>
      </c>
      <c r="AY89" s="22" t="s">
        <v>139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79</v>
      </c>
      <c r="BK89" s="201">
        <f>ROUND(I89*H89,2)</f>
        <v>0</v>
      </c>
      <c r="BL89" s="22" t="s">
        <v>210</v>
      </c>
      <c r="BM89" s="22" t="s">
        <v>410</v>
      </c>
    </row>
    <row r="90" spans="2:65" s="1" customFormat="1" ht="27">
      <c r="B90" s="39"/>
      <c r="C90" s="61"/>
      <c r="D90" s="202" t="s">
        <v>148</v>
      </c>
      <c r="E90" s="61"/>
      <c r="F90" s="203" t="s">
        <v>411</v>
      </c>
      <c r="G90" s="61"/>
      <c r="H90" s="61"/>
      <c r="I90" s="161"/>
      <c r="J90" s="61"/>
      <c r="K90" s="61"/>
      <c r="L90" s="59"/>
      <c r="M90" s="204"/>
      <c r="N90" s="40"/>
      <c r="O90" s="40"/>
      <c r="P90" s="40"/>
      <c r="Q90" s="40"/>
      <c r="R90" s="40"/>
      <c r="S90" s="40"/>
      <c r="T90" s="76"/>
      <c r="AT90" s="22" t="s">
        <v>148</v>
      </c>
      <c r="AU90" s="22" t="s">
        <v>81</v>
      </c>
    </row>
    <row r="91" spans="2:65" s="1" customFormat="1" ht="22.9" customHeight="1">
      <c r="B91" s="39"/>
      <c r="C91" s="190" t="s">
        <v>157</v>
      </c>
      <c r="D91" s="190" t="s">
        <v>141</v>
      </c>
      <c r="E91" s="191" t="s">
        <v>412</v>
      </c>
      <c r="F91" s="192" t="s">
        <v>413</v>
      </c>
      <c r="G91" s="193" t="s">
        <v>349</v>
      </c>
      <c r="H91" s="194">
        <v>2</v>
      </c>
      <c r="I91" s="195"/>
      <c r="J91" s="196">
        <f>ROUND(I91*H91,2)</f>
        <v>0</v>
      </c>
      <c r="K91" s="192" t="s">
        <v>21</v>
      </c>
      <c r="L91" s="59"/>
      <c r="M91" s="197" t="s">
        <v>21</v>
      </c>
      <c r="N91" s="198" t="s">
        <v>42</v>
      </c>
      <c r="O91" s="40"/>
      <c r="P91" s="199">
        <f>O91*H91</f>
        <v>0</v>
      </c>
      <c r="Q91" s="199">
        <v>8.8000000000000003E-4</v>
      </c>
      <c r="R91" s="199">
        <f>Q91*H91</f>
        <v>1.7600000000000001E-3</v>
      </c>
      <c r="S91" s="199">
        <v>0</v>
      </c>
      <c r="T91" s="200">
        <f>S91*H91</f>
        <v>0</v>
      </c>
      <c r="AR91" s="22" t="s">
        <v>210</v>
      </c>
      <c r="AT91" s="22" t="s">
        <v>141</v>
      </c>
      <c r="AU91" s="22" t="s">
        <v>81</v>
      </c>
      <c r="AY91" s="22" t="s">
        <v>139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79</v>
      </c>
      <c r="BK91" s="201">
        <f>ROUND(I91*H91,2)</f>
        <v>0</v>
      </c>
      <c r="BL91" s="22" t="s">
        <v>210</v>
      </c>
      <c r="BM91" s="22" t="s">
        <v>414</v>
      </c>
    </row>
    <row r="92" spans="2:65" s="1" customFormat="1" ht="27">
      <c r="B92" s="39"/>
      <c r="C92" s="61"/>
      <c r="D92" s="202" t="s">
        <v>148</v>
      </c>
      <c r="E92" s="61"/>
      <c r="F92" s="203" t="s">
        <v>413</v>
      </c>
      <c r="G92" s="61"/>
      <c r="H92" s="61"/>
      <c r="I92" s="161"/>
      <c r="J92" s="61"/>
      <c r="K92" s="61"/>
      <c r="L92" s="59"/>
      <c r="M92" s="204"/>
      <c r="N92" s="40"/>
      <c r="O92" s="40"/>
      <c r="P92" s="40"/>
      <c r="Q92" s="40"/>
      <c r="R92" s="40"/>
      <c r="S92" s="40"/>
      <c r="T92" s="76"/>
      <c r="AT92" s="22" t="s">
        <v>148</v>
      </c>
      <c r="AU92" s="22" t="s">
        <v>81</v>
      </c>
    </row>
    <row r="93" spans="2:65" s="1" customFormat="1" ht="14.45" customHeight="1">
      <c r="B93" s="39"/>
      <c r="C93" s="190" t="s">
        <v>146</v>
      </c>
      <c r="D93" s="190" t="s">
        <v>141</v>
      </c>
      <c r="E93" s="191" t="s">
        <v>415</v>
      </c>
      <c r="F93" s="192" t="s">
        <v>416</v>
      </c>
      <c r="G93" s="193" t="s">
        <v>349</v>
      </c>
      <c r="H93" s="194">
        <v>2</v>
      </c>
      <c r="I93" s="195"/>
      <c r="J93" s="196">
        <f>ROUND(I93*H93,2)</f>
        <v>0</v>
      </c>
      <c r="K93" s="192" t="s">
        <v>21</v>
      </c>
      <c r="L93" s="59"/>
      <c r="M93" s="197" t="s">
        <v>21</v>
      </c>
      <c r="N93" s="198" t="s">
        <v>42</v>
      </c>
      <c r="O93" s="40"/>
      <c r="P93" s="199">
        <f>O93*H93</f>
        <v>0</v>
      </c>
      <c r="Q93" s="199">
        <v>8.8000000000000003E-4</v>
      </c>
      <c r="R93" s="199">
        <f>Q93*H93</f>
        <v>1.7600000000000001E-3</v>
      </c>
      <c r="S93" s="199">
        <v>0</v>
      </c>
      <c r="T93" s="200">
        <f>S93*H93</f>
        <v>0</v>
      </c>
      <c r="AR93" s="22" t="s">
        <v>210</v>
      </c>
      <c r="AT93" s="22" t="s">
        <v>141</v>
      </c>
      <c r="AU93" s="22" t="s">
        <v>81</v>
      </c>
      <c r="AY93" s="22" t="s">
        <v>139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79</v>
      </c>
      <c r="BK93" s="201">
        <f>ROUND(I93*H93,2)</f>
        <v>0</v>
      </c>
      <c r="BL93" s="22" t="s">
        <v>210</v>
      </c>
      <c r="BM93" s="22" t="s">
        <v>417</v>
      </c>
    </row>
    <row r="94" spans="2:65" s="1" customFormat="1" ht="13.5">
      <c r="B94" s="39"/>
      <c r="C94" s="61"/>
      <c r="D94" s="202" t="s">
        <v>148</v>
      </c>
      <c r="E94" s="61"/>
      <c r="F94" s="203" t="s">
        <v>416</v>
      </c>
      <c r="G94" s="61"/>
      <c r="H94" s="61"/>
      <c r="I94" s="161"/>
      <c r="J94" s="61"/>
      <c r="K94" s="61"/>
      <c r="L94" s="59"/>
      <c r="M94" s="204"/>
      <c r="N94" s="40"/>
      <c r="O94" s="40"/>
      <c r="P94" s="40"/>
      <c r="Q94" s="40"/>
      <c r="R94" s="40"/>
      <c r="S94" s="40"/>
      <c r="T94" s="76"/>
      <c r="AT94" s="22" t="s">
        <v>148</v>
      </c>
      <c r="AU94" s="22" t="s">
        <v>81</v>
      </c>
    </row>
    <row r="95" spans="2:65" s="1" customFormat="1" ht="22.9" customHeight="1">
      <c r="B95" s="39"/>
      <c r="C95" s="190" t="s">
        <v>165</v>
      </c>
      <c r="D95" s="190" t="s">
        <v>141</v>
      </c>
      <c r="E95" s="191" t="s">
        <v>418</v>
      </c>
      <c r="F95" s="192" t="s">
        <v>419</v>
      </c>
      <c r="G95" s="193" t="s">
        <v>349</v>
      </c>
      <c r="H95" s="194">
        <v>2</v>
      </c>
      <c r="I95" s="195"/>
      <c r="J95" s="196">
        <f>ROUND(I95*H95,2)</f>
        <v>0</v>
      </c>
      <c r="K95" s="192" t="s">
        <v>145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1.5200000000000001E-3</v>
      </c>
      <c r="R95" s="199">
        <f>Q95*H95</f>
        <v>3.0400000000000002E-3</v>
      </c>
      <c r="S95" s="199">
        <v>0</v>
      </c>
      <c r="T95" s="200">
        <f>S95*H95</f>
        <v>0</v>
      </c>
      <c r="AR95" s="22" t="s">
        <v>210</v>
      </c>
      <c r="AT95" s="22" t="s">
        <v>141</v>
      </c>
      <c r="AU95" s="22" t="s">
        <v>81</v>
      </c>
      <c r="AY95" s="22" t="s">
        <v>139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210</v>
      </c>
      <c r="BM95" s="22" t="s">
        <v>420</v>
      </c>
    </row>
    <row r="96" spans="2:65" s="1" customFormat="1" ht="27">
      <c r="B96" s="39"/>
      <c r="C96" s="61"/>
      <c r="D96" s="202" t="s">
        <v>148</v>
      </c>
      <c r="E96" s="61"/>
      <c r="F96" s="203" t="s">
        <v>421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148</v>
      </c>
      <c r="AU96" s="22" t="s">
        <v>81</v>
      </c>
    </row>
    <row r="97" spans="2:65" s="1" customFormat="1" ht="22.9" customHeight="1">
      <c r="B97" s="39"/>
      <c r="C97" s="190" t="s">
        <v>173</v>
      </c>
      <c r="D97" s="190" t="s">
        <v>141</v>
      </c>
      <c r="E97" s="191" t="s">
        <v>422</v>
      </c>
      <c r="F97" s="192" t="s">
        <v>423</v>
      </c>
      <c r="G97" s="193" t="s">
        <v>259</v>
      </c>
      <c r="H97" s="194">
        <v>46</v>
      </c>
      <c r="I97" s="195"/>
      <c r="J97" s="196">
        <f>ROUND(I97*H97,2)</f>
        <v>0</v>
      </c>
      <c r="K97" s="192" t="s">
        <v>145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4.4000000000000002E-4</v>
      </c>
      <c r="R97" s="199">
        <f>Q97*H97</f>
        <v>2.0240000000000001E-2</v>
      </c>
      <c r="S97" s="199">
        <v>0</v>
      </c>
      <c r="T97" s="200">
        <f>S97*H97</f>
        <v>0</v>
      </c>
      <c r="AR97" s="22" t="s">
        <v>210</v>
      </c>
      <c r="AT97" s="22" t="s">
        <v>141</v>
      </c>
      <c r="AU97" s="22" t="s">
        <v>81</v>
      </c>
      <c r="AY97" s="22" t="s">
        <v>139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210</v>
      </c>
      <c r="BM97" s="22" t="s">
        <v>424</v>
      </c>
    </row>
    <row r="98" spans="2:65" s="1" customFormat="1" ht="13.5">
      <c r="B98" s="39"/>
      <c r="C98" s="61"/>
      <c r="D98" s="202" t="s">
        <v>148</v>
      </c>
      <c r="E98" s="61"/>
      <c r="F98" s="203" t="s">
        <v>423</v>
      </c>
      <c r="G98" s="61"/>
      <c r="H98" s="61"/>
      <c r="I98" s="161"/>
      <c r="J98" s="61"/>
      <c r="K98" s="61"/>
      <c r="L98" s="59"/>
      <c r="M98" s="204"/>
      <c r="N98" s="40"/>
      <c r="O98" s="40"/>
      <c r="P98" s="40"/>
      <c r="Q98" s="40"/>
      <c r="R98" s="40"/>
      <c r="S98" s="40"/>
      <c r="T98" s="76"/>
      <c r="AT98" s="22" t="s">
        <v>148</v>
      </c>
      <c r="AU98" s="22" t="s">
        <v>81</v>
      </c>
    </row>
    <row r="99" spans="2:65" s="11" customFormat="1" ht="13.5">
      <c r="B99" s="205"/>
      <c r="C99" s="206"/>
      <c r="D99" s="202" t="s">
        <v>150</v>
      </c>
      <c r="E99" s="207" t="s">
        <v>21</v>
      </c>
      <c r="F99" s="208" t="s">
        <v>425</v>
      </c>
      <c r="G99" s="206"/>
      <c r="H99" s="209">
        <v>30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150</v>
      </c>
      <c r="AU99" s="215" t="s">
        <v>81</v>
      </c>
      <c r="AV99" s="11" t="s">
        <v>81</v>
      </c>
      <c r="AW99" s="11" t="s">
        <v>35</v>
      </c>
      <c r="AX99" s="11" t="s">
        <v>71</v>
      </c>
      <c r="AY99" s="215" t="s">
        <v>139</v>
      </c>
    </row>
    <row r="100" spans="2:65" s="11" customFormat="1" ht="13.5">
      <c r="B100" s="205"/>
      <c r="C100" s="206"/>
      <c r="D100" s="202" t="s">
        <v>150</v>
      </c>
      <c r="E100" s="207" t="s">
        <v>21</v>
      </c>
      <c r="F100" s="208" t="s">
        <v>426</v>
      </c>
      <c r="G100" s="206"/>
      <c r="H100" s="209">
        <v>16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150</v>
      </c>
      <c r="AU100" s="215" t="s">
        <v>81</v>
      </c>
      <c r="AV100" s="11" t="s">
        <v>81</v>
      </c>
      <c r="AW100" s="11" t="s">
        <v>35</v>
      </c>
      <c r="AX100" s="11" t="s">
        <v>71</v>
      </c>
      <c r="AY100" s="215" t="s">
        <v>139</v>
      </c>
    </row>
    <row r="101" spans="2:65" s="12" customFormat="1" ht="13.5">
      <c r="B101" s="216"/>
      <c r="C101" s="217"/>
      <c r="D101" s="202" t="s">
        <v>150</v>
      </c>
      <c r="E101" s="218" t="s">
        <v>21</v>
      </c>
      <c r="F101" s="219" t="s">
        <v>200</v>
      </c>
      <c r="G101" s="217"/>
      <c r="H101" s="220">
        <v>46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150</v>
      </c>
      <c r="AU101" s="226" t="s">
        <v>81</v>
      </c>
      <c r="AV101" s="12" t="s">
        <v>146</v>
      </c>
      <c r="AW101" s="12" t="s">
        <v>35</v>
      </c>
      <c r="AX101" s="12" t="s">
        <v>79</v>
      </c>
      <c r="AY101" s="226" t="s">
        <v>139</v>
      </c>
    </row>
    <row r="102" spans="2:65" s="1" customFormat="1" ht="14.45" customHeight="1">
      <c r="B102" s="39"/>
      <c r="C102" s="190" t="s">
        <v>180</v>
      </c>
      <c r="D102" s="190" t="s">
        <v>141</v>
      </c>
      <c r="E102" s="191" t="s">
        <v>427</v>
      </c>
      <c r="F102" s="192" t="s">
        <v>428</v>
      </c>
      <c r="G102" s="193" t="s">
        <v>189</v>
      </c>
      <c r="H102" s="194">
        <v>4</v>
      </c>
      <c r="I102" s="195"/>
      <c r="J102" s="196">
        <f>ROUND(I102*H102,2)</f>
        <v>0</v>
      </c>
      <c r="K102" s="192" t="s">
        <v>21</v>
      </c>
      <c r="L102" s="59"/>
      <c r="M102" s="197" t="s">
        <v>21</v>
      </c>
      <c r="N102" s="198" t="s">
        <v>42</v>
      </c>
      <c r="O102" s="40"/>
      <c r="P102" s="199">
        <f>O102*H102</f>
        <v>0</v>
      </c>
      <c r="Q102" s="199">
        <v>3.8999999999999999E-4</v>
      </c>
      <c r="R102" s="199">
        <f>Q102*H102</f>
        <v>1.56E-3</v>
      </c>
      <c r="S102" s="199">
        <v>0</v>
      </c>
      <c r="T102" s="200">
        <f>S102*H102</f>
        <v>0</v>
      </c>
      <c r="AR102" s="22" t="s">
        <v>210</v>
      </c>
      <c r="AT102" s="22" t="s">
        <v>141</v>
      </c>
      <c r="AU102" s="22" t="s">
        <v>81</v>
      </c>
      <c r="AY102" s="22" t="s">
        <v>139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79</v>
      </c>
      <c r="BK102" s="201">
        <f>ROUND(I102*H102,2)</f>
        <v>0</v>
      </c>
      <c r="BL102" s="22" t="s">
        <v>210</v>
      </c>
      <c r="BM102" s="22" t="s">
        <v>429</v>
      </c>
    </row>
    <row r="103" spans="2:65" s="1" customFormat="1" ht="13.5">
      <c r="B103" s="39"/>
      <c r="C103" s="61"/>
      <c r="D103" s="202" t="s">
        <v>148</v>
      </c>
      <c r="E103" s="61"/>
      <c r="F103" s="203" t="s">
        <v>428</v>
      </c>
      <c r="G103" s="61"/>
      <c r="H103" s="61"/>
      <c r="I103" s="161"/>
      <c r="J103" s="61"/>
      <c r="K103" s="61"/>
      <c r="L103" s="59"/>
      <c r="M103" s="204"/>
      <c r="N103" s="40"/>
      <c r="O103" s="40"/>
      <c r="P103" s="40"/>
      <c r="Q103" s="40"/>
      <c r="R103" s="40"/>
      <c r="S103" s="40"/>
      <c r="T103" s="76"/>
      <c r="AT103" s="22" t="s">
        <v>148</v>
      </c>
      <c r="AU103" s="22" t="s">
        <v>81</v>
      </c>
    </row>
    <row r="104" spans="2:65" s="1" customFormat="1" ht="14.45" customHeight="1">
      <c r="B104" s="39"/>
      <c r="C104" s="190" t="s">
        <v>186</v>
      </c>
      <c r="D104" s="190" t="s">
        <v>141</v>
      </c>
      <c r="E104" s="191" t="s">
        <v>430</v>
      </c>
      <c r="F104" s="192" t="s">
        <v>431</v>
      </c>
      <c r="G104" s="193" t="s">
        <v>349</v>
      </c>
      <c r="H104" s="194">
        <v>4</v>
      </c>
      <c r="I104" s="195"/>
      <c r="J104" s="196">
        <f>ROUND(I104*H104,2)</f>
        <v>0</v>
      </c>
      <c r="K104" s="192" t="s">
        <v>21</v>
      </c>
      <c r="L104" s="59"/>
      <c r="M104" s="197" t="s">
        <v>21</v>
      </c>
      <c r="N104" s="198" t="s">
        <v>42</v>
      </c>
      <c r="O104" s="40"/>
      <c r="P104" s="199">
        <f>O104*H104</f>
        <v>0</v>
      </c>
      <c r="Q104" s="199">
        <v>1.17E-3</v>
      </c>
      <c r="R104" s="199">
        <f>Q104*H104</f>
        <v>4.6800000000000001E-3</v>
      </c>
      <c r="S104" s="199">
        <v>0</v>
      </c>
      <c r="T104" s="200">
        <f>S104*H104</f>
        <v>0</v>
      </c>
      <c r="AR104" s="22" t="s">
        <v>210</v>
      </c>
      <c r="AT104" s="22" t="s">
        <v>141</v>
      </c>
      <c r="AU104" s="22" t="s">
        <v>81</v>
      </c>
      <c r="AY104" s="22" t="s">
        <v>139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79</v>
      </c>
      <c r="BK104" s="201">
        <f>ROUND(I104*H104,2)</f>
        <v>0</v>
      </c>
      <c r="BL104" s="22" t="s">
        <v>210</v>
      </c>
      <c r="BM104" s="22" t="s">
        <v>432</v>
      </c>
    </row>
    <row r="105" spans="2:65" s="1" customFormat="1" ht="13.5">
      <c r="B105" s="39"/>
      <c r="C105" s="61"/>
      <c r="D105" s="202" t="s">
        <v>148</v>
      </c>
      <c r="E105" s="61"/>
      <c r="F105" s="203" t="s">
        <v>433</v>
      </c>
      <c r="G105" s="61"/>
      <c r="H105" s="61"/>
      <c r="I105" s="161"/>
      <c r="J105" s="61"/>
      <c r="K105" s="61"/>
      <c r="L105" s="59"/>
      <c r="M105" s="204"/>
      <c r="N105" s="40"/>
      <c r="O105" s="40"/>
      <c r="P105" s="40"/>
      <c r="Q105" s="40"/>
      <c r="R105" s="40"/>
      <c r="S105" s="40"/>
      <c r="T105" s="76"/>
      <c r="AT105" s="22" t="s">
        <v>148</v>
      </c>
      <c r="AU105" s="22" t="s">
        <v>81</v>
      </c>
    </row>
    <row r="106" spans="2:65" s="1" customFormat="1" ht="14.45" customHeight="1">
      <c r="B106" s="39"/>
      <c r="C106" s="190" t="s">
        <v>193</v>
      </c>
      <c r="D106" s="190" t="s">
        <v>141</v>
      </c>
      <c r="E106" s="191" t="s">
        <v>434</v>
      </c>
      <c r="F106" s="192" t="s">
        <v>435</v>
      </c>
      <c r="G106" s="193" t="s">
        <v>168</v>
      </c>
      <c r="H106" s="194">
        <v>0.35499999999999998</v>
      </c>
      <c r="I106" s="195"/>
      <c r="J106" s="196">
        <f>ROUND(I106*H106,2)</f>
        <v>0</v>
      </c>
      <c r="K106" s="192" t="s">
        <v>145</v>
      </c>
      <c r="L106" s="59"/>
      <c r="M106" s="197" t="s">
        <v>21</v>
      </c>
      <c r="N106" s="198" t="s">
        <v>42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210</v>
      </c>
      <c r="AT106" s="22" t="s">
        <v>141</v>
      </c>
      <c r="AU106" s="22" t="s">
        <v>81</v>
      </c>
      <c r="AY106" s="22" t="s">
        <v>139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79</v>
      </c>
      <c r="BK106" s="201">
        <f>ROUND(I106*H106,2)</f>
        <v>0</v>
      </c>
      <c r="BL106" s="22" t="s">
        <v>210</v>
      </c>
      <c r="BM106" s="22" t="s">
        <v>436</v>
      </c>
    </row>
    <row r="107" spans="2:65" s="1" customFormat="1" ht="27">
      <c r="B107" s="39"/>
      <c r="C107" s="61"/>
      <c r="D107" s="202" t="s">
        <v>148</v>
      </c>
      <c r="E107" s="61"/>
      <c r="F107" s="203" t="s">
        <v>437</v>
      </c>
      <c r="G107" s="61"/>
      <c r="H107" s="61"/>
      <c r="I107" s="161"/>
      <c r="J107" s="61"/>
      <c r="K107" s="61"/>
      <c r="L107" s="59"/>
      <c r="M107" s="204"/>
      <c r="N107" s="40"/>
      <c r="O107" s="40"/>
      <c r="P107" s="40"/>
      <c r="Q107" s="40"/>
      <c r="R107" s="40"/>
      <c r="S107" s="40"/>
      <c r="T107" s="76"/>
      <c r="AT107" s="22" t="s">
        <v>148</v>
      </c>
      <c r="AU107" s="22" t="s">
        <v>81</v>
      </c>
    </row>
    <row r="108" spans="2:65" s="10" customFormat="1" ht="29.85" customHeight="1">
      <c r="B108" s="174"/>
      <c r="C108" s="175"/>
      <c r="D108" s="176" t="s">
        <v>70</v>
      </c>
      <c r="E108" s="188" t="s">
        <v>438</v>
      </c>
      <c r="F108" s="188" t="s">
        <v>439</v>
      </c>
      <c r="G108" s="175"/>
      <c r="H108" s="175"/>
      <c r="I108" s="178"/>
      <c r="J108" s="189">
        <f>BK108</f>
        <v>0</v>
      </c>
      <c r="K108" s="175"/>
      <c r="L108" s="180"/>
      <c r="M108" s="181"/>
      <c r="N108" s="182"/>
      <c r="O108" s="182"/>
      <c r="P108" s="183">
        <f>SUM(P109:P116)</f>
        <v>0</v>
      </c>
      <c r="Q108" s="182"/>
      <c r="R108" s="183">
        <f>SUM(R109:R116)</f>
        <v>6.5009999999999998E-2</v>
      </c>
      <c r="S108" s="182"/>
      <c r="T108" s="184">
        <f>SUM(T109:T116)</f>
        <v>0</v>
      </c>
      <c r="AR108" s="185" t="s">
        <v>81</v>
      </c>
      <c r="AT108" s="186" t="s">
        <v>70</v>
      </c>
      <c r="AU108" s="186" t="s">
        <v>79</v>
      </c>
      <c r="AY108" s="185" t="s">
        <v>139</v>
      </c>
      <c r="BK108" s="187">
        <f>SUM(BK109:BK116)</f>
        <v>0</v>
      </c>
    </row>
    <row r="109" spans="2:65" s="1" customFormat="1" ht="22.9" customHeight="1">
      <c r="B109" s="39"/>
      <c r="C109" s="190" t="s">
        <v>202</v>
      </c>
      <c r="D109" s="190" t="s">
        <v>141</v>
      </c>
      <c r="E109" s="191" t="s">
        <v>440</v>
      </c>
      <c r="F109" s="192" t="s">
        <v>441</v>
      </c>
      <c r="G109" s="193" t="s">
        <v>349</v>
      </c>
      <c r="H109" s="194">
        <v>2</v>
      </c>
      <c r="I109" s="195"/>
      <c r="J109" s="196">
        <f>ROUND(I109*H109,2)</f>
        <v>0</v>
      </c>
      <c r="K109" s="192" t="s">
        <v>145</v>
      </c>
      <c r="L109" s="59"/>
      <c r="M109" s="197" t="s">
        <v>21</v>
      </c>
      <c r="N109" s="198" t="s">
        <v>42</v>
      </c>
      <c r="O109" s="40"/>
      <c r="P109" s="199">
        <f>O109*H109</f>
        <v>0</v>
      </c>
      <c r="Q109" s="199">
        <v>1.0869999999999999E-2</v>
      </c>
      <c r="R109" s="199">
        <f>Q109*H109</f>
        <v>2.1739999999999999E-2</v>
      </c>
      <c r="S109" s="199">
        <v>0</v>
      </c>
      <c r="T109" s="200">
        <f>S109*H109</f>
        <v>0</v>
      </c>
      <c r="AR109" s="22" t="s">
        <v>210</v>
      </c>
      <c r="AT109" s="22" t="s">
        <v>141</v>
      </c>
      <c r="AU109" s="22" t="s">
        <v>81</v>
      </c>
      <c r="AY109" s="22" t="s">
        <v>139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79</v>
      </c>
      <c r="BK109" s="201">
        <f>ROUND(I109*H109,2)</f>
        <v>0</v>
      </c>
      <c r="BL109" s="22" t="s">
        <v>210</v>
      </c>
      <c r="BM109" s="22" t="s">
        <v>442</v>
      </c>
    </row>
    <row r="110" spans="2:65" s="1" customFormat="1" ht="27">
      <c r="B110" s="39"/>
      <c r="C110" s="61"/>
      <c r="D110" s="202" t="s">
        <v>148</v>
      </c>
      <c r="E110" s="61"/>
      <c r="F110" s="203" t="s">
        <v>443</v>
      </c>
      <c r="G110" s="61"/>
      <c r="H110" s="61"/>
      <c r="I110" s="161"/>
      <c r="J110" s="61"/>
      <c r="K110" s="61"/>
      <c r="L110" s="59"/>
      <c r="M110" s="204"/>
      <c r="N110" s="40"/>
      <c r="O110" s="40"/>
      <c r="P110" s="40"/>
      <c r="Q110" s="40"/>
      <c r="R110" s="40"/>
      <c r="S110" s="40"/>
      <c r="T110" s="76"/>
      <c r="AT110" s="22" t="s">
        <v>148</v>
      </c>
      <c r="AU110" s="22" t="s">
        <v>81</v>
      </c>
    </row>
    <row r="111" spans="2:65" s="1" customFormat="1" ht="22.9" customHeight="1">
      <c r="B111" s="39"/>
      <c r="C111" s="190" t="s">
        <v>207</v>
      </c>
      <c r="D111" s="190" t="s">
        <v>141</v>
      </c>
      <c r="E111" s="191" t="s">
        <v>444</v>
      </c>
      <c r="F111" s="192" t="s">
        <v>445</v>
      </c>
      <c r="G111" s="193" t="s">
        <v>349</v>
      </c>
      <c r="H111" s="194">
        <v>1</v>
      </c>
      <c r="I111" s="195"/>
      <c r="J111" s="196">
        <f>ROUND(I111*H111,2)</f>
        <v>0</v>
      </c>
      <c r="K111" s="192" t="s">
        <v>145</v>
      </c>
      <c r="L111" s="59"/>
      <c r="M111" s="197" t="s">
        <v>21</v>
      </c>
      <c r="N111" s="198" t="s">
        <v>42</v>
      </c>
      <c r="O111" s="40"/>
      <c r="P111" s="199">
        <f>O111*H111</f>
        <v>0</v>
      </c>
      <c r="Q111" s="199">
        <v>1.2070000000000001E-2</v>
      </c>
      <c r="R111" s="199">
        <f>Q111*H111</f>
        <v>1.2070000000000001E-2</v>
      </c>
      <c r="S111" s="199">
        <v>0</v>
      </c>
      <c r="T111" s="200">
        <f>S111*H111</f>
        <v>0</v>
      </c>
      <c r="AR111" s="22" t="s">
        <v>210</v>
      </c>
      <c r="AT111" s="22" t="s">
        <v>141</v>
      </c>
      <c r="AU111" s="22" t="s">
        <v>81</v>
      </c>
      <c r="AY111" s="22" t="s">
        <v>139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79</v>
      </c>
      <c r="BK111" s="201">
        <f>ROUND(I111*H111,2)</f>
        <v>0</v>
      </c>
      <c r="BL111" s="22" t="s">
        <v>210</v>
      </c>
      <c r="BM111" s="22" t="s">
        <v>446</v>
      </c>
    </row>
    <row r="112" spans="2:65" s="1" customFormat="1" ht="27">
      <c r="B112" s="39"/>
      <c r="C112" s="61"/>
      <c r="D112" s="202" t="s">
        <v>148</v>
      </c>
      <c r="E112" s="61"/>
      <c r="F112" s="203" t="s">
        <v>447</v>
      </c>
      <c r="G112" s="61"/>
      <c r="H112" s="61"/>
      <c r="I112" s="161"/>
      <c r="J112" s="61"/>
      <c r="K112" s="61"/>
      <c r="L112" s="59"/>
      <c r="M112" s="204"/>
      <c r="N112" s="40"/>
      <c r="O112" s="40"/>
      <c r="P112" s="40"/>
      <c r="Q112" s="40"/>
      <c r="R112" s="40"/>
      <c r="S112" s="40"/>
      <c r="T112" s="76"/>
      <c r="AT112" s="22" t="s">
        <v>148</v>
      </c>
      <c r="AU112" s="22" t="s">
        <v>81</v>
      </c>
    </row>
    <row r="113" spans="2:65" s="1" customFormat="1" ht="22.9" customHeight="1">
      <c r="B113" s="39"/>
      <c r="C113" s="190" t="s">
        <v>213</v>
      </c>
      <c r="D113" s="190" t="s">
        <v>141</v>
      </c>
      <c r="E113" s="191" t="s">
        <v>448</v>
      </c>
      <c r="F113" s="192" t="s">
        <v>449</v>
      </c>
      <c r="G113" s="193" t="s">
        <v>349</v>
      </c>
      <c r="H113" s="194">
        <v>2</v>
      </c>
      <c r="I113" s="195"/>
      <c r="J113" s="196">
        <f>ROUND(I113*H113,2)</f>
        <v>0</v>
      </c>
      <c r="K113" s="192" t="s">
        <v>145</v>
      </c>
      <c r="L113" s="59"/>
      <c r="M113" s="197" t="s">
        <v>21</v>
      </c>
      <c r="N113" s="198" t="s">
        <v>42</v>
      </c>
      <c r="O113" s="40"/>
      <c r="P113" s="199">
        <f>O113*H113</f>
        <v>0</v>
      </c>
      <c r="Q113" s="199">
        <v>6.6E-3</v>
      </c>
      <c r="R113" s="199">
        <f>Q113*H113</f>
        <v>1.32E-2</v>
      </c>
      <c r="S113" s="199">
        <v>0</v>
      </c>
      <c r="T113" s="200">
        <f>S113*H113</f>
        <v>0</v>
      </c>
      <c r="AR113" s="22" t="s">
        <v>210</v>
      </c>
      <c r="AT113" s="22" t="s">
        <v>141</v>
      </c>
      <c r="AU113" s="22" t="s">
        <v>81</v>
      </c>
      <c r="AY113" s="22" t="s">
        <v>139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79</v>
      </c>
      <c r="BK113" s="201">
        <f>ROUND(I113*H113,2)</f>
        <v>0</v>
      </c>
      <c r="BL113" s="22" t="s">
        <v>210</v>
      </c>
      <c r="BM113" s="22" t="s">
        <v>450</v>
      </c>
    </row>
    <row r="114" spans="2:65" s="1" customFormat="1" ht="40.5">
      <c r="B114" s="39"/>
      <c r="C114" s="61"/>
      <c r="D114" s="202" t="s">
        <v>148</v>
      </c>
      <c r="E114" s="61"/>
      <c r="F114" s="203" t="s">
        <v>451</v>
      </c>
      <c r="G114" s="61"/>
      <c r="H114" s="61"/>
      <c r="I114" s="161"/>
      <c r="J114" s="61"/>
      <c r="K114" s="61"/>
      <c r="L114" s="59"/>
      <c r="M114" s="204"/>
      <c r="N114" s="40"/>
      <c r="O114" s="40"/>
      <c r="P114" s="40"/>
      <c r="Q114" s="40"/>
      <c r="R114" s="40"/>
      <c r="S114" s="40"/>
      <c r="T114" s="76"/>
      <c r="AT114" s="22" t="s">
        <v>148</v>
      </c>
      <c r="AU114" s="22" t="s">
        <v>81</v>
      </c>
    </row>
    <row r="115" spans="2:65" s="1" customFormat="1" ht="22.9" customHeight="1">
      <c r="B115" s="39"/>
      <c r="C115" s="227" t="s">
        <v>220</v>
      </c>
      <c r="D115" s="227" t="s">
        <v>214</v>
      </c>
      <c r="E115" s="228" t="s">
        <v>452</v>
      </c>
      <c r="F115" s="229" t="s">
        <v>453</v>
      </c>
      <c r="G115" s="230" t="s">
        <v>189</v>
      </c>
      <c r="H115" s="231">
        <v>1</v>
      </c>
      <c r="I115" s="232"/>
      <c r="J115" s="233">
        <f>ROUND(I115*H115,2)</f>
        <v>0</v>
      </c>
      <c r="K115" s="229" t="s">
        <v>145</v>
      </c>
      <c r="L115" s="234"/>
      <c r="M115" s="235" t="s">
        <v>21</v>
      </c>
      <c r="N115" s="236" t="s">
        <v>42</v>
      </c>
      <c r="O115" s="40"/>
      <c r="P115" s="199">
        <f>O115*H115</f>
        <v>0</v>
      </c>
      <c r="Q115" s="199">
        <v>1.7999999999999999E-2</v>
      </c>
      <c r="R115" s="199">
        <f>Q115*H115</f>
        <v>1.7999999999999999E-2</v>
      </c>
      <c r="S115" s="199">
        <v>0</v>
      </c>
      <c r="T115" s="200">
        <f>S115*H115</f>
        <v>0</v>
      </c>
      <c r="AR115" s="22" t="s">
        <v>217</v>
      </c>
      <c r="AT115" s="22" t="s">
        <v>214</v>
      </c>
      <c r="AU115" s="22" t="s">
        <v>81</v>
      </c>
      <c r="AY115" s="22" t="s">
        <v>139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79</v>
      </c>
      <c r="BK115" s="201">
        <f>ROUND(I115*H115,2)</f>
        <v>0</v>
      </c>
      <c r="BL115" s="22" t="s">
        <v>210</v>
      </c>
      <c r="BM115" s="22" t="s">
        <v>454</v>
      </c>
    </row>
    <row r="116" spans="2:65" s="1" customFormat="1" ht="27">
      <c r="B116" s="39"/>
      <c r="C116" s="61"/>
      <c r="D116" s="202" t="s">
        <v>148</v>
      </c>
      <c r="E116" s="61"/>
      <c r="F116" s="203" t="s">
        <v>455</v>
      </c>
      <c r="G116" s="61"/>
      <c r="H116" s="61"/>
      <c r="I116" s="161"/>
      <c r="J116" s="61"/>
      <c r="K116" s="61"/>
      <c r="L116" s="59"/>
      <c r="M116" s="204"/>
      <c r="N116" s="40"/>
      <c r="O116" s="40"/>
      <c r="P116" s="40"/>
      <c r="Q116" s="40"/>
      <c r="R116" s="40"/>
      <c r="S116" s="40"/>
      <c r="T116" s="76"/>
      <c r="AT116" s="22" t="s">
        <v>148</v>
      </c>
      <c r="AU116" s="22" t="s">
        <v>81</v>
      </c>
    </row>
    <row r="117" spans="2:65" s="10" customFormat="1" ht="29.85" customHeight="1">
      <c r="B117" s="174"/>
      <c r="C117" s="175"/>
      <c r="D117" s="176" t="s">
        <v>70</v>
      </c>
      <c r="E117" s="188" t="s">
        <v>456</v>
      </c>
      <c r="F117" s="188" t="s">
        <v>457</v>
      </c>
      <c r="G117" s="175"/>
      <c r="H117" s="175"/>
      <c r="I117" s="178"/>
      <c r="J117" s="189">
        <f>BK117</f>
        <v>0</v>
      </c>
      <c r="K117" s="175"/>
      <c r="L117" s="180"/>
      <c r="M117" s="181"/>
      <c r="N117" s="182"/>
      <c r="O117" s="182"/>
      <c r="P117" s="183">
        <f>SUM(P118:P171)</f>
        <v>0</v>
      </c>
      <c r="Q117" s="182"/>
      <c r="R117" s="183">
        <f>SUM(R118:R171)</f>
        <v>1.2449300000000001</v>
      </c>
      <c r="S117" s="182"/>
      <c r="T117" s="184">
        <f>SUM(T118:T171)</f>
        <v>0</v>
      </c>
      <c r="AR117" s="185" t="s">
        <v>81</v>
      </c>
      <c r="AT117" s="186" t="s">
        <v>70</v>
      </c>
      <c r="AU117" s="186" t="s">
        <v>79</v>
      </c>
      <c r="AY117" s="185" t="s">
        <v>139</v>
      </c>
      <c r="BK117" s="187">
        <f>SUM(BK118:BK171)</f>
        <v>0</v>
      </c>
    </row>
    <row r="118" spans="2:65" s="1" customFormat="1" ht="14.45" customHeight="1">
      <c r="B118" s="39"/>
      <c r="C118" s="190" t="s">
        <v>225</v>
      </c>
      <c r="D118" s="190" t="s">
        <v>141</v>
      </c>
      <c r="E118" s="191" t="s">
        <v>458</v>
      </c>
      <c r="F118" s="192" t="s">
        <v>459</v>
      </c>
      <c r="G118" s="193" t="s">
        <v>259</v>
      </c>
      <c r="H118" s="194">
        <v>410</v>
      </c>
      <c r="I118" s="195"/>
      <c r="J118" s="196">
        <f>ROUND(I118*H118,2)</f>
        <v>0</v>
      </c>
      <c r="K118" s="192" t="s">
        <v>145</v>
      </c>
      <c r="L118" s="59"/>
      <c r="M118" s="197" t="s">
        <v>21</v>
      </c>
      <c r="N118" s="198" t="s">
        <v>42</v>
      </c>
      <c r="O118" s="40"/>
      <c r="P118" s="199">
        <f>O118*H118</f>
        <v>0</v>
      </c>
      <c r="Q118" s="199">
        <v>4.6999999999999999E-4</v>
      </c>
      <c r="R118" s="199">
        <f>Q118*H118</f>
        <v>0.19269999999999998</v>
      </c>
      <c r="S118" s="199">
        <v>0</v>
      </c>
      <c r="T118" s="200">
        <f>S118*H118</f>
        <v>0</v>
      </c>
      <c r="AR118" s="22" t="s">
        <v>210</v>
      </c>
      <c r="AT118" s="22" t="s">
        <v>141</v>
      </c>
      <c r="AU118" s="22" t="s">
        <v>81</v>
      </c>
      <c r="AY118" s="22" t="s">
        <v>139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79</v>
      </c>
      <c r="BK118" s="201">
        <f>ROUND(I118*H118,2)</f>
        <v>0</v>
      </c>
      <c r="BL118" s="22" t="s">
        <v>210</v>
      </c>
      <c r="BM118" s="22" t="s">
        <v>460</v>
      </c>
    </row>
    <row r="119" spans="2:65" s="1" customFormat="1" ht="13.5">
      <c r="B119" s="39"/>
      <c r="C119" s="61"/>
      <c r="D119" s="202" t="s">
        <v>148</v>
      </c>
      <c r="E119" s="61"/>
      <c r="F119" s="203" t="s">
        <v>461</v>
      </c>
      <c r="G119" s="61"/>
      <c r="H119" s="61"/>
      <c r="I119" s="161"/>
      <c r="J119" s="61"/>
      <c r="K119" s="61"/>
      <c r="L119" s="59"/>
      <c r="M119" s="204"/>
      <c r="N119" s="40"/>
      <c r="O119" s="40"/>
      <c r="P119" s="40"/>
      <c r="Q119" s="40"/>
      <c r="R119" s="40"/>
      <c r="S119" s="40"/>
      <c r="T119" s="76"/>
      <c r="AT119" s="22" t="s">
        <v>148</v>
      </c>
      <c r="AU119" s="22" t="s">
        <v>81</v>
      </c>
    </row>
    <row r="120" spans="2:65" s="11" customFormat="1" ht="13.5">
      <c r="B120" s="205"/>
      <c r="C120" s="206"/>
      <c r="D120" s="202" t="s">
        <v>150</v>
      </c>
      <c r="E120" s="207" t="s">
        <v>21</v>
      </c>
      <c r="F120" s="208" t="s">
        <v>462</v>
      </c>
      <c r="G120" s="206"/>
      <c r="H120" s="209">
        <v>410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150</v>
      </c>
      <c r="AU120" s="215" t="s">
        <v>81</v>
      </c>
      <c r="AV120" s="11" t="s">
        <v>81</v>
      </c>
      <c r="AW120" s="11" t="s">
        <v>35</v>
      </c>
      <c r="AX120" s="11" t="s">
        <v>79</v>
      </c>
      <c r="AY120" s="215" t="s">
        <v>139</v>
      </c>
    </row>
    <row r="121" spans="2:65" s="1" customFormat="1" ht="14.45" customHeight="1">
      <c r="B121" s="39"/>
      <c r="C121" s="190" t="s">
        <v>10</v>
      </c>
      <c r="D121" s="190" t="s">
        <v>141</v>
      </c>
      <c r="E121" s="191" t="s">
        <v>463</v>
      </c>
      <c r="F121" s="192" t="s">
        <v>464</v>
      </c>
      <c r="G121" s="193" t="s">
        <v>259</v>
      </c>
      <c r="H121" s="194">
        <v>125</v>
      </c>
      <c r="I121" s="195"/>
      <c r="J121" s="196">
        <f>ROUND(I121*H121,2)</f>
        <v>0</v>
      </c>
      <c r="K121" s="192" t="s">
        <v>145</v>
      </c>
      <c r="L121" s="59"/>
      <c r="M121" s="197" t="s">
        <v>21</v>
      </c>
      <c r="N121" s="198" t="s">
        <v>42</v>
      </c>
      <c r="O121" s="40"/>
      <c r="P121" s="199">
        <f>O121*H121</f>
        <v>0</v>
      </c>
      <c r="Q121" s="199">
        <v>5.8E-4</v>
      </c>
      <c r="R121" s="199">
        <f>Q121*H121</f>
        <v>7.2499999999999995E-2</v>
      </c>
      <c r="S121" s="199">
        <v>0</v>
      </c>
      <c r="T121" s="200">
        <f>S121*H121</f>
        <v>0</v>
      </c>
      <c r="AR121" s="22" t="s">
        <v>210</v>
      </c>
      <c r="AT121" s="22" t="s">
        <v>141</v>
      </c>
      <c r="AU121" s="22" t="s">
        <v>81</v>
      </c>
      <c r="AY121" s="22" t="s">
        <v>139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79</v>
      </c>
      <c r="BK121" s="201">
        <f>ROUND(I121*H121,2)</f>
        <v>0</v>
      </c>
      <c r="BL121" s="22" t="s">
        <v>210</v>
      </c>
      <c r="BM121" s="22" t="s">
        <v>465</v>
      </c>
    </row>
    <row r="122" spans="2:65" s="1" customFormat="1" ht="13.5">
      <c r="B122" s="39"/>
      <c r="C122" s="61"/>
      <c r="D122" s="202" t="s">
        <v>148</v>
      </c>
      <c r="E122" s="61"/>
      <c r="F122" s="203" t="s">
        <v>466</v>
      </c>
      <c r="G122" s="61"/>
      <c r="H122" s="61"/>
      <c r="I122" s="161"/>
      <c r="J122" s="61"/>
      <c r="K122" s="61"/>
      <c r="L122" s="59"/>
      <c r="M122" s="204"/>
      <c r="N122" s="40"/>
      <c r="O122" s="40"/>
      <c r="P122" s="40"/>
      <c r="Q122" s="40"/>
      <c r="R122" s="40"/>
      <c r="S122" s="40"/>
      <c r="T122" s="76"/>
      <c r="AT122" s="22" t="s">
        <v>148</v>
      </c>
      <c r="AU122" s="22" t="s">
        <v>81</v>
      </c>
    </row>
    <row r="123" spans="2:65" s="11" customFormat="1" ht="13.5">
      <c r="B123" s="205"/>
      <c r="C123" s="206"/>
      <c r="D123" s="202" t="s">
        <v>150</v>
      </c>
      <c r="E123" s="207" t="s">
        <v>21</v>
      </c>
      <c r="F123" s="208" t="s">
        <v>467</v>
      </c>
      <c r="G123" s="206"/>
      <c r="H123" s="209">
        <v>125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150</v>
      </c>
      <c r="AU123" s="215" t="s">
        <v>81</v>
      </c>
      <c r="AV123" s="11" t="s">
        <v>81</v>
      </c>
      <c r="AW123" s="11" t="s">
        <v>35</v>
      </c>
      <c r="AX123" s="11" t="s">
        <v>79</v>
      </c>
      <c r="AY123" s="215" t="s">
        <v>139</v>
      </c>
    </row>
    <row r="124" spans="2:65" s="1" customFormat="1" ht="14.45" customHeight="1">
      <c r="B124" s="39"/>
      <c r="C124" s="190" t="s">
        <v>210</v>
      </c>
      <c r="D124" s="190" t="s">
        <v>141</v>
      </c>
      <c r="E124" s="191" t="s">
        <v>468</v>
      </c>
      <c r="F124" s="192" t="s">
        <v>469</v>
      </c>
      <c r="G124" s="193" t="s">
        <v>259</v>
      </c>
      <c r="H124" s="194">
        <v>70</v>
      </c>
      <c r="I124" s="195"/>
      <c r="J124" s="196">
        <f>ROUND(I124*H124,2)</f>
        <v>0</v>
      </c>
      <c r="K124" s="192" t="s">
        <v>145</v>
      </c>
      <c r="L124" s="59"/>
      <c r="M124" s="197" t="s">
        <v>21</v>
      </c>
      <c r="N124" s="198" t="s">
        <v>42</v>
      </c>
      <c r="O124" s="40"/>
      <c r="P124" s="199">
        <f>O124*H124</f>
        <v>0</v>
      </c>
      <c r="Q124" s="199">
        <v>7.1000000000000002E-4</v>
      </c>
      <c r="R124" s="199">
        <f>Q124*H124</f>
        <v>4.9700000000000001E-2</v>
      </c>
      <c r="S124" s="199">
        <v>0</v>
      </c>
      <c r="T124" s="200">
        <f>S124*H124</f>
        <v>0</v>
      </c>
      <c r="AR124" s="22" t="s">
        <v>210</v>
      </c>
      <c r="AT124" s="22" t="s">
        <v>141</v>
      </c>
      <c r="AU124" s="22" t="s">
        <v>81</v>
      </c>
      <c r="AY124" s="22" t="s">
        <v>139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79</v>
      </c>
      <c r="BK124" s="201">
        <f>ROUND(I124*H124,2)</f>
        <v>0</v>
      </c>
      <c r="BL124" s="22" t="s">
        <v>210</v>
      </c>
      <c r="BM124" s="22" t="s">
        <v>470</v>
      </c>
    </row>
    <row r="125" spans="2:65" s="1" customFormat="1" ht="13.5">
      <c r="B125" s="39"/>
      <c r="C125" s="61"/>
      <c r="D125" s="202" t="s">
        <v>148</v>
      </c>
      <c r="E125" s="61"/>
      <c r="F125" s="203" t="s">
        <v>471</v>
      </c>
      <c r="G125" s="61"/>
      <c r="H125" s="61"/>
      <c r="I125" s="161"/>
      <c r="J125" s="61"/>
      <c r="K125" s="61"/>
      <c r="L125" s="59"/>
      <c r="M125" s="204"/>
      <c r="N125" s="40"/>
      <c r="O125" s="40"/>
      <c r="P125" s="40"/>
      <c r="Q125" s="40"/>
      <c r="R125" s="40"/>
      <c r="S125" s="40"/>
      <c r="T125" s="76"/>
      <c r="AT125" s="22" t="s">
        <v>148</v>
      </c>
      <c r="AU125" s="22" t="s">
        <v>81</v>
      </c>
    </row>
    <row r="126" spans="2:65" s="11" customFormat="1" ht="13.5">
      <c r="B126" s="205"/>
      <c r="C126" s="206"/>
      <c r="D126" s="202" t="s">
        <v>150</v>
      </c>
      <c r="E126" s="207" t="s">
        <v>21</v>
      </c>
      <c r="F126" s="208" t="s">
        <v>472</v>
      </c>
      <c r="G126" s="206"/>
      <c r="H126" s="209">
        <v>70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150</v>
      </c>
      <c r="AU126" s="215" t="s">
        <v>81</v>
      </c>
      <c r="AV126" s="11" t="s">
        <v>81</v>
      </c>
      <c r="AW126" s="11" t="s">
        <v>35</v>
      </c>
      <c r="AX126" s="11" t="s">
        <v>79</v>
      </c>
      <c r="AY126" s="215" t="s">
        <v>139</v>
      </c>
    </row>
    <row r="127" spans="2:65" s="1" customFormat="1" ht="14.45" customHeight="1">
      <c r="B127" s="39"/>
      <c r="C127" s="190" t="s">
        <v>241</v>
      </c>
      <c r="D127" s="190" t="s">
        <v>141</v>
      </c>
      <c r="E127" s="191" t="s">
        <v>473</v>
      </c>
      <c r="F127" s="192" t="s">
        <v>474</v>
      </c>
      <c r="G127" s="193" t="s">
        <v>259</v>
      </c>
      <c r="H127" s="194">
        <v>115</v>
      </c>
      <c r="I127" s="195"/>
      <c r="J127" s="196">
        <f>ROUND(I127*H127,2)</f>
        <v>0</v>
      </c>
      <c r="K127" s="192" t="s">
        <v>145</v>
      </c>
      <c r="L127" s="59"/>
      <c r="M127" s="197" t="s">
        <v>21</v>
      </c>
      <c r="N127" s="198" t="s">
        <v>42</v>
      </c>
      <c r="O127" s="40"/>
      <c r="P127" s="199">
        <f>O127*H127</f>
        <v>0</v>
      </c>
      <c r="Q127" s="199">
        <v>1.2800000000000001E-3</v>
      </c>
      <c r="R127" s="199">
        <f>Q127*H127</f>
        <v>0.14720000000000003</v>
      </c>
      <c r="S127" s="199">
        <v>0</v>
      </c>
      <c r="T127" s="200">
        <f>S127*H127</f>
        <v>0</v>
      </c>
      <c r="AR127" s="22" t="s">
        <v>210</v>
      </c>
      <c r="AT127" s="22" t="s">
        <v>141</v>
      </c>
      <c r="AU127" s="22" t="s">
        <v>81</v>
      </c>
      <c r="AY127" s="22" t="s">
        <v>139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79</v>
      </c>
      <c r="BK127" s="201">
        <f>ROUND(I127*H127,2)</f>
        <v>0</v>
      </c>
      <c r="BL127" s="22" t="s">
        <v>210</v>
      </c>
      <c r="BM127" s="22" t="s">
        <v>475</v>
      </c>
    </row>
    <row r="128" spans="2:65" s="1" customFormat="1" ht="13.5">
      <c r="B128" s="39"/>
      <c r="C128" s="61"/>
      <c r="D128" s="202" t="s">
        <v>148</v>
      </c>
      <c r="E128" s="61"/>
      <c r="F128" s="203" t="s">
        <v>476</v>
      </c>
      <c r="G128" s="61"/>
      <c r="H128" s="61"/>
      <c r="I128" s="161"/>
      <c r="J128" s="61"/>
      <c r="K128" s="61"/>
      <c r="L128" s="59"/>
      <c r="M128" s="204"/>
      <c r="N128" s="40"/>
      <c r="O128" s="40"/>
      <c r="P128" s="40"/>
      <c r="Q128" s="40"/>
      <c r="R128" s="40"/>
      <c r="S128" s="40"/>
      <c r="T128" s="76"/>
      <c r="AT128" s="22" t="s">
        <v>148</v>
      </c>
      <c r="AU128" s="22" t="s">
        <v>81</v>
      </c>
    </row>
    <row r="129" spans="2:65" s="11" customFormat="1" ht="13.5">
      <c r="B129" s="205"/>
      <c r="C129" s="206"/>
      <c r="D129" s="202" t="s">
        <v>150</v>
      </c>
      <c r="E129" s="207" t="s">
        <v>21</v>
      </c>
      <c r="F129" s="208" t="s">
        <v>477</v>
      </c>
      <c r="G129" s="206"/>
      <c r="H129" s="209">
        <v>115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150</v>
      </c>
      <c r="AU129" s="215" t="s">
        <v>81</v>
      </c>
      <c r="AV129" s="11" t="s">
        <v>81</v>
      </c>
      <c r="AW129" s="11" t="s">
        <v>35</v>
      </c>
      <c r="AX129" s="11" t="s">
        <v>79</v>
      </c>
      <c r="AY129" s="215" t="s">
        <v>139</v>
      </c>
    </row>
    <row r="130" spans="2:65" s="1" customFormat="1" ht="14.45" customHeight="1">
      <c r="B130" s="39"/>
      <c r="C130" s="190" t="s">
        <v>246</v>
      </c>
      <c r="D130" s="190" t="s">
        <v>141</v>
      </c>
      <c r="E130" s="191" t="s">
        <v>478</v>
      </c>
      <c r="F130" s="192" t="s">
        <v>479</v>
      </c>
      <c r="G130" s="193" t="s">
        <v>259</v>
      </c>
      <c r="H130" s="194">
        <v>95</v>
      </c>
      <c r="I130" s="195"/>
      <c r="J130" s="196">
        <f>ROUND(I130*H130,2)</f>
        <v>0</v>
      </c>
      <c r="K130" s="192" t="s">
        <v>145</v>
      </c>
      <c r="L130" s="59"/>
      <c r="M130" s="197" t="s">
        <v>21</v>
      </c>
      <c r="N130" s="198" t="s">
        <v>42</v>
      </c>
      <c r="O130" s="40"/>
      <c r="P130" s="199">
        <f>O130*H130</f>
        <v>0</v>
      </c>
      <c r="Q130" s="199">
        <v>1.6100000000000001E-3</v>
      </c>
      <c r="R130" s="199">
        <f>Q130*H130</f>
        <v>0.15295</v>
      </c>
      <c r="S130" s="199">
        <v>0</v>
      </c>
      <c r="T130" s="200">
        <f>S130*H130</f>
        <v>0</v>
      </c>
      <c r="AR130" s="22" t="s">
        <v>210</v>
      </c>
      <c r="AT130" s="22" t="s">
        <v>141</v>
      </c>
      <c r="AU130" s="22" t="s">
        <v>81</v>
      </c>
      <c r="AY130" s="22" t="s">
        <v>139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79</v>
      </c>
      <c r="BK130" s="201">
        <f>ROUND(I130*H130,2)</f>
        <v>0</v>
      </c>
      <c r="BL130" s="22" t="s">
        <v>210</v>
      </c>
      <c r="BM130" s="22" t="s">
        <v>480</v>
      </c>
    </row>
    <row r="131" spans="2:65" s="1" customFormat="1" ht="13.5">
      <c r="B131" s="39"/>
      <c r="C131" s="61"/>
      <c r="D131" s="202" t="s">
        <v>148</v>
      </c>
      <c r="E131" s="61"/>
      <c r="F131" s="203" t="s">
        <v>481</v>
      </c>
      <c r="G131" s="61"/>
      <c r="H131" s="61"/>
      <c r="I131" s="161"/>
      <c r="J131" s="61"/>
      <c r="K131" s="61"/>
      <c r="L131" s="59"/>
      <c r="M131" s="204"/>
      <c r="N131" s="40"/>
      <c r="O131" s="40"/>
      <c r="P131" s="40"/>
      <c r="Q131" s="40"/>
      <c r="R131" s="40"/>
      <c r="S131" s="40"/>
      <c r="T131" s="76"/>
      <c r="AT131" s="22" t="s">
        <v>148</v>
      </c>
      <c r="AU131" s="22" t="s">
        <v>81</v>
      </c>
    </row>
    <row r="132" spans="2:65" s="11" customFormat="1" ht="13.5">
      <c r="B132" s="205"/>
      <c r="C132" s="206"/>
      <c r="D132" s="202" t="s">
        <v>150</v>
      </c>
      <c r="E132" s="207" t="s">
        <v>21</v>
      </c>
      <c r="F132" s="208" t="s">
        <v>482</v>
      </c>
      <c r="G132" s="206"/>
      <c r="H132" s="209">
        <v>95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150</v>
      </c>
      <c r="AU132" s="215" t="s">
        <v>81</v>
      </c>
      <c r="AV132" s="11" t="s">
        <v>81</v>
      </c>
      <c r="AW132" s="11" t="s">
        <v>35</v>
      </c>
      <c r="AX132" s="11" t="s">
        <v>79</v>
      </c>
      <c r="AY132" s="215" t="s">
        <v>139</v>
      </c>
    </row>
    <row r="133" spans="2:65" s="1" customFormat="1" ht="14.45" customHeight="1">
      <c r="B133" s="39"/>
      <c r="C133" s="190" t="s">
        <v>251</v>
      </c>
      <c r="D133" s="190" t="s">
        <v>141</v>
      </c>
      <c r="E133" s="191" t="s">
        <v>483</v>
      </c>
      <c r="F133" s="192" t="s">
        <v>484</v>
      </c>
      <c r="G133" s="193" t="s">
        <v>259</v>
      </c>
      <c r="H133" s="194">
        <v>117</v>
      </c>
      <c r="I133" s="195"/>
      <c r="J133" s="196">
        <f>ROUND(I133*H133,2)</f>
        <v>0</v>
      </c>
      <c r="K133" s="192" t="s">
        <v>145</v>
      </c>
      <c r="L133" s="59"/>
      <c r="M133" s="197" t="s">
        <v>21</v>
      </c>
      <c r="N133" s="198" t="s">
        <v>42</v>
      </c>
      <c r="O133" s="40"/>
      <c r="P133" s="199">
        <f>O133*H133</f>
        <v>0</v>
      </c>
      <c r="Q133" s="199">
        <v>1.9599999999999999E-3</v>
      </c>
      <c r="R133" s="199">
        <f>Q133*H133</f>
        <v>0.22932</v>
      </c>
      <c r="S133" s="199">
        <v>0</v>
      </c>
      <c r="T133" s="200">
        <f>S133*H133</f>
        <v>0</v>
      </c>
      <c r="AR133" s="22" t="s">
        <v>210</v>
      </c>
      <c r="AT133" s="22" t="s">
        <v>141</v>
      </c>
      <c r="AU133" s="22" t="s">
        <v>81</v>
      </c>
      <c r="AY133" s="22" t="s">
        <v>139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79</v>
      </c>
      <c r="BK133" s="201">
        <f>ROUND(I133*H133,2)</f>
        <v>0</v>
      </c>
      <c r="BL133" s="22" t="s">
        <v>210</v>
      </c>
      <c r="BM133" s="22" t="s">
        <v>485</v>
      </c>
    </row>
    <row r="134" spans="2:65" s="1" customFormat="1" ht="13.5">
      <c r="B134" s="39"/>
      <c r="C134" s="61"/>
      <c r="D134" s="202" t="s">
        <v>148</v>
      </c>
      <c r="E134" s="61"/>
      <c r="F134" s="203" t="s">
        <v>486</v>
      </c>
      <c r="G134" s="61"/>
      <c r="H134" s="61"/>
      <c r="I134" s="161"/>
      <c r="J134" s="61"/>
      <c r="K134" s="61"/>
      <c r="L134" s="59"/>
      <c r="M134" s="204"/>
      <c r="N134" s="40"/>
      <c r="O134" s="40"/>
      <c r="P134" s="40"/>
      <c r="Q134" s="40"/>
      <c r="R134" s="40"/>
      <c r="S134" s="40"/>
      <c r="T134" s="76"/>
      <c r="AT134" s="22" t="s">
        <v>148</v>
      </c>
      <c r="AU134" s="22" t="s">
        <v>81</v>
      </c>
    </row>
    <row r="135" spans="2:65" s="11" customFormat="1" ht="13.5">
      <c r="B135" s="205"/>
      <c r="C135" s="206"/>
      <c r="D135" s="202" t="s">
        <v>150</v>
      </c>
      <c r="E135" s="207" t="s">
        <v>21</v>
      </c>
      <c r="F135" s="208" t="s">
        <v>487</v>
      </c>
      <c r="G135" s="206"/>
      <c r="H135" s="209">
        <v>117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150</v>
      </c>
      <c r="AU135" s="215" t="s">
        <v>81</v>
      </c>
      <c r="AV135" s="11" t="s">
        <v>81</v>
      </c>
      <c r="AW135" s="11" t="s">
        <v>35</v>
      </c>
      <c r="AX135" s="11" t="s">
        <v>79</v>
      </c>
      <c r="AY135" s="215" t="s">
        <v>139</v>
      </c>
    </row>
    <row r="136" spans="2:65" s="1" customFormat="1" ht="14.45" customHeight="1">
      <c r="B136" s="39"/>
      <c r="C136" s="190" t="s">
        <v>256</v>
      </c>
      <c r="D136" s="190" t="s">
        <v>141</v>
      </c>
      <c r="E136" s="191" t="s">
        <v>488</v>
      </c>
      <c r="F136" s="192" t="s">
        <v>489</v>
      </c>
      <c r="G136" s="193" t="s">
        <v>259</v>
      </c>
      <c r="H136" s="194">
        <v>9</v>
      </c>
      <c r="I136" s="195"/>
      <c r="J136" s="196">
        <f>ROUND(I136*H136,2)</f>
        <v>0</v>
      </c>
      <c r="K136" s="192" t="s">
        <v>145</v>
      </c>
      <c r="L136" s="59"/>
      <c r="M136" s="197" t="s">
        <v>21</v>
      </c>
      <c r="N136" s="198" t="s">
        <v>42</v>
      </c>
      <c r="O136" s="40"/>
      <c r="P136" s="199">
        <f>O136*H136</f>
        <v>0</v>
      </c>
      <c r="Q136" s="199">
        <v>3.3899999999999998E-3</v>
      </c>
      <c r="R136" s="199">
        <f>Q136*H136</f>
        <v>3.0509999999999999E-2</v>
      </c>
      <c r="S136" s="199">
        <v>0</v>
      </c>
      <c r="T136" s="200">
        <f>S136*H136</f>
        <v>0</v>
      </c>
      <c r="AR136" s="22" t="s">
        <v>210</v>
      </c>
      <c r="AT136" s="22" t="s">
        <v>141</v>
      </c>
      <c r="AU136" s="22" t="s">
        <v>81</v>
      </c>
      <c r="AY136" s="22" t="s">
        <v>139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79</v>
      </c>
      <c r="BK136" s="201">
        <f>ROUND(I136*H136,2)</f>
        <v>0</v>
      </c>
      <c r="BL136" s="22" t="s">
        <v>210</v>
      </c>
      <c r="BM136" s="22" t="s">
        <v>490</v>
      </c>
    </row>
    <row r="137" spans="2:65" s="1" customFormat="1" ht="13.5">
      <c r="B137" s="39"/>
      <c r="C137" s="61"/>
      <c r="D137" s="202" t="s">
        <v>148</v>
      </c>
      <c r="E137" s="61"/>
      <c r="F137" s="203" t="s">
        <v>491</v>
      </c>
      <c r="G137" s="61"/>
      <c r="H137" s="61"/>
      <c r="I137" s="161"/>
      <c r="J137" s="61"/>
      <c r="K137" s="61"/>
      <c r="L137" s="59"/>
      <c r="M137" s="204"/>
      <c r="N137" s="40"/>
      <c r="O137" s="40"/>
      <c r="P137" s="40"/>
      <c r="Q137" s="40"/>
      <c r="R137" s="40"/>
      <c r="S137" s="40"/>
      <c r="T137" s="76"/>
      <c r="AT137" s="22" t="s">
        <v>148</v>
      </c>
      <c r="AU137" s="22" t="s">
        <v>81</v>
      </c>
    </row>
    <row r="138" spans="2:65" s="11" customFormat="1" ht="13.5">
      <c r="B138" s="205"/>
      <c r="C138" s="206"/>
      <c r="D138" s="202" t="s">
        <v>150</v>
      </c>
      <c r="E138" s="207" t="s">
        <v>21</v>
      </c>
      <c r="F138" s="208" t="s">
        <v>492</v>
      </c>
      <c r="G138" s="206"/>
      <c r="H138" s="209">
        <v>9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150</v>
      </c>
      <c r="AU138" s="215" t="s">
        <v>81</v>
      </c>
      <c r="AV138" s="11" t="s">
        <v>81</v>
      </c>
      <c r="AW138" s="11" t="s">
        <v>35</v>
      </c>
      <c r="AX138" s="11" t="s">
        <v>79</v>
      </c>
      <c r="AY138" s="215" t="s">
        <v>139</v>
      </c>
    </row>
    <row r="139" spans="2:65" s="1" customFormat="1" ht="14.45" customHeight="1">
      <c r="B139" s="39"/>
      <c r="C139" s="190" t="s">
        <v>9</v>
      </c>
      <c r="D139" s="190" t="s">
        <v>141</v>
      </c>
      <c r="E139" s="191" t="s">
        <v>493</v>
      </c>
      <c r="F139" s="192" t="s">
        <v>494</v>
      </c>
      <c r="G139" s="193" t="s">
        <v>259</v>
      </c>
      <c r="H139" s="194">
        <v>55</v>
      </c>
      <c r="I139" s="195"/>
      <c r="J139" s="196">
        <f>ROUND(I139*H139,2)</f>
        <v>0</v>
      </c>
      <c r="K139" s="192" t="s">
        <v>145</v>
      </c>
      <c r="L139" s="59"/>
      <c r="M139" s="197" t="s">
        <v>21</v>
      </c>
      <c r="N139" s="198" t="s">
        <v>42</v>
      </c>
      <c r="O139" s="40"/>
      <c r="P139" s="199">
        <f>O139*H139</f>
        <v>0</v>
      </c>
      <c r="Q139" s="199">
        <v>3.8600000000000001E-3</v>
      </c>
      <c r="R139" s="199">
        <f>Q139*H139</f>
        <v>0.21230000000000002</v>
      </c>
      <c r="S139" s="199">
        <v>0</v>
      </c>
      <c r="T139" s="200">
        <f>S139*H139</f>
        <v>0</v>
      </c>
      <c r="AR139" s="22" t="s">
        <v>210</v>
      </c>
      <c r="AT139" s="22" t="s">
        <v>141</v>
      </c>
      <c r="AU139" s="22" t="s">
        <v>81</v>
      </c>
      <c r="AY139" s="22" t="s">
        <v>139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79</v>
      </c>
      <c r="BK139" s="201">
        <f>ROUND(I139*H139,2)</f>
        <v>0</v>
      </c>
      <c r="BL139" s="22" t="s">
        <v>210</v>
      </c>
      <c r="BM139" s="22" t="s">
        <v>495</v>
      </c>
    </row>
    <row r="140" spans="2:65" s="1" customFormat="1" ht="13.5">
      <c r="B140" s="39"/>
      <c r="C140" s="61"/>
      <c r="D140" s="202" t="s">
        <v>148</v>
      </c>
      <c r="E140" s="61"/>
      <c r="F140" s="203" t="s">
        <v>496</v>
      </c>
      <c r="G140" s="61"/>
      <c r="H140" s="61"/>
      <c r="I140" s="161"/>
      <c r="J140" s="61"/>
      <c r="K140" s="61"/>
      <c r="L140" s="59"/>
      <c r="M140" s="204"/>
      <c r="N140" s="40"/>
      <c r="O140" s="40"/>
      <c r="P140" s="40"/>
      <c r="Q140" s="40"/>
      <c r="R140" s="40"/>
      <c r="S140" s="40"/>
      <c r="T140" s="76"/>
      <c r="AT140" s="22" t="s">
        <v>148</v>
      </c>
      <c r="AU140" s="22" t="s">
        <v>81</v>
      </c>
    </row>
    <row r="141" spans="2:65" s="11" customFormat="1" ht="13.5">
      <c r="B141" s="205"/>
      <c r="C141" s="206"/>
      <c r="D141" s="202" t="s">
        <v>150</v>
      </c>
      <c r="E141" s="207" t="s">
        <v>21</v>
      </c>
      <c r="F141" s="208" t="s">
        <v>497</v>
      </c>
      <c r="G141" s="206"/>
      <c r="H141" s="209">
        <v>55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150</v>
      </c>
      <c r="AU141" s="215" t="s">
        <v>81</v>
      </c>
      <c r="AV141" s="11" t="s">
        <v>81</v>
      </c>
      <c r="AW141" s="11" t="s">
        <v>35</v>
      </c>
      <c r="AX141" s="11" t="s">
        <v>79</v>
      </c>
      <c r="AY141" s="215" t="s">
        <v>139</v>
      </c>
    </row>
    <row r="142" spans="2:65" s="1" customFormat="1" ht="22.9" customHeight="1">
      <c r="B142" s="39"/>
      <c r="C142" s="190" t="s">
        <v>269</v>
      </c>
      <c r="D142" s="190" t="s">
        <v>141</v>
      </c>
      <c r="E142" s="191" t="s">
        <v>498</v>
      </c>
      <c r="F142" s="192" t="s">
        <v>499</v>
      </c>
      <c r="G142" s="193" t="s">
        <v>189</v>
      </c>
      <c r="H142" s="194">
        <v>4</v>
      </c>
      <c r="I142" s="195"/>
      <c r="J142" s="196">
        <f>ROUND(I142*H142,2)</f>
        <v>0</v>
      </c>
      <c r="K142" s="192" t="s">
        <v>145</v>
      </c>
      <c r="L142" s="59"/>
      <c r="M142" s="197" t="s">
        <v>21</v>
      </c>
      <c r="N142" s="198" t="s">
        <v>42</v>
      </c>
      <c r="O142" s="40"/>
      <c r="P142" s="199">
        <f>O142*H142</f>
        <v>0</v>
      </c>
      <c r="Q142" s="199">
        <v>3.6000000000000002E-4</v>
      </c>
      <c r="R142" s="199">
        <f>Q142*H142</f>
        <v>1.4400000000000001E-3</v>
      </c>
      <c r="S142" s="199">
        <v>0</v>
      </c>
      <c r="T142" s="200">
        <f>S142*H142</f>
        <v>0</v>
      </c>
      <c r="AR142" s="22" t="s">
        <v>210</v>
      </c>
      <c r="AT142" s="22" t="s">
        <v>141</v>
      </c>
      <c r="AU142" s="22" t="s">
        <v>81</v>
      </c>
      <c r="AY142" s="22" t="s">
        <v>139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79</v>
      </c>
      <c r="BK142" s="201">
        <f>ROUND(I142*H142,2)</f>
        <v>0</v>
      </c>
      <c r="BL142" s="22" t="s">
        <v>210</v>
      </c>
      <c r="BM142" s="22" t="s">
        <v>500</v>
      </c>
    </row>
    <row r="143" spans="2:65" s="1" customFormat="1" ht="27">
      <c r="B143" s="39"/>
      <c r="C143" s="61"/>
      <c r="D143" s="202" t="s">
        <v>148</v>
      </c>
      <c r="E143" s="61"/>
      <c r="F143" s="203" t="s">
        <v>501</v>
      </c>
      <c r="G143" s="61"/>
      <c r="H143" s="61"/>
      <c r="I143" s="161"/>
      <c r="J143" s="61"/>
      <c r="K143" s="61"/>
      <c r="L143" s="59"/>
      <c r="M143" s="204"/>
      <c r="N143" s="40"/>
      <c r="O143" s="40"/>
      <c r="P143" s="40"/>
      <c r="Q143" s="40"/>
      <c r="R143" s="40"/>
      <c r="S143" s="40"/>
      <c r="T143" s="76"/>
      <c r="AT143" s="22" t="s">
        <v>148</v>
      </c>
      <c r="AU143" s="22" t="s">
        <v>81</v>
      </c>
    </row>
    <row r="144" spans="2:65" s="1" customFormat="1" ht="22.9" customHeight="1">
      <c r="B144" s="39"/>
      <c r="C144" s="190" t="s">
        <v>274</v>
      </c>
      <c r="D144" s="190" t="s">
        <v>141</v>
      </c>
      <c r="E144" s="191" t="s">
        <v>502</v>
      </c>
      <c r="F144" s="192" t="s">
        <v>503</v>
      </c>
      <c r="G144" s="193" t="s">
        <v>189</v>
      </c>
      <c r="H144" s="194">
        <v>2</v>
      </c>
      <c r="I144" s="195"/>
      <c r="J144" s="196">
        <f>ROUND(I144*H144,2)</f>
        <v>0</v>
      </c>
      <c r="K144" s="192" t="s">
        <v>145</v>
      </c>
      <c r="L144" s="59"/>
      <c r="M144" s="197" t="s">
        <v>21</v>
      </c>
      <c r="N144" s="198" t="s">
        <v>42</v>
      </c>
      <c r="O144" s="40"/>
      <c r="P144" s="199">
        <f>O144*H144</f>
        <v>0</v>
      </c>
      <c r="Q144" s="199">
        <v>6.3000000000000003E-4</v>
      </c>
      <c r="R144" s="199">
        <f>Q144*H144</f>
        <v>1.2600000000000001E-3</v>
      </c>
      <c r="S144" s="199">
        <v>0</v>
      </c>
      <c r="T144" s="200">
        <f>S144*H144</f>
        <v>0</v>
      </c>
      <c r="AR144" s="22" t="s">
        <v>210</v>
      </c>
      <c r="AT144" s="22" t="s">
        <v>141</v>
      </c>
      <c r="AU144" s="22" t="s">
        <v>81</v>
      </c>
      <c r="AY144" s="22" t="s">
        <v>139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79</v>
      </c>
      <c r="BK144" s="201">
        <f>ROUND(I144*H144,2)</f>
        <v>0</v>
      </c>
      <c r="BL144" s="22" t="s">
        <v>210</v>
      </c>
      <c r="BM144" s="22" t="s">
        <v>504</v>
      </c>
    </row>
    <row r="145" spans="2:65" s="1" customFormat="1" ht="27">
      <c r="B145" s="39"/>
      <c r="C145" s="61"/>
      <c r="D145" s="202" t="s">
        <v>148</v>
      </c>
      <c r="E145" s="61"/>
      <c r="F145" s="203" t="s">
        <v>505</v>
      </c>
      <c r="G145" s="61"/>
      <c r="H145" s="61"/>
      <c r="I145" s="161"/>
      <c r="J145" s="61"/>
      <c r="K145" s="61"/>
      <c r="L145" s="59"/>
      <c r="M145" s="204"/>
      <c r="N145" s="40"/>
      <c r="O145" s="40"/>
      <c r="P145" s="40"/>
      <c r="Q145" s="40"/>
      <c r="R145" s="40"/>
      <c r="S145" s="40"/>
      <c r="T145" s="76"/>
      <c r="AT145" s="22" t="s">
        <v>148</v>
      </c>
      <c r="AU145" s="22" t="s">
        <v>81</v>
      </c>
    </row>
    <row r="146" spans="2:65" s="1" customFormat="1" ht="22.9" customHeight="1">
      <c r="B146" s="39"/>
      <c r="C146" s="190" t="s">
        <v>281</v>
      </c>
      <c r="D146" s="190" t="s">
        <v>141</v>
      </c>
      <c r="E146" s="191" t="s">
        <v>506</v>
      </c>
      <c r="F146" s="192" t="s">
        <v>507</v>
      </c>
      <c r="G146" s="193" t="s">
        <v>189</v>
      </c>
      <c r="H146" s="194">
        <v>2</v>
      </c>
      <c r="I146" s="195"/>
      <c r="J146" s="196">
        <f>ROUND(I146*H146,2)</f>
        <v>0</v>
      </c>
      <c r="K146" s="192" t="s">
        <v>145</v>
      </c>
      <c r="L146" s="59"/>
      <c r="M146" s="197" t="s">
        <v>21</v>
      </c>
      <c r="N146" s="198" t="s">
        <v>42</v>
      </c>
      <c r="O146" s="40"/>
      <c r="P146" s="199">
        <f>O146*H146</f>
        <v>0</v>
      </c>
      <c r="Q146" s="199">
        <v>9.1E-4</v>
      </c>
      <c r="R146" s="199">
        <f>Q146*H146</f>
        <v>1.82E-3</v>
      </c>
      <c r="S146" s="199">
        <v>0</v>
      </c>
      <c r="T146" s="200">
        <f>S146*H146</f>
        <v>0</v>
      </c>
      <c r="AR146" s="22" t="s">
        <v>210</v>
      </c>
      <c r="AT146" s="22" t="s">
        <v>141</v>
      </c>
      <c r="AU146" s="22" t="s">
        <v>81</v>
      </c>
      <c r="AY146" s="22" t="s">
        <v>139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79</v>
      </c>
      <c r="BK146" s="201">
        <f>ROUND(I146*H146,2)</f>
        <v>0</v>
      </c>
      <c r="BL146" s="22" t="s">
        <v>210</v>
      </c>
      <c r="BM146" s="22" t="s">
        <v>508</v>
      </c>
    </row>
    <row r="147" spans="2:65" s="1" customFormat="1" ht="27">
      <c r="B147" s="39"/>
      <c r="C147" s="61"/>
      <c r="D147" s="202" t="s">
        <v>148</v>
      </c>
      <c r="E147" s="61"/>
      <c r="F147" s="203" t="s">
        <v>509</v>
      </c>
      <c r="G147" s="61"/>
      <c r="H147" s="61"/>
      <c r="I147" s="161"/>
      <c r="J147" s="61"/>
      <c r="K147" s="61"/>
      <c r="L147" s="59"/>
      <c r="M147" s="204"/>
      <c r="N147" s="40"/>
      <c r="O147" s="40"/>
      <c r="P147" s="40"/>
      <c r="Q147" s="40"/>
      <c r="R147" s="40"/>
      <c r="S147" s="40"/>
      <c r="T147" s="76"/>
      <c r="AT147" s="22" t="s">
        <v>148</v>
      </c>
      <c r="AU147" s="22" t="s">
        <v>81</v>
      </c>
    </row>
    <row r="148" spans="2:65" s="1" customFormat="1" ht="22.9" customHeight="1">
      <c r="B148" s="39"/>
      <c r="C148" s="190" t="s">
        <v>286</v>
      </c>
      <c r="D148" s="190" t="s">
        <v>141</v>
      </c>
      <c r="E148" s="191" t="s">
        <v>510</v>
      </c>
      <c r="F148" s="192" t="s">
        <v>511</v>
      </c>
      <c r="G148" s="193" t="s">
        <v>189</v>
      </c>
      <c r="H148" s="194">
        <v>2</v>
      </c>
      <c r="I148" s="195"/>
      <c r="J148" s="196">
        <f>ROUND(I148*H148,2)</f>
        <v>0</v>
      </c>
      <c r="K148" s="192" t="s">
        <v>145</v>
      </c>
      <c r="L148" s="59"/>
      <c r="M148" s="197" t="s">
        <v>21</v>
      </c>
      <c r="N148" s="198" t="s">
        <v>42</v>
      </c>
      <c r="O148" s="40"/>
      <c r="P148" s="199">
        <f>O148*H148</f>
        <v>0</v>
      </c>
      <c r="Q148" s="199">
        <v>1.72E-3</v>
      </c>
      <c r="R148" s="199">
        <f>Q148*H148</f>
        <v>3.4399999999999999E-3</v>
      </c>
      <c r="S148" s="199">
        <v>0</v>
      </c>
      <c r="T148" s="200">
        <f>S148*H148</f>
        <v>0</v>
      </c>
      <c r="AR148" s="22" t="s">
        <v>210</v>
      </c>
      <c r="AT148" s="22" t="s">
        <v>141</v>
      </c>
      <c r="AU148" s="22" t="s">
        <v>81</v>
      </c>
      <c r="AY148" s="22" t="s">
        <v>139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79</v>
      </c>
      <c r="BK148" s="201">
        <f>ROUND(I148*H148,2)</f>
        <v>0</v>
      </c>
      <c r="BL148" s="22" t="s">
        <v>210</v>
      </c>
      <c r="BM148" s="22" t="s">
        <v>512</v>
      </c>
    </row>
    <row r="149" spans="2:65" s="1" customFormat="1" ht="27">
      <c r="B149" s="39"/>
      <c r="C149" s="61"/>
      <c r="D149" s="202" t="s">
        <v>148</v>
      </c>
      <c r="E149" s="61"/>
      <c r="F149" s="203" t="s">
        <v>513</v>
      </c>
      <c r="G149" s="61"/>
      <c r="H149" s="61"/>
      <c r="I149" s="161"/>
      <c r="J149" s="61"/>
      <c r="K149" s="61"/>
      <c r="L149" s="59"/>
      <c r="M149" s="204"/>
      <c r="N149" s="40"/>
      <c r="O149" s="40"/>
      <c r="P149" s="40"/>
      <c r="Q149" s="40"/>
      <c r="R149" s="40"/>
      <c r="S149" s="40"/>
      <c r="T149" s="76"/>
      <c r="AT149" s="22" t="s">
        <v>148</v>
      </c>
      <c r="AU149" s="22" t="s">
        <v>81</v>
      </c>
    </row>
    <row r="150" spans="2:65" s="1" customFormat="1" ht="14.45" customHeight="1">
      <c r="B150" s="39"/>
      <c r="C150" s="190" t="s">
        <v>291</v>
      </c>
      <c r="D150" s="190" t="s">
        <v>141</v>
      </c>
      <c r="E150" s="191" t="s">
        <v>514</v>
      </c>
      <c r="F150" s="192" t="s">
        <v>515</v>
      </c>
      <c r="G150" s="193" t="s">
        <v>259</v>
      </c>
      <c r="H150" s="194">
        <v>815</v>
      </c>
      <c r="I150" s="195"/>
      <c r="J150" s="196">
        <f>ROUND(I150*H150,2)</f>
        <v>0</v>
      </c>
      <c r="K150" s="192" t="s">
        <v>145</v>
      </c>
      <c r="L150" s="59"/>
      <c r="M150" s="197" t="s">
        <v>21</v>
      </c>
      <c r="N150" s="198" t="s">
        <v>42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210</v>
      </c>
      <c r="AT150" s="22" t="s">
        <v>141</v>
      </c>
      <c r="AU150" s="22" t="s">
        <v>81</v>
      </c>
      <c r="AY150" s="22" t="s">
        <v>139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79</v>
      </c>
      <c r="BK150" s="201">
        <f>ROUND(I150*H150,2)</f>
        <v>0</v>
      </c>
      <c r="BL150" s="22" t="s">
        <v>210</v>
      </c>
      <c r="BM150" s="22" t="s">
        <v>516</v>
      </c>
    </row>
    <row r="151" spans="2:65" s="1" customFormat="1" ht="13.5">
      <c r="B151" s="39"/>
      <c r="C151" s="61"/>
      <c r="D151" s="202" t="s">
        <v>148</v>
      </c>
      <c r="E151" s="61"/>
      <c r="F151" s="203" t="s">
        <v>517</v>
      </c>
      <c r="G151" s="61"/>
      <c r="H151" s="61"/>
      <c r="I151" s="161"/>
      <c r="J151" s="61"/>
      <c r="K151" s="61"/>
      <c r="L151" s="59"/>
      <c r="M151" s="204"/>
      <c r="N151" s="40"/>
      <c r="O151" s="40"/>
      <c r="P151" s="40"/>
      <c r="Q151" s="40"/>
      <c r="R151" s="40"/>
      <c r="S151" s="40"/>
      <c r="T151" s="76"/>
      <c r="AT151" s="22" t="s">
        <v>148</v>
      </c>
      <c r="AU151" s="22" t="s">
        <v>81</v>
      </c>
    </row>
    <row r="152" spans="2:65" s="11" customFormat="1" ht="13.5">
      <c r="B152" s="205"/>
      <c r="C152" s="206"/>
      <c r="D152" s="202" t="s">
        <v>150</v>
      </c>
      <c r="E152" s="207" t="s">
        <v>21</v>
      </c>
      <c r="F152" s="208" t="s">
        <v>518</v>
      </c>
      <c r="G152" s="206"/>
      <c r="H152" s="209">
        <v>815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150</v>
      </c>
      <c r="AU152" s="215" t="s">
        <v>81</v>
      </c>
      <c r="AV152" s="11" t="s">
        <v>81</v>
      </c>
      <c r="AW152" s="11" t="s">
        <v>35</v>
      </c>
      <c r="AX152" s="11" t="s">
        <v>79</v>
      </c>
      <c r="AY152" s="215" t="s">
        <v>139</v>
      </c>
    </row>
    <row r="153" spans="2:65" s="1" customFormat="1" ht="14.45" customHeight="1">
      <c r="B153" s="39"/>
      <c r="C153" s="190" t="s">
        <v>297</v>
      </c>
      <c r="D153" s="190" t="s">
        <v>141</v>
      </c>
      <c r="E153" s="191" t="s">
        <v>519</v>
      </c>
      <c r="F153" s="192" t="s">
        <v>520</v>
      </c>
      <c r="G153" s="193" t="s">
        <v>259</v>
      </c>
      <c r="H153" s="194">
        <v>181</v>
      </c>
      <c r="I153" s="195"/>
      <c r="J153" s="196">
        <f>ROUND(I153*H153,2)</f>
        <v>0</v>
      </c>
      <c r="K153" s="192" t="s">
        <v>145</v>
      </c>
      <c r="L153" s="59"/>
      <c r="M153" s="197" t="s">
        <v>21</v>
      </c>
      <c r="N153" s="198" t="s">
        <v>42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210</v>
      </c>
      <c r="AT153" s="22" t="s">
        <v>141</v>
      </c>
      <c r="AU153" s="22" t="s">
        <v>81</v>
      </c>
      <c r="AY153" s="22" t="s">
        <v>139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79</v>
      </c>
      <c r="BK153" s="201">
        <f>ROUND(I153*H153,2)</f>
        <v>0</v>
      </c>
      <c r="BL153" s="22" t="s">
        <v>210</v>
      </c>
      <c r="BM153" s="22" t="s">
        <v>521</v>
      </c>
    </row>
    <row r="154" spans="2:65" s="1" customFormat="1" ht="13.5">
      <c r="B154" s="39"/>
      <c r="C154" s="61"/>
      <c r="D154" s="202" t="s">
        <v>148</v>
      </c>
      <c r="E154" s="61"/>
      <c r="F154" s="203" t="s">
        <v>522</v>
      </c>
      <c r="G154" s="61"/>
      <c r="H154" s="61"/>
      <c r="I154" s="161"/>
      <c r="J154" s="61"/>
      <c r="K154" s="61"/>
      <c r="L154" s="59"/>
      <c r="M154" s="204"/>
      <c r="N154" s="40"/>
      <c r="O154" s="40"/>
      <c r="P154" s="40"/>
      <c r="Q154" s="40"/>
      <c r="R154" s="40"/>
      <c r="S154" s="40"/>
      <c r="T154" s="76"/>
      <c r="AT154" s="22" t="s">
        <v>148</v>
      </c>
      <c r="AU154" s="22" t="s">
        <v>81</v>
      </c>
    </row>
    <row r="155" spans="2:65" s="11" customFormat="1" ht="13.5">
      <c r="B155" s="205"/>
      <c r="C155" s="206"/>
      <c r="D155" s="202" t="s">
        <v>150</v>
      </c>
      <c r="E155" s="207" t="s">
        <v>21</v>
      </c>
      <c r="F155" s="208" t="s">
        <v>523</v>
      </c>
      <c r="G155" s="206"/>
      <c r="H155" s="209">
        <v>181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150</v>
      </c>
      <c r="AU155" s="215" t="s">
        <v>81</v>
      </c>
      <c r="AV155" s="11" t="s">
        <v>81</v>
      </c>
      <c r="AW155" s="11" t="s">
        <v>35</v>
      </c>
      <c r="AX155" s="11" t="s">
        <v>79</v>
      </c>
      <c r="AY155" s="215" t="s">
        <v>139</v>
      </c>
    </row>
    <row r="156" spans="2:65" s="1" customFormat="1" ht="22.9" customHeight="1">
      <c r="B156" s="39"/>
      <c r="C156" s="190" t="s">
        <v>304</v>
      </c>
      <c r="D156" s="190" t="s">
        <v>141</v>
      </c>
      <c r="E156" s="191" t="s">
        <v>524</v>
      </c>
      <c r="F156" s="192" t="s">
        <v>525</v>
      </c>
      <c r="G156" s="193" t="s">
        <v>259</v>
      </c>
      <c r="H156" s="194">
        <v>535</v>
      </c>
      <c r="I156" s="195"/>
      <c r="J156" s="196">
        <f>ROUND(I156*H156,2)</f>
        <v>0</v>
      </c>
      <c r="K156" s="192" t="s">
        <v>145</v>
      </c>
      <c r="L156" s="59"/>
      <c r="M156" s="197" t="s">
        <v>21</v>
      </c>
      <c r="N156" s="198" t="s">
        <v>42</v>
      </c>
      <c r="O156" s="40"/>
      <c r="P156" s="199">
        <f>O156*H156</f>
        <v>0</v>
      </c>
      <c r="Q156" s="199">
        <v>1.2E-4</v>
      </c>
      <c r="R156" s="199">
        <f>Q156*H156</f>
        <v>6.4200000000000007E-2</v>
      </c>
      <c r="S156" s="199">
        <v>0</v>
      </c>
      <c r="T156" s="200">
        <f>S156*H156</f>
        <v>0</v>
      </c>
      <c r="AR156" s="22" t="s">
        <v>210</v>
      </c>
      <c r="AT156" s="22" t="s">
        <v>141</v>
      </c>
      <c r="AU156" s="22" t="s">
        <v>81</v>
      </c>
      <c r="AY156" s="22" t="s">
        <v>139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79</v>
      </c>
      <c r="BK156" s="201">
        <f>ROUND(I156*H156,2)</f>
        <v>0</v>
      </c>
      <c r="BL156" s="22" t="s">
        <v>210</v>
      </c>
      <c r="BM156" s="22" t="s">
        <v>526</v>
      </c>
    </row>
    <row r="157" spans="2:65" s="1" customFormat="1" ht="40.5">
      <c r="B157" s="39"/>
      <c r="C157" s="61"/>
      <c r="D157" s="202" t="s">
        <v>148</v>
      </c>
      <c r="E157" s="61"/>
      <c r="F157" s="203" t="s">
        <v>527</v>
      </c>
      <c r="G157" s="61"/>
      <c r="H157" s="61"/>
      <c r="I157" s="161"/>
      <c r="J157" s="61"/>
      <c r="K157" s="61"/>
      <c r="L157" s="59"/>
      <c r="M157" s="204"/>
      <c r="N157" s="40"/>
      <c r="O157" s="40"/>
      <c r="P157" s="40"/>
      <c r="Q157" s="40"/>
      <c r="R157" s="40"/>
      <c r="S157" s="40"/>
      <c r="T157" s="76"/>
      <c r="AT157" s="22" t="s">
        <v>148</v>
      </c>
      <c r="AU157" s="22" t="s">
        <v>81</v>
      </c>
    </row>
    <row r="158" spans="2:65" s="11" customFormat="1" ht="13.5">
      <c r="B158" s="205"/>
      <c r="C158" s="206"/>
      <c r="D158" s="202" t="s">
        <v>150</v>
      </c>
      <c r="E158" s="207" t="s">
        <v>21</v>
      </c>
      <c r="F158" s="208" t="s">
        <v>528</v>
      </c>
      <c r="G158" s="206"/>
      <c r="H158" s="209">
        <v>535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150</v>
      </c>
      <c r="AU158" s="215" t="s">
        <v>81</v>
      </c>
      <c r="AV158" s="11" t="s">
        <v>81</v>
      </c>
      <c r="AW158" s="11" t="s">
        <v>35</v>
      </c>
      <c r="AX158" s="11" t="s">
        <v>79</v>
      </c>
      <c r="AY158" s="215" t="s">
        <v>139</v>
      </c>
    </row>
    <row r="159" spans="2:65" s="1" customFormat="1" ht="22.9" customHeight="1">
      <c r="B159" s="39"/>
      <c r="C159" s="190" t="s">
        <v>313</v>
      </c>
      <c r="D159" s="190" t="s">
        <v>141</v>
      </c>
      <c r="E159" s="191" t="s">
        <v>529</v>
      </c>
      <c r="F159" s="192" t="s">
        <v>530</v>
      </c>
      <c r="G159" s="193" t="s">
        <v>259</v>
      </c>
      <c r="H159" s="194">
        <v>397</v>
      </c>
      <c r="I159" s="195"/>
      <c r="J159" s="196">
        <f>ROUND(I159*H159,2)</f>
        <v>0</v>
      </c>
      <c r="K159" s="192" t="s">
        <v>145</v>
      </c>
      <c r="L159" s="59"/>
      <c r="M159" s="197" t="s">
        <v>21</v>
      </c>
      <c r="N159" s="198" t="s">
        <v>42</v>
      </c>
      <c r="O159" s="40"/>
      <c r="P159" s="199">
        <f>O159*H159</f>
        <v>0</v>
      </c>
      <c r="Q159" s="199">
        <v>1.6000000000000001E-4</v>
      </c>
      <c r="R159" s="199">
        <f>Q159*H159</f>
        <v>6.3520000000000007E-2</v>
      </c>
      <c r="S159" s="199">
        <v>0</v>
      </c>
      <c r="T159" s="200">
        <f>S159*H159</f>
        <v>0</v>
      </c>
      <c r="AR159" s="22" t="s">
        <v>210</v>
      </c>
      <c r="AT159" s="22" t="s">
        <v>141</v>
      </c>
      <c r="AU159" s="22" t="s">
        <v>81</v>
      </c>
      <c r="AY159" s="22" t="s">
        <v>139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79</v>
      </c>
      <c r="BK159" s="201">
        <f>ROUND(I159*H159,2)</f>
        <v>0</v>
      </c>
      <c r="BL159" s="22" t="s">
        <v>210</v>
      </c>
      <c r="BM159" s="22" t="s">
        <v>531</v>
      </c>
    </row>
    <row r="160" spans="2:65" s="1" customFormat="1" ht="40.5">
      <c r="B160" s="39"/>
      <c r="C160" s="61"/>
      <c r="D160" s="202" t="s">
        <v>148</v>
      </c>
      <c r="E160" s="61"/>
      <c r="F160" s="203" t="s">
        <v>532</v>
      </c>
      <c r="G160" s="61"/>
      <c r="H160" s="61"/>
      <c r="I160" s="161"/>
      <c r="J160" s="61"/>
      <c r="K160" s="61"/>
      <c r="L160" s="59"/>
      <c r="M160" s="204"/>
      <c r="N160" s="40"/>
      <c r="O160" s="40"/>
      <c r="P160" s="40"/>
      <c r="Q160" s="40"/>
      <c r="R160" s="40"/>
      <c r="S160" s="40"/>
      <c r="T160" s="76"/>
      <c r="AT160" s="22" t="s">
        <v>148</v>
      </c>
      <c r="AU160" s="22" t="s">
        <v>81</v>
      </c>
    </row>
    <row r="161" spans="2:65" s="11" customFormat="1" ht="13.5">
      <c r="B161" s="205"/>
      <c r="C161" s="206"/>
      <c r="D161" s="202" t="s">
        <v>150</v>
      </c>
      <c r="E161" s="207" t="s">
        <v>21</v>
      </c>
      <c r="F161" s="208" t="s">
        <v>533</v>
      </c>
      <c r="G161" s="206"/>
      <c r="H161" s="209">
        <v>397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150</v>
      </c>
      <c r="AU161" s="215" t="s">
        <v>81</v>
      </c>
      <c r="AV161" s="11" t="s">
        <v>81</v>
      </c>
      <c r="AW161" s="11" t="s">
        <v>35</v>
      </c>
      <c r="AX161" s="11" t="s">
        <v>79</v>
      </c>
      <c r="AY161" s="215" t="s">
        <v>139</v>
      </c>
    </row>
    <row r="162" spans="2:65" s="1" customFormat="1" ht="22.9" customHeight="1">
      <c r="B162" s="39"/>
      <c r="C162" s="190" t="s">
        <v>320</v>
      </c>
      <c r="D162" s="190" t="s">
        <v>141</v>
      </c>
      <c r="E162" s="191" t="s">
        <v>534</v>
      </c>
      <c r="F162" s="192" t="s">
        <v>535</v>
      </c>
      <c r="G162" s="193" t="s">
        <v>259</v>
      </c>
      <c r="H162" s="194">
        <v>9</v>
      </c>
      <c r="I162" s="195"/>
      <c r="J162" s="196">
        <f>ROUND(I162*H162,2)</f>
        <v>0</v>
      </c>
      <c r="K162" s="192" t="s">
        <v>145</v>
      </c>
      <c r="L162" s="59"/>
      <c r="M162" s="197" t="s">
        <v>21</v>
      </c>
      <c r="N162" s="198" t="s">
        <v>42</v>
      </c>
      <c r="O162" s="40"/>
      <c r="P162" s="199">
        <f>O162*H162</f>
        <v>0</v>
      </c>
      <c r="Q162" s="199">
        <v>2.7E-4</v>
      </c>
      <c r="R162" s="199">
        <f>Q162*H162</f>
        <v>2.4299999999999999E-3</v>
      </c>
      <c r="S162" s="199">
        <v>0</v>
      </c>
      <c r="T162" s="200">
        <f>S162*H162</f>
        <v>0</v>
      </c>
      <c r="AR162" s="22" t="s">
        <v>210</v>
      </c>
      <c r="AT162" s="22" t="s">
        <v>141</v>
      </c>
      <c r="AU162" s="22" t="s">
        <v>81</v>
      </c>
      <c r="AY162" s="22" t="s">
        <v>139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79</v>
      </c>
      <c r="BK162" s="201">
        <f>ROUND(I162*H162,2)</f>
        <v>0</v>
      </c>
      <c r="BL162" s="22" t="s">
        <v>210</v>
      </c>
      <c r="BM162" s="22" t="s">
        <v>536</v>
      </c>
    </row>
    <row r="163" spans="2:65" s="1" customFormat="1" ht="40.5">
      <c r="B163" s="39"/>
      <c r="C163" s="61"/>
      <c r="D163" s="202" t="s">
        <v>148</v>
      </c>
      <c r="E163" s="61"/>
      <c r="F163" s="203" t="s">
        <v>537</v>
      </c>
      <c r="G163" s="61"/>
      <c r="H163" s="61"/>
      <c r="I163" s="161"/>
      <c r="J163" s="61"/>
      <c r="K163" s="61"/>
      <c r="L163" s="59"/>
      <c r="M163" s="204"/>
      <c r="N163" s="40"/>
      <c r="O163" s="40"/>
      <c r="P163" s="40"/>
      <c r="Q163" s="40"/>
      <c r="R163" s="40"/>
      <c r="S163" s="40"/>
      <c r="T163" s="76"/>
      <c r="AT163" s="22" t="s">
        <v>148</v>
      </c>
      <c r="AU163" s="22" t="s">
        <v>81</v>
      </c>
    </row>
    <row r="164" spans="2:65" s="1" customFormat="1" ht="22.9" customHeight="1">
      <c r="B164" s="39"/>
      <c r="C164" s="190" t="s">
        <v>327</v>
      </c>
      <c r="D164" s="190" t="s">
        <v>141</v>
      </c>
      <c r="E164" s="191" t="s">
        <v>538</v>
      </c>
      <c r="F164" s="192" t="s">
        <v>539</v>
      </c>
      <c r="G164" s="193" t="s">
        <v>259</v>
      </c>
      <c r="H164" s="194">
        <v>55</v>
      </c>
      <c r="I164" s="195"/>
      <c r="J164" s="196">
        <f>ROUND(I164*H164,2)</f>
        <v>0</v>
      </c>
      <c r="K164" s="192" t="s">
        <v>145</v>
      </c>
      <c r="L164" s="59"/>
      <c r="M164" s="197" t="s">
        <v>21</v>
      </c>
      <c r="N164" s="198" t="s">
        <v>42</v>
      </c>
      <c r="O164" s="40"/>
      <c r="P164" s="199">
        <f>O164*H164</f>
        <v>0</v>
      </c>
      <c r="Q164" s="199">
        <v>3.4000000000000002E-4</v>
      </c>
      <c r="R164" s="199">
        <f>Q164*H164</f>
        <v>1.8700000000000001E-2</v>
      </c>
      <c r="S164" s="199">
        <v>0</v>
      </c>
      <c r="T164" s="200">
        <f>S164*H164</f>
        <v>0</v>
      </c>
      <c r="AR164" s="22" t="s">
        <v>210</v>
      </c>
      <c r="AT164" s="22" t="s">
        <v>141</v>
      </c>
      <c r="AU164" s="22" t="s">
        <v>81</v>
      </c>
      <c r="AY164" s="22" t="s">
        <v>139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79</v>
      </c>
      <c r="BK164" s="201">
        <f>ROUND(I164*H164,2)</f>
        <v>0</v>
      </c>
      <c r="BL164" s="22" t="s">
        <v>210</v>
      </c>
      <c r="BM164" s="22" t="s">
        <v>540</v>
      </c>
    </row>
    <row r="165" spans="2:65" s="1" customFormat="1" ht="40.5">
      <c r="B165" s="39"/>
      <c r="C165" s="61"/>
      <c r="D165" s="202" t="s">
        <v>148</v>
      </c>
      <c r="E165" s="61"/>
      <c r="F165" s="203" t="s">
        <v>541</v>
      </c>
      <c r="G165" s="61"/>
      <c r="H165" s="61"/>
      <c r="I165" s="161"/>
      <c r="J165" s="61"/>
      <c r="K165" s="61"/>
      <c r="L165" s="59"/>
      <c r="M165" s="204"/>
      <c r="N165" s="40"/>
      <c r="O165" s="40"/>
      <c r="P165" s="40"/>
      <c r="Q165" s="40"/>
      <c r="R165" s="40"/>
      <c r="S165" s="40"/>
      <c r="T165" s="76"/>
      <c r="AT165" s="22" t="s">
        <v>148</v>
      </c>
      <c r="AU165" s="22" t="s">
        <v>81</v>
      </c>
    </row>
    <row r="166" spans="2:65" s="1" customFormat="1" ht="14.45" customHeight="1">
      <c r="B166" s="39"/>
      <c r="C166" s="190" t="s">
        <v>217</v>
      </c>
      <c r="D166" s="190" t="s">
        <v>141</v>
      </c>
      <c r="E166" s="191" t="s">
        <v>542</v>
      </c>
      <c r="F166" s="192" t="s">
        <v>543</v>
      </c>
      <c r="G166" s="193" t="s">
        <v>349</v>
      </c>
      <c r="H166" s="194">
        <v>2</v>
      </c>
      <c r="I166" s="195"/>
      <c r="J166" s="196">
        <f>ROUND(I166*H166,2)</f>
        <v>0</v>
      </c>
      <c r="K166" s="192" t="s">
        <v>21</v>
      </c>
      <c r="L166" s="59"/>
      <c r="M166" s="197" t="s">
        <v>21</v>
      </c>
      <c r="N166" s="198" t="s">
        <v>42</v>
      </c>
      <c r="O166" s="40"/>
      <c r="P166" s="199">
        <f>O166*H166</f>
        <v>0</v>
      </c>
      <c r="Q166" s="199">
        <v>4.6999999999999999E-4</v>
      </c>
      <c r="R166" s="199">
        <f>Q166*H166</f>
        <v>9.3999999999999997E-4</v>
      </c>
      <c r="S166" s="199">
        <v>0</v>
      </c>
      <c r="T166" s="200">
        <f>S166*H166</f>
        <v>0</v>
      </c>
      <c r="AR166" s="22" t="s">
        <v>210</v>
      </c>
      <c r="AT166" s="22" t="s">
        <v>141</v>
      </c>
      <c r="AU166" s="22" t="s">
        <v>81</v>
      </c>
      <c r="AY166" s="22" t="s">
        <v>139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79</v>
      </c>
      <c r="BK166" s="201">
        <f>ROUND(I166*H166,2)</f>
        <v>0</v>
      </c>
      <c r="BL166" s="22" t="s">
        <v>210</v>
      </c>
      <c r="BM166" s="22" t="s">
        <v>544</v>
      </c>
    </row>
    <row r="167" spans="2:65" s="1" customFormat="1" ht="13.5">
      <c r="B167" s="39"/>
      <c r="C167" s="61"/>
      <c r="D167" s="202" t="s">
        <v>148</v>
      </c>
      <c r="E167" s="61"/>
      <c r="F167" s="203" t="s">
        <v>543</v>
      </c>
      <c r="G167" s="61"/>
      <c r="H167" s="61"/>
      <c r="I167" s="161"/>
      <c r="J167" s="61"/>
      <c r="K167" s="61"/>
      <c r="L167" s="59"/>
      <c r="M167" s="204"/>
      <c r="N167" s="40"/>
      <c r="O167" s="40"/>
      <c r="P167" s="40"/>
      <c r="Q167" s="40"/>
      <c r="R167" s="40"/>
      <c r="S167" s="40"/>
      <c r="T167" s="76"/>
      <c r="AT167" s="22" t="s">
        <v>148</v>
      </c>
      <c r="AU167" s="22" t="s">
        <v>81</v>
      </c>
    </row>
    <row r="168" spans="2:65" s="1" customFormat="1" ht="22.9" customHeight="1">
      <c r="B168" s="39"/>
      <c r="C168" s="190" t="s">
        <v>336</v>
      </c>
      <c r="D168" s="190" t="s">
        <v>141</v>
      </c>
      <c r="E168" s="191" t="s">
        <v>545</v>
      </c>
      <c r="F168" s="192" t="s">
        <v>546</v>
      </c>
      <c r="G168" s="193" t="s">
        <v>168</v>
      </c>
      <c r="H168" s="194">
        <v>1.2450000000000001</v>
      </c>
      <c r="I168" s="195"/>
      <c r="J168" s="196">
        <f>ROUND(I168*H168,2)</f>
        <v>0</v>
      </c>
      <c r="K168" s="192" t="s">
        <v>145</v>
      </c>
      <c r="L168" s="59"/>
      <c r="M168" s="197" t="s">
        <v>21</v>
      </c>
      <c r="N168" s="198" t="s">
        <v>42</v>
      </c>
      <c r="O168" s="4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AR168" s="22" t="s">
        <v>210</v>
      </c>
      <c r="AT168" s="22" t="s">
        <v>141</v>
      </c>
      <c r="AU168" s="22" t="s">
        <v>81</v>
      </c>
      <c r="AY168" s="22" t="s">
        <v>139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79</v>
      </c>
      <c r="BK168" s="201">
        <f>ROUND(I168*H168,2)</f>
        <v>0</v>
      </c>
      <c r="BL168" s="22" t="s">
        <v>210</v>
      </c>
      <c r="BM168" s="22" t="s">
        <v>547</v>
      </c>
    </row>
    <row r="169" spans="2:65" s="1" customFormat="1" ht="27">
      <c r="B169" s="39"/>
      <c r="C169" s="61"/>
      <c r="D169" s="202" t="s">
        <v>148</v>
      </c>
      <c r="E169" s="61"/>
      <c r="F169" s="203" t="s">
        <v>548</v>
      </c>
      <c r="G169" s="61"/>
      <c r="H169" s="61"/>
      <c r="I169" s="161"/>
      <c r="J169" s="61"/>
      <c r="K169" s="61"/>
      <c r="L169" s="59"/>
      <c r="M169" s="204"/>
      <c r="N169" s="40"/>
      <c r="O169" s="40"/>
      <c r="P169" s="40"/>
      <c r="Q169" s="40"/>
      <c r="R169" s="40"/>
      <c r="S169" s="40"/>
      <c r="T169" s="76"/>
      <c r="AT169" s="22" t="s">
        <v>148</v>
      </c>
      <c r="AU169" s="22" t="s">
        <v>81</v>
      </c>
    </row>
    <row r="170" spans="2:65" s="1" customFormat="1" ht="22.9" customHeight="1">
      <c r="B170" s="39"/>
      <c r="C170" s="190" t="s">
        <v>341</v>
      </c>
      <c r="D170" s="190" t="s">
        <v>141</v>
      </c>
      <c r="E170" s="191" t="s">
        <v>549</v>
      </c>
      <c r="F170" s="192" t="s">
        <v>550</v>
      </c>
      <c r="G170" s="193" t="s">
        <v>168</v>
      </c>
      <c r="H170" s="194">
        <v>1.2450000000000001</v>
      </c>
      <c r="I170" s="195"/>
      <c r="J170" s="196">
        <f>ROUND(I170*H170,2)</f>
        <v>0</v>
      </c>
      <c r="K170" s="192" t="s">
        <v>145</v>
      </c>
      <c r="L170" s="59"/>
      <c r="M170" s="197" t="s">
        <v>21</v>
      </c>
      <c r="N170" s="198" t="s">
        <v>42</v>
      </c>
      <c r="O170" s="4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22" t="s">
        <v>210</v>
      </c>
      <c r="AT170" s="22" t="s">
        <v>141</v>
      </c>
      <c r="AU170" s="22" t="s">
        <v>81</v>
      </c>
      <c r="AY170" s="22" t="s">
        <v>139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79</v>
      </c>
      <c r="BK170" s="201">
        <f>ROUND(I170*H170,2)</f>
        <v>0</v>
      </c>
      <c r="BL170" s="22" t="s">
        <v>210</v>
      </c>
      <c r="BM170" s="22" t="s">
        <v>551</v>
      </c>
    </row>
    <row r="171" spans="2:65" s="1" customFormat="1" ht="40.5">
      <c r="B171" s="39"/>
      <c r="C171" s="61"/>
      <c r="D171" s="202" t="s">
        <v>148</v>
      </c>
      <c r="E171" s="61"/>
      <c r="F171" s="203" t="s">
        <v>552</v>
      </c>
      <c r="G171" s="61"/>
      <c r="H171" s="61"/>
      <c r="I171" s="161"/>
      <c r="J171" s="61"/>
      <c r="K171" s="61"/>
      <c r="L171" s="59"/>
      <c r="M171" s="204"/>
      <c r="N171" s="40"/>
      <c r="O171" s="40"/>
      <c r="P171" s="40"/>
      <c r="Q171" s="40"/>
      <c r="R171" s="40"/>
      <c r="S171" s="40"/>
      <c r="T171" s="76"/>
      <c r="AT171" s="22" t="s">
        <v>148</v>
      </c>
      <c r="AU171" s="22" t="s">
        <v>81</v>
      </c>
    </row>
    <row r="172" spans="2:65" s="10" customFormat="1" ht="29.85" customHeight="1">
      <c r="B172" s="174"/>
      <c r="C172" s="175"/>
      <c r="D172" s="176" t="s">
        <v>70</v>
      </c>
      <c r="E172" s="188" t="s">
        <v>553</v>
      </c>
      <c r="F172" s="188" t="s">
        <v>554</v>
      </c>
      <c r="G172" s="175"/>
      <c r="H172" s="175"/>
      <c r="I172" s="178"/>
      <c r="J172" s="189">
        <f>BK172</f>
        <v>0</v>
      </c>
      <c r="K172" s="175"/>
      <c r="L172" s="180"/>
      <c r="M172" s="181"/>
      <c r="N172" s="182"/>
      <c r="O172" s="182"/>
      <c r="P172" s="183">
        <f>SUM(P173:P220)</f>
        <v>0</v>
      </c>
      <c r="Q172" s="182"/>
      <c r="R172" s="183">
        <f>SUM(R173:R220)</f>
        <v>0.31630999999999998</v>
      </c>
      <c r="S172" s="182"/>
      <c r="T172" s="184">
        <f>SUM(T173:T220)</f>
        <v>0</v>
      </c>
      <c r="AR172" s="185" t="s">
        <v>81</v>
      </c>
      <c r="AT172" s="186" t="s">
        <v>70</v>
      </c>
      <c r="AU172" s="186" t="s">
        <v>79</v>
      </c>
      <c r="AY172" s="185" t="s">
        <v>139</v>
      </c>
      <c r="BK172" s="187">
        <f>SUM(BK173:BK220)</f>
        <v>0</v>
      </c>
    </row>
    <row r="173" spans="2:65" s="1" customFormat="1" ht="22.9" customHeight="1">
      <c r="B173" s="39"/>
      <c r="C173" s="190" t="s">
        <v>346</v>
      </c>
      <c r="D173" s="190" t="s">
        <v>141</v>
      </c>
      <c r="E173" s="191" t="s">
        <v>555</v>
      </c>
      <c r="F173" s="192" t="s">
        <v>556</v>
      </c>
      <c r="G173" s="193" t="s">
        <v>349</v>
      </c>
      <c r="H173" s="194">
        <v>2</v>
      </c>
      <c r="I173" s="195"/>
      <c r="J173" s="196">
        <f>ROUND(I173*H173,2)</f>
        <v>0</v>
      </c>
      <c r="K173" s="192" t="s">
        <v>145</v>
      </c>
      <c r="L173" s="59"/>
      <c r="M173" s="197" t="s">
        <v>21</v>
      </c>
      <c r="N173" s="198" t="s">
        <v>42</v>
      </c>
      <c r="O173" s="40"/>
      <c r="P173" s="199">
        <f>O173*H173</f>
        <v>0</v>
      </c>
      <c r="Q173" s="199">
        <v>2.5250000000000002E-2</v>
      </c>
      <c r="R173" s="199">
        <f>Q173*H173</f>
        <v>5.0500000000000003E-2</v>
      </c>
      <c r="S173" s="199">
        <v>0</v>
      </c>
      <c r="T173" s="200">
        <f>S173*H173</f>
        <v>0</v>
      </c>
      <c r="AR173" s="22" t="s">
        <v>210</v>
      </c>
      <c r="AT173" s="22" t="s">
        <v>141</v>
      </c>
      <c r="AU173" s="22" t="s">
        <v>81</v>
      </c>
      <c r="AY173" s="22" t="s">
        <v>139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79</v>
      </c>
      <c r="BK173" s="201">
        <f>ROUND(I173*H173,2)</f>
        <v>0</v>
      </c>
      <c r="BL173" s="22" t="s">
        <v>210</v>
      </c>
      <c r="BM173" s="22" t="s">
        <v>557</v>
      </c>
    </row>
    <row r="174" spans="2:65" s="1" customFormat="1" ht="13.5">
      <c r="B174" s="39"/>
      <c r="C174" s="61"/>
      <c r="D174" s="202" t="s">
        <v>148</v>
      </c>
      <c r="E174" s="61"/>
      <c r="F174" s="203" t="s">
        <v>558</v>
      </c>
      <c r="G174" s="61"/>
      <c r="H174" s="61"/>
      <c r="I174" s="161"/>
      <c r="J174" s="61"/>
      <c r="K174" s="61"/>
      <c r="L174" s="59"/>
      <c r="M174" s="204"/>
      <c r="N174" s="40"/>
      <c r="O174" s="40"/>
      <c r="P174" s="40"/>
      <c r="Q174" s="40"/>
      <c r="R174" s="40"/>
      <c r="S174" s="40"/>
      <c r="T174" s="76"/>
      <c r="AT174" s="22" t="s">
        <v>148</v>
      </c>
      <c r="AU174" s="22" t="s">
        <v>81</v>
      </c>
    </row>
    <row r="175" spans="2:65" s="1" customFormat="1" ht="14.45" customHeight="1">
      <c r="B175" s="39"/>
      <c r="C175" s="190" t="s">
        <v>351</v>
      </c>
      <c r="D175" s="190" t="s">
        <v>141</v>
      </c>
      <c r="E175" s="191" t="s">
        <v>559</v>
      </c>
      <c r="F175" s="192" t="s">
        <v>560</v>
      </c>
      <c r="G175" s="193" t="s">
        <v>349</v>
      </c>
      <c r="H175" s="194">
        <v>2</v>
      </c>
      <c r="I175" s="195"/>
      <c r="J175" s="196">
        <f>ROUND(I175*H175,2)</f>
        <v>0</v>
      </c>
      <c r="K175" s="192" t="s">
        <v>145</v>
      </c>
      <c r="L175" s="59"/>
      <c r="M175" s="197" t="s">
        <v>21</v>
      </c>
      <c r="N175" s="198" t="s">
        <v>42</v>
      </c>
      <c r="O175" s="40"/>
      <c r="P175" s="199">
        <f>O175*H175</f>
        <v>0</v>
      </c>
      <c r="Q175" s="199">
        <v>1.448E-2</v>
      </c>
      <c r="R175" s="199">
        <f>Q175*H175</f>
        <v>2.896E-2</v>
      </c>
      <c r="S175" s="199">
        <v>0</v>
      </c>
      <c r="T175" s="200">
        <f>S175*H175</f>
        <v>0</v>
      </c>
      <c r="AR175" s="22" t="s">
        <v>210</v>
      </c>
      <c r="AT175" s="22" t="s">
        <v>141</v>
      </c>
      <c r="AU175" s="22" t="s">
        <v>81</v>
      </c>
      <c r="AY175" s="22" t="s">
        <v>139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79</v>
      </c>
      <c r="BK175" s="201">
        <f>ROUND(I175*H175,2)</f>
        <v>0</v>
      </c>
      <c r="BL175" s="22" t="s">
        <v>210</v>
      </c>
      <c r="BM175" s="22" t="s">
        <v>561</v>
      </c>
    </row>
    <row r="176" spans="2:65" s="1" customFormat="1" ht="27">
      <c r="B176" s="39"/>
      <c r="C176" s="61"/>
      <c r="D176" s="202" t="s">
        <v>148</v>
      </c>
      <c r="E176" s="61"/>
      <c r="F176" s="203" t="s">
        <v>562</v>
      </c>
      <c r="G176" s="61"/>
      <c r="H176" s="61"/>
      <c r="I176" s="161"/>
      <c r="J176" s="61"/>
      <c r="K176" s="61"/>
      <c r="L176" s="59"/>
      <c r="M176" s="204"/>
      <c r="N176" s="40"/>
      <c r="O176" s="40"/>
      <c r="P176" s="40"/>
      <c r="Q176" s="40"/>
      <c r="R176" s="40"/>
      <c r="S176" s="40"/>
      <c r="T176" s="76"/>
      <c r="AT176" s="22" t="s">
        <v>148</v>
      </c>
      <c r="AU176" s="22" t="s">
        <v>81</v>
      </c>
    </row>
    <row r="177" spans="2:65" s="1" customFormat="1" ht="14.45" customHeight="1">
      <c r="B177" s="39"/>
      <c r="C177" s="190" t="s">
        <v>357</v>
      </c>
      <c r="D177" s="190" t="s">
        <v>141</v>
      </c>
      <c r="E177" s="191" t="s">
        <v>563</v>
      </c>
      <c r="F177" s="192" t="s">
        <v>564</v>
      </c>
      <c r="G177" s="193" t="s">
        <v>349</v>
      </c>
      <c r="H177" s="194">
        <v>4</v>
      </c>
      <c r="I177" s="195"/>
      <c r="J177" s="196">
        <f>ROUND(I177*H177,2)</f>
        <v>0</v>
      </c>
      <c r="K177" s="192" t="s">
        <v>145</v>
      </c>
      <c r="L177" s="59"/>
      <c r="M177" s="197" t="s">
        <v>21</v>
      </c>
      <c r="N177" s="198" t="s">
        <v>42</v>
      </c>
      <c r="O177" s="40"/>
      <c r="P177" s="199">
        <f>O177*H177</f>
        <v>0</v>
      </c>
      <c r="Q177" s="199">
        <v>1.7000000000000001E-2</v>
      </c>
      <c r="R177" s="199">
        <f>Q177*H177</f>
        <v>6.8000000000000005E-2</v>
      </c>
      <c r="S177" s="199">
        <v>0</v>
      </c>
      <c r="T177" s="200">
        <f>S177*H177</f>
        <v>0</v>
      </c>
      <c r="AR177" s="22" t="s">
        <v>210</v>
      </c>
      <c r="AT177" s="22" t="s">
        <v>141</v>
      </c>
      <c r="AU177" s="22" t="s">
        <v>81</v>
      </c>
      <c r="AY177" s="22" t="s">
        <v>139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79</v>
      </c>
      <c r="BK177" s="201">
        <f>ROUND(I177*H177,2)</f>
        <v>0</v>
      </c>
      <c r="BL177" s="22" t="s">
        <v>210</v>
      </c>
      <c r="BM177" s="22" t="s">
        <v>565</v>
      </c>
    </row>
    <row r="178" spans="2:65" s="1" customFormat="1" ht="27">
      <c r="B178" s="39"/>
      <c r="C178" s="61"/>
      <c r="D178" s="202" t="s">
        <v>148</v>
      </c>
      <c r="E178" s="61"/>
      <c r="F178" s="203" t="s">
        <v>566</v>
      </c>
      <c r="G178" s="61"/>
      <c r="H178" s="61"/>
      <c r="I178" s="161"/>
      <c r="J178" s="61"/>
      <c r="K178" s="61"/>
      <c r="L178" s="59"/>
      <c r="M178" s="204"/>
      <c r="N178" s="40"/>
      <c r="O178" s="40"/>
      <c r="P178" s="40"/>
      <c r="Q178" s="40"/>
      <c r="R178" s="40"/>
      <c r="S178" s="40"/>
      <c r="T178" s="76"/>
      <c r="AT178" s="22" t="s">
        <v>148</v>
      </c>
      <c r="AU178" s="22" t="s">
        <v>81</v>
      </c>
    </row>
    <row r="179" spans="2:65" s="1" customFormat="1" ht="14.45" customHeight="1">
      <c r="B179" s="39"/>
      <c r="C179" s="190" t="s">
        <v>363</v>
      </c>
      <c r="D179" s="190" t="s">
        <v>141</v>
      </c>
      <c r="E179" s="191" t="s">
        <v>567</v>
      </c>
      <c r="F179" s="192" t="s">
        <v>568</v>
      </c>
      <c r="G179" s="193" t="s">
        <v>349</v>
      </c>
      <c r="H179" s="194">
        <v>1</v>
      </c>
      <c r="I179" s="195"/>
      <c r="J179" s="196">
        <f>ROUND(I179*H179,2)</f>
        <v>0</v>
      </c>
      <c r="K179" s="192" t="s">
        <v>145</v>
      </c>
      <c r="L179" s="59"/>
      <c r="M179" s="197" t="s">
        <v>21</v>
      </c>
      <c r="N179" s="198" t="s">
        <v>42</v>
      </c>
      <c r="O179" s="40"/>
      <c r="P179" s="199">
        <f>O179*H179</f>
        <v>0</v>
      </c>
      <c r="Q179" s="199">
        <v>2.385E-2</v>
      </c>
      <c r="R179" s="199">
        <f>Q179*H179</f>
        <v>2.385E-2</v>
      </c>
      <c r="S179" s="199">
        <v>0</v>
      </c>
      <c r="T179" s="200">
        <f>S179*H179</f>
        <v>0</v>
      </c>
      <c r="AR179" s="22" t="s">
        <v>210</v>
      </c>
      <c r="AT179" s="22" t="s">
        <v>141</v>
      </c>
      <c r="AU179" s="22" t="s">
        <v>81</v>
      </c>
      <c r="AY179" s="22" t="s">
        <v>139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22" t="s">
        <v>79</v>
      </c>
      <c r="BK179" s="201">
        <f>ROUND(I179*H179,2)</f>
        <v>0</v>
      </c>
      <c r="BL179" s="22" t="s">
        <v>210</v>
      </c>
      <c r="BM179" s="22" t="s">
        <v>569</v>
      </c>
    </row>
    <row r="180" spans="2:65" s="1" customFormat="1" ht="27">
      <c r="B180" s="39"/>
      <c r="C180" s="61"/>
      <c r="D180" s="202" t="s">
        <v>148</v>
      </c>
      <c r="E180" s="61"/>
      <c r="F180" s="203" t="s">
        <v>570</v>
      </c>
      <c r="G180" s="61"/>
      <c r="H180" s="61"/>
      <c r="I180" s="161"/>
      <c r="J180" s="61"/>
      <c r="K180" s="61"/>
      <c r="L180" s="59"/>
      <c r="M180" s="204"/>
      <c r="N180" s="40"/>
      <c r="O180" s="40"/>
      <c r="P180" s="40"/>
      <c r="Q180" s="40"/>
      <c r="R180" s="40"/>
      <c r="S180" s="40"/>
      <c r="T180" s="76"/>
      <c r="AT180" s="22" t="s">
        <v>148</v>
      </c>
      <c r="AU180" s="22" t="s">
        <v>81</v>
      </c>
    </row>
    <row r="181" spans="2:65" s="1" customFormat="1" ht="14.45" customHeight="1">
      <c r="B181" s="39"/>
      <c r="C181" s="190" t="s">
        <v>368</v>
      </c>
      <c r="D181" s="190" t="s">
        <v>141</v>
      </c>
      <c r="E181" s="191" t="s">
        <v>571</v>
      </c>
      <c r="F181" s="192" t="s">
        <v>572</v>
      </c>
      <c r="G181" s="193" t="s">
        <v>189</v>
      </c>
      <c r="H181" s="194">
        <v>10</v>
      </c>
      <c r="I181" s="195"/>
      <c r="J181" s="196">
        <f>ROUND(I181*H181,2)</f>
        <v>0</v>
      </c>
      <c r="K181" s="192" t="s">
        <v>145</v>
      </c>
      <c r="L181" s="59"/>
      <c r="M181" s="197" t="s">
        <v>21</v>
      </c>
      <c r="N181" s="198" t="s">
        <v>42</v>
      </c>
      <c r="O181" s="40"/>
      <c r="P181" s="199">
        <f>O181*H181</f>
        <v>0</v>
      </c>
      <c r="Q181" s="199">
        <v>1.4999999999999999E-4</v>
      </c>
      <c r="R181" s="199">
        <f>Q181*H181</f>
        <v>1.4999999999999998E-3</v>
      </c>
      <c r="S181" s="199">
        <v>0</v>
      </c>
      <c r="T181" s="200">
        <f>S181*H181</f>
        <v>0</v>
      </c>
      <c r="AR181" s="22" t="s">
        <v>210</v>
      </c>
      <c r="AT181" s="22" t="s">
        <v>141</v>
      </c>
      <c r="AU181" s="22" t="s">
        <v>81</v>
      </c>
      <c r="AY181" s="22" t="s">
        <v>139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79</v>
      </c>
      <c r="BK181" s="201">
        <f>ROUND(I181*H181,2)</f>
        <v>0</v>
      </c>
      <c r="BL181" s="22" t="s">
        <v>210</v>
      </c>
      <c r="BM181" s="22" t="s">
        <v>573</v>
      </c>
    </row>
    <row r="182" spans="2:65" s="1" customFormat="1" ht="13.5">
      <c r="B182" s="39"/>
      <c r="C182" s="61"/>
      <c r="D182" s="202" t="s">
        <v>148</v>
      </c>
      <c r="E182" s="61"/>
      <c r="F182" s="203" t="s">
        <v>574</v>
      </c>
      <c r="G182" s="61"/>
      <c r="H182" s="61"/>
      <c r="I182" s="161"/>
      <c r="J182" s="61"/>
      <c r="K182" s="61"/>
      <c r="L182" s="59"/>
      <c r="M182" s="204"/>
      <c r="N182" s="40"/>
      <c r="O182" s="40"/>
      <c r="P182" s="40"/>
      <c r="Q182" s="40"/>
      <c r="R182" s="40"/>
      <c r="S182" s="40"/>
      <c r="T182" s="76"/>
      <c r="AT182" s="22" t="s">
        <v>148</v>
      </c>
      <c r="AU182" s="22" t="s">
        <v>81</v>
      </c>
    </row>
    <row r="183" spans="2:65" s="1" customFormat="1" ht="22.9" customHeight="1">
      <c r="B183" s="39"/>
      <c r="C183" s="227" t="s">
        <v>375</v>
      </c>
      <c r="D183" s="227" t="s">
        <v>214</v>
      </c>
      <c r="E183" s="228" t="s">
        <v>575</v>
      </c>
      <c r="F183" s="229" t="s">
        <v>576</v>
      </c>
      <c r="G183" s="230" t="s">
        <v>189</v>
      </c>
      <c r="H183" s="231">
        <v>2</v>
      </c>
      <c r="I183" s="232"/>
      <c r="J183" s="233">
        <f>ROUND(I183*H183,2)</f>
        <v>0</v>
      </c>
      <c r="K183" s="229" t="s">
        <v>145</v>
      </c>
      <c r="L183" s="234"/>
      <c r="M183" s="235" t="s">
        <v>21</v>
      </c>
      <c r="N183" s="236" t="s">
        <v>42</v>
      </c>
      <c r="O183" s="40"/>
      <c r="P183" s="199">
        <f>O183*H183</f>
        <v>0</v>
      </c>
      <c r="Q183" s="199">
        <v>5.5000000000000003E-4</v>
      </c>
      <c r="R183" s="199">
        <f>Q183*H183</f>
        <v>1.1000000000000001E-3</v>
      </c>
      <c r="S183" s="199">
        <v>0</v>
      </c>
      <c r="T183" s="200">
        <f>S183*H183</f>
        <v>0</v>
      </c>
      <c r="AR183" s="22" t="s">
        <v>217</v>
      </c>
      <c r="AT183" s="22" t="s">
        <v>214</v>
      </c>
      <c r="AU183" s="22" t="s">
        <v>81</v>
      </c>
      <c r="AY183" s="22" t="s">
        <v>139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79</v>
      </c>
      <c r="BK183" s="201">
        <f>ROUND(I183*H183,2)</f>
        <v>0</v>
      </c>
      <c r="BL183" s="22" t="s">
        <v>210</v>
      </c>
      <c r="BM183" s="22" t="s">
        <v>577</v>
      </c>
    </row>
    <row r="184" spans="2:65" s="1" customFormat="1" ht="13.5">
      <c r="B184" s="39"/>
      <c r="C184" s="61"/>
      <c r="D184" s="202" t="s">
        <v>148</v>
      </c>
      <c r="E184" s="61"/>
      <c r="F184" s="203" t="s">
        <v>578</v>
      </c>
      <c r="G184" s="61"/>
      <c r="H184" s="61"/>
      <c r="I184" s="161"/>
      <c r="J184" s="61"/>
      <c r="K184" s="61"/>
      <c r="L184" s="59"/>
      <c r="M184" s="204"/>
      <c r="N184" s="40"/>
      <c r="O184" s="40"/>
      <c r="P184" s="40"/>
      <c r="Q184" s="40"/>
      <c r="R184" s="40"/>
      <c r="S184" s="40"/>
      <c r="T184" s="76"/>
      <c r="AT184" s="22" t="s">
        <v>148</v>
      </c>
      <c r="AU184" s="22" t="s">
        <v>81</v>
      </c>
    </row>
    <row r="185" spans="2:65" s="1" customFormat="1" ht="14.45" customHeight="1">
      <c r="B185" s="39"/>
      <c r="C185" s="227" t="s">
        <v>382</v>
      </c>
      <c r="D185" s="227" t="s">
        <v>214</v>
      </c>
      <c r="E185" s="228" t="s">
        <v>579</v>
      </c>
      <c r="F185" s="229" t="s">
        <v>580</v>
      </c>
      <c r="G185" s="230" t="s">
        <v>189</v>
      </c>
      <c r="H185" s="231">
        <v>8</v>
      </c>
      <c r="I185" s="232"/>
      <c r="J185" s="233">
        <f>ROUND(I185*H185,2)</f>
        <v>0</v>
      </c>
      <c r="K185" s="229" t="s">
        <v>145</v>
      </c>
      <c r="L185" s="234"/>
      <c r="M185" s="235" t="s">
        <v>21</v>
      </c>
      <c r="N185" s="236" t="s">
        <v>42</v>
      </c>
      <c r="O185" s="40"/>
      <c r="P185" s="199">
        <f>O185*H185</f>
        <v>0</v>
      </c>
      <c r="Q185" s="199">
        <v>4.0000000000000003E-5</v>
      </c>
      <c r="R185" s="199">
        <f>Q185*H185</f>
        <v>3.2000000000000003E-4</v>
      </c>
      <c r="S185" s="199">
        <v>0</v>
      </c>
      <c r="T185" s="200">
        <f>S185*H185</f>
        <v>0</v>
      </c>
      <c r="AR185" s="22" t="s">
        <v>217</v>
      </c>
      <c r="AT185" s="22" t="s">
        <v>214</v>
      </c>
      <c r="AU185" s="22" t="s">
        <v>81</v>
      </c>
      <c r="AY185" s="22" t="s">
        <v>139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79</v>
      </c>
      <c r="BK185" s="201">
        <f>ROUND(I185*H185,2)</f>
        <v>0</v>
      </c>
      <c r="BL185" s="22" t="s">
        <v>210</v>
      </c>
      <c r="BM185" s="22" t="s">
        <v>581</v>
      </c>
    </row>
    <row r="186" spans="2:65" s="1" customFormat="1" ht="13.5">
      <c r="B186" s="39"/>
      <c r="C186" s="61"/>
      <c r="D186" s="202" t="s">
        <v>148</v>
      </c>
      <c r="E186" s="61"/>
      <c r="F186" s="203" t="s">
        <v>580</v>
      </c>
      <c r="G186" s="61"/>
      <c r="H186" s="61"/>
      <c r="I186" s="161"/>
      <c r="J186" s="61"/>
      <c r="K186" s="61"/>
      <c r="L186" s="59"/>
      <c r="M186" s="204"/>
      <c r="N186" s="40"/>
      <c r="O186" s="40"/>
      <c r="P186" s="40"/>
      <c r="Q186" s="40"/>
      <c r="R186" s="40"/>
      <c r="S186" s="40"/>
      <c r="T186" s="76"/>
      <c r="AT186" s="22" t="s">
        <v>148</v>
      </c>
      <c r="AU186" s="22" t="s">
        <v>81</v>
      </c>
    </row>
    <row r="187" spans="2:65" s="1" customFormat="1" ht="14.45" customHeight="1">
      <c r="B187" s="39"/>
      <c r="C187" s="190" t="s">
        <v>387</v>
      </c>
      <c r="D187" s="190" t="s">
        <v>141</v>
      </c>
      <c r="E187" s="191" t="s">
        <v>582</v>
      </c>
      <c r="F187" s="192" t="s">
        <v>583</v>
      </c>
      <c r="G187" s="193" t="s">
        <v>189</v>
      </c>
      <c r="H187" s="194">
        <v>4</v>
      </c>
      <c r="I187" s="195"/>
      <c r="J187" s="196">
        <f>ROUND(I187*H187,2)</f>
        <v>0</v>
      </c>
      <c r="K187" s="192" t="s">
        <v>145</v>
      </c>
      <c r="L187" s="59"/>
      <c r="M187" s="197" t="s">
        <v>21</v>
      </c>
      <c r="N187" s="198" t="s">
        <v>42</v>
      </c>
      <c r="O187" s="40"/>
      <c r="P187" s="199">
        <f>O187*H187</f>
        <v>0</v>
      </c>
      <c r="Q187" s="199">
        <v>2.2000000000000001E-4</v>
      </c>
      <c r="R187" s="199">
        <f>Q187*H187</f>
        <v>8.8000000000000003E-4</v>
      </c>
      <c r="S187" s="199">
        <v>0</v>
      </c>
      <c r="T187" s="200">
        <f>S187*H187</f>
        <v>0</v>
      </c>
      <c r="AR187" s="22" t="s">
        <v>210</v>
      </c>
      <c r="AT187" s="22" t="s">
        <v>141</v>
      </c>
      <c r="AU187" s="22" t="s">
        <v>81</v>
      </c>
      <c r="AY187" s="22" t="s">
        <v>139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79</v>
      </c>
      <c r="BK187" s="201">
        <f>ROUND(I187*H187,2)</f>
        <v>0</v>
      </c>
      <c r="BL187" s="22" t="s">
        <v>210</v>
      </c>
      <c r="BM187" s="22" t="s">
        <v>584</v>
      </c>
    </row>
    <row r="188" spans="2:65" s="1" customFormat="1" ht="13.5">
      <c r="B188" s="39"/>
      <c r="C188" s="61"/>
      <c r="D188" s="202" t="s">
        <v>148</v>
      </c>
      <c r="E188" s="61"/>
      <c r="F188" s="203" t="s">
        <v>585</v>
      </c>
      <c r="G188" s="61"/>
      <c r="H188" s="61"/>
      <c r="I188" s="161"/>
      <c r="J188" s="61"/>
      <c r="K188" s="61"/>
      <c r="L188" s="59"/>
      <c r="M188" s="204"/>
      <c r="N188" s="40"/>
      <c r="O188" s="40"/>
      <c r="P188" s="40"/>
      <c r="Q188" s="40"/>
      <c r="R188" s="40"/>
      <c r="S188" s="40"/>
      <c r="T188" s="76"/>
      <c r="AT188" s="22" t="s">
        <v>148</v>
      </c>
      <c r="AU188" s="22" t="s">
        <v>81</v>
      </c>
    </row>
    <row r="189" spans="2:65" s="1" customFormat="1" ht="14.45" customHeight="1">
      <c r="B189" s="39"/>
      <c r="C189" s="227" t="s">
        <v>392</v>
      </c>
      <c r="D189" s="227" t="s">
        <v>214</v>
      </c>
      <c r="E189" s="228" t="s">
        <v>586</v>
      </c>
      <c r="F189" s="229" t="s">
        <v>587</v>
      </c>
      <c r="G189" s="230" t="s">
        <v>189</v>
      </c>
      <c r="H189" s="231">
        <v>4</v>
      </c>
      <c r="I189" s="232"/>
      <c r="J189" s="233">
        <f>ROUND(I189*H189,2)</f>
        <v>0</v>
      </c>
      <c r="K189" s="229" t="s">
        <v>145</v>
      </c>
      <c r="L189" s="234"/>
      <c r="M189" s="235" t="s">
        <v>21</v>
      </c>
      <c r="N189" s="236" t="s">
        <v>42</v>
      </c>
      <c r="O189" s="40"/>
      <c r="P189" s="199">
        <f>O189*H189</f>
        <v>0</v>
      </c>
      <c r="Q189" s="199">
        <v>6.0000000000000002E-5</v>
      </c>
      <c r="R189" s="199">
        <f>Q189*H189</f>
        <v>2.4000000000000001E-4</v>
      </c>
      <c r="S189" s="199">
        <v>0</v>
      </c>
      <c r="T189" s="200">
        <f>S189*H189</f>
        <v>0</v>
      </c>
      <c r="AR189" s="22" t="s">
        <v>217</v>
      </c>
      <c r="AT189" s="22" t="s">
        <v>214</v>
      </c>
      <c r="AU189" s="22" t="s">
        <v>81</v>
      </c>
      <c r="AY189" s="22" t="s">
        <v>139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79</v>
      </c>
      <c r="BK189" s="201">
        <f>ROUND(I189*H189,2)</f>
        <v>0</v>
      </c>
      <c r="BL189" s="22" t="s">
        <v>210</v>
      </c>
      <c r="BM189" s="22" t="s">
        <v>588</v>
      </c>
    </row>
    <row r="190" spans="2:65" s="1" customFormat="1" ht="13.5">
      <c r="B190" s="39"/>
      <c r="C190" s="61"/>
      <c r="D190" s="202" t="s">
        <v>148</v>
      </c>
      <c r="E190" s="61"/>
      <c r="F190" s="203" t="s">
        <v>587</v>
      </c>
      <c r="G190" s="61"/>
      <c r="H190" s="61"/>
      <c r="I190" s="161"/>
      <c r="J190" s="61"/>
      <c r="K190" s="61"/>
      <c r="L190" s="59"/>
      <c r="M190" s="204"/>
      <c r="N190" s="40"/>
      <c r="O190" s="40"/>
      <c r="P190" s="40"/>
      <c r="Q190" s="40"/>
      <c r="R190" s="40"/>
      <c r="S190" s="40"/>
      <c r="T190" s="76"/>
      <c r="AT190" s="22" t="s">
        <v>148</v>
      </c>
      <c r="AU190" s="22" t="s">
        <v>81</v>
      </c>
    </row>
    <row r="191" spans="2:65" s="1" customFormat="1" ht="14.45" customHeight="1">
      <c r="B191" s="39"/>
      <c r="C191" s="190" t="s">
        <v>589</v>
      </c>
      <c r="D191" s="190" t="s">
        <v>141</v>
      </c>
      <c r="E191" s="191" t="s">
        <v>590</v>
      </c>
      <c r="F191" s="192" t="s">
        <v>591</v>
      </c>
      <c r="G191" s="193" t="s">
        <v>189</v>
      </c>
      <c r="H191" s="194">
        <v>8</v>
      </c>
      <c r="I191" s="195"/>
      <c r="J191" s="196">
        <f>ROUND(I191*H191,2)</f>
        <v>0</v>
      </c>
      <c r="K191" s="192" t="s">
        <v>145</v>
      </c>
      <c r="L191" s="59"/>
      <c r="M191" s="197" t="s">
        <v>21</v>
      </c>
      <c r="N191" s="198" t="s">
        <v>42</v>
      </c>
      <c r="O191" s="40"/>
      <c r="P191" s="199">
        <f>O191*H191</f>
        <v>0</v>
      </c>
      <c r="Q191" s="199">
        <v>2.5000000000000001E-4</v>
      </c>
      <c r="R191" s="199">
        <f>Q191*H191</f>
        <v>2E-3</v>
      </c>
      <c r="S191" s="199">
        <v>0</v>
      </c>
      <c r="T191" s="200">
        <f>S191*H191</f>
        <v>0</v>
      </c>
      <c r="AR191" s="22" t="s">
        <v>210</v>
      </c>
      <c r="AT191" s="22" t="s">
        <v>141</v>
      </c>
      <c r="AU191" s="22" t="s">
        <v>81</v>
      </c>
      <c r="AY191" s="22" t="s">
        <v>139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79</v>
      </c>
      <c r="BK191" s="201">
        <f>ROUND(I191*H191,2)</f>
        <v>0</v>
      </c>
      <c r="BL191" s="22" t="s">
        <v>210</v>
      </c>
      <c r="BM191" s="22" t="s">
        <v>592</v>
      </c>
    </row>
    <row r="192" spans="2:65" s="1" customFormat="1" ht="13.5">
      <c r="B192" s="39"/>
      <c r="C192" s="61"/>
      <c r="D192" s="202" t="s">
        <v>148</v>
      </c>
      <c r="E192" s="61"/>
      <c r="F192" s="203" t="s">
        <v>593</v>
      </c>
      <c r="G192" s="61"/>
      <c r="H192" s="61"/>
      <c r="I192" s="161"/>
      <c r="J192" s="61"/>
      <c r="K192" s="61"/>
      <c r="L192" s="59"/>
      <c r="M192" s="204"/>
      <c r="N192" s="40"/>
      <c r="O192" s="40"/>
      <c r="P192" s="40"/>
      <c r="Q192" s="40"/>
      <c r="R192" s="40"/>
      <c r="S192" s="40"/>
      <c r="T192" s="76"/>
      <c r="AT192" s="22" t="s">
        <v>148</v>
      </c>
      <c r="AU192" s="22" t="s">
        <v>81</v>
      </c>
    </row>
    <row r="193" spans="2:65" s="1" customFormat="1" ht="14.45" customHeight="1">
      <c r="B193" s="39"/>
      <c r="C193" s="227" t="s">
        <v>594</v>
      </c>
      <c r="D193" s="227" t="s">
        <v>214</v>
      </c>
      <c r="E193" s="228" t="s">
        <v>595</v>
      </c>
      <c r="F193" s="229" t="s">
        <v>596</v>
      </c>
      <c r="G193" s="230" t="s">
        <v>189</v>
      </c>
      <c r="H193" s="231">
        <v>8</v>
      </c>
      <c r="I193" s="232"/>
      <c r="J193" s="233">
        <f>ROUND(I193*H193,2)</f>
        <v>0</v>
      </c>
      <c r="K193" s="229" t="s">
        <v>145</v>
      </c>
      <c r="L193" s="234"/>
      <c r="M193" s="235" t="s">
        <v>21</v>
      </c>
      <c r="N193" s="236" t="s">
        <v>42</v>
      </c>
      <c r="O193" s="40"/>
      <c r="P193" s="199">
        <f>O193*H193</f>
        <v>0</v>
      </c>
      <c r="Q193" s="199">
        <v>8.0000000000000007E-5</v>
      </c>
      <c r="R193" s="199">
        <f>Q193*H193</f>
        <v>6.4000000000000005E-4</v>
      </c>
      <c r="S193" s="199">
        <v>0</v>
      </c>
      <c r="T193" s="200">
        <f>S193*H193</f>
        <v>0</v>
      </c>
      <c r="AR193" s="22" t="s">
        <v>217</v>
      </c>
      <c r="AT193" s="22" t="s">
        <v>214</v>
      </c>
      <c r="AU193" s="22" t="s">
        <v>81</v>
      </c>
      <c r="AY193" s="22" t="s">
        <v>139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79</v>
      </c>
      <c r="BK193" s="201">
        <f>ROUND(I193*H193,2)</f>
        <v>0</v>
      </c>
      <c r="BL193" s="22" t="s">
        <v>210</v>
      </c>
      <c r="BM193" s="22" t="s">
        <v>597</v>
      </c>
    </row>
    <row r="194" spans="2:65" s="1" customFormat="1" ht="13.5">
      <c r="B194" s="39"/>
      <c r="C194" s="61"/>
      <c r="D194" s="202" t="s">
        <v>148</v>
      </c>
      <c r="E194" s="61"/>
      <c r="F194" s="203" t="s">
        <v>596</v>
      </c>
      <c r="G194" s="61"/>
      <c r="H194" s="61"/>
      <c r="I194" s="161"/>
      <c r="J194" s="61"/>
      <c r="K194" s="61"/>
      <c r="L194" s="59"/>
      <c r="M194" s="204"/>
      <c r="N194" s="40"/>
      <c r="O194" s="40"/>
      <c r="P194" s="40"/>
      <c r="Q194" s="40"/>
      <c r="R194" s="40"/>
      <c r="S194" s="40"/>
      <c r="T194" s="76"/>
      <c r="AT194" s="22" t="s">
        <v>148</v>
      </c>
      <c r="AU194" s="22" t="s">
        <v>81</v>
      </c>
    </row>
    <row r="195" spans="2:65" s="1" customFormat="1" ht="14.45" customHeight="1">
      <c r="B195" s="39"/>
      <c r="C195" s="190" t="s">
        <v>598</v>
      </c>
      <c r="D195" s="190" t="s">
        <v>141</v>
      </c>
      <c r="E195" s="191" t="s">
        <v>599</v>
      </c>
      <c r="F195" s="192" t="s">
        <v>600</v>
      </c>
      <c r="G195" s="193" t="s">
        <v>189</v>
      </c>
      <c r="H195" s="194">
        <v>8</v>
      </c>
      <c r="I195" s="195"/>
      <c r="J195" s="196">
        <f>ROUND(I195*H195,2)</f>
        <v>0</v>
      </c>
      <c r="K195" s="192" t="s">
        <v>145</v>
      </c>
      <c r="L195" s="59"/>
      <c r="M195" s="197" t="s">
        <v>21</v>
      </c>
      <c r="N195" s="198" t="s">
        <v>42</v>
      </c>
      <c r="O195" s="40"/>
      <c r="P195" s="199">
        <f>O195*H195</f>
        <v>0</v>
      </c>
      <c r="Q195" s="199">
        <v>3.5E-4</v>
      </c>
      <c r="R195" s="199">
        <f>Q195*H195</f>
        <v>2.8E-3</v>
      </c>
      <c r="S195" s="199">
        <v>0</v>
      </c>
      <c r="T195" s="200">
        <f>S195*H195</f>
        <v>0</v>
      </c>
      <c r="AR195" s="22" t="s">
        <v>210</v>
      </c>
      <c r="AT195" s="22" t="s">
        <v>141</v>
      </c>
      <c r="AU195" s="22" t="s">
        <v>81</v>
      </c>
      <c r="AY195" s="22" t="s">
        <v>139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79</v>
      </c>
      <c r="BK195" s="201">
        <f>ROUND(I195*H195,2)</f>
        <v>0</v>
      </c>
      <c r="BL195" s="22" t="s">
        <v>210</v>
      </c>
      <c r="BM195" s="22" t="s">
        <v>601</v>
      </c>
    </row>
    <row r="196" spans="2:65" s="1" customFormat="1" ht="13.5">
      <c r="B196" s="39"/>
      <c r="C196" s="61"/>
      <c r="D196" s="202" t="s">
        <v>148</v>
      </c>
      <c r="E196" s="61"/>
      <c r="F196" s="203" t="s">
        <v>602</v>
      </c>
      <c r="G196" s="61"/>
      <c r="H196" s="61"/>
      <c r="I196" s="161"/>
      <c r="J196" s="61"/>
      <c r="K196" s="61"/>
      <c r="L196" s="59"/>
      <c r="M196" s="204"/>
      <c r="N196" s="40"/>
      <c r="O196" s="40"/>
      <c r="P196" s="40"/>
      <c r="Q196" s="40"/>
      <c r="R196" s="40"/>
      <c r="S196" s="40"/>
      <c r="T196" s="76"/>
      <c r="AT196" s="22" t="s">
        <v>148</v>
      </c>
      <c r="AU196" s="22" t="s">
        <v>81</v>
      </c>
    </row>
    <row r="197" spans="2:65" s="1" customFormat="1" ht="14.45" customHeight="1">
      <c r="B197" s="39"/>
      <c r="C197" s="227" t="s">
        <v>603</v>
      </c>
      <c r="D197" s="227" t="s">
        <v>214</v>
      </c>
      <c r="E197" s="228" t="s">
        <v>604</v>
      </c>
      <c r="F197" s="229" t="s">
        <v>605</v>
      </c>
      <c r="G197" s="230" t="s">
        <v>189</v>
      </c>
      <c r="H197" s="231">
        <v>8</v>
      </c>
      <c r="I197" s="232"/>
      <c r="J197" s="233">
        <f>ROUND(I197*H197,2)</f>
        <v>0</v>
      </c>
      <c r="K197" s="229" t="s">
        <v>145</v>
      </c>
      <c r="L197" s="234"/>
      <c r="M197" s="235" t="s">
        <v>21</v>
      </c>
      <c r="N197" s="236" t="s">
        <v>42</v>
      </c>
      <c r="O197" s="40"/>
      <c r="P197" s="199">
        <f>O197*H197</f>
        <v>0</v>
      </c>
      <c r="Q197" s="199">
        <v>1E-3</v>
      </c>
      <c r="R197" s="199">
        <f>Q197*H197</f>
        <v>8.0000000000000002E-3</v>
      </c>
      <c r="S197" s="199">
        <v>0</v>
      </c>
      <c r="T197" s="200">
        <f>S197*H197</f>
        <v>0</v>
      </c>
      <c r="AR197" s="22" t="s">
        <v>217</v>
      </c>
      <c r="AT197" s="22" t="s">
        <v>214</v>
      </c>
      <c r="AU197" s="22" t="s">
        <v>81</v>
      </c>
      <c r="AY197" s="22" t="s">
        <v>139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79</v>
      </c>
      <c r="BK197" s="201">
        <f>ROUND(I197*H197,2)</f>
        <v>0</v>
      </c>
      <c r="BL197" s="22" t="s">
        <v>210</v>
      </c>
      <c r="BM197" s="22" t="s">
        <v>606</v>
      </c>
    </row>
    <row r="198" spans="2:65" s="1" customFormat="1" ht="13.5">
      <c r="B198" s="39"/>
      <c r="C198" s="61"/>
      <c r="D198" s="202" t="s">
        <v>148</v>
      </c>
      <c r="E198" s="61"/>
      <c r="F198" s="203" t="s">
        <v>605</v>
      </c>
      <c r="G198" s="61"/>
      <c r="H198" s="61"/>
      <c r="I198" s="161"/>
      <c r="J198" s="61"/>
      <c r="K198" s="61"/>
      <c r="L198" s="59"/>
      <c r="M198" s="204"/>
      <c r="N198" s="40"/>
      <c r="O198" s="40"/>
      <c r="P198" s="40"/>
      <c r="Q198" s="40"/>
      <c r="R198" s="40"/>
      <c r="S198" s="40"/>
      <c r="T198" s="76"/>
      <c r="AT198" s="22" t="s">
        <v>148</v>
      </c>
      <c r="AU198" s="22" t="s">
        <v>81</v>
      </c>
    </row>
    <row r="199" spans="2:65" s="1" customFormat="1" ht="14.45" customHeight="1">
      <c r="B199" s="39"/>
      <c r="C199" s="190" t="s">
        <v>607</v>
      </c>
      <c r="D199" s="190" t="s">
        <v>141</v>
      </c>
      <c r="E199" s="191" t="s">
        <v>608</v>
      </c>
      <c r="F199" s="192" t="s">
        <v>609</v>
      </c>
      <c r="G199" s="193" t="s">
        <v>189</v>
      </c>
      <c r="H199" s="194">
        <v>10</v>
      </c>
      <c r="I199" s="195"/>
      <c r="J199" s="196">
        <f>ROUND(I199*H199,2)</f>
        <v>0</v>
      </c>
      <c r="K199" s="192" t="s">
        <v>145</v>
      </c>
      <c r="L199" s="59"/>
      <c r="M199" s="197" t="s">
        <v>21</v>
      </c>
      <c r="N199" s="198" t="s">
        <v>42</v>
      </c>
      <c r="O199" s="40"/>
      <c r="P199" s="199">
        <f>O199*H199</f>
        <v>0</v>
      </c>
      <c r="Q199" s="199">
        <v>5.0000000000000001E-4</v>
      </c>
      <c r="R199" s="199">
        <f>Q199*H199</f>
        <v>5.0000000000000001E-3</v>
      </c>
      <c r="S199" s="199">
        <v>0</v>
      </c>
      <c r="T199" s="200">
        <f>S199*H199</f>
        <v>0</v>
      </c>
      <c r="AR199" s="22" t="s">
        <v>210</v>
      </c>
      <c r="AT199" s="22" t="s">
        <v>141</v>
      </c>
      <c r="AU199" s="22" t="s">
        <v>81</v>
      </c>
      <c r="AY199" s="22" t="s">
        <v>139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79</v>
      </c>
      <c r="BK199" s="201">
        <f>ROUND(I199*H199,2)</f>
        <v>0</v>
      </c>
      <c r="BL199" s="22" t="s">
        <v>210</v>
      </c>
      <c r="BM199" s="22" t="s">
        <v>610</v>
      </c>
    </row>
    <row r="200" spans="2:65" s="1" customFormat="1" ht="13.5">
      <c r="B200" s="39"/>
      <c r="C200" s="61"/>
      <c r="D200" s="202" t="s">
        <v>148</v>
      </c>
      <c r="E200" s="61"/>
      <c r="F200" s="203" t="s">
        <v>611</v>
      </c>
      <c r="G200" s="61"/>
      <c r="H200" s="61"/>
      <c r="I200" s="161"/>
      <c r="J200" s="61"/>
      <c r="K200" s="61"/>
      <c r="L200" s="59"/>
      <c r="M200" s="204"/>
      <c r="N200" s="40"/>
      <c r="O200" s="40"/>
      <c r="P200" s="40"/>
      <c r="Q200" s="40"/>
      <c r="R200" s="40"/>
      <c r="S200" s="40"/>
      <c r="T200" s="76"/>
      <c r="AT200" s="22" t="s">
        <v>148</v>
      </c>
      <c r="AU200" s="22" t="s">
        <v>81</v>
      </c>
    </row>
    <row r="201" spans="2:65" s="1" customFormat="1" ht="14.45" customHeight="1">
      <c r="B201" s="39"/>
      <c r="C201" s="227" t="s">
        <v>612</v>
      </c>
      <c r="D201" s="227" t="s">
        <v>214</v>
      </c>
      <c r="E201" s="228" t="s">
        <v>613</v>
      </c>
      <c r="F201" s="229" t="s">
        <v>614</v>
      </c>
      <c r="G201" s="230" t="s">
        <v>189</v>
      </c>
      <c r="H201" s="231">
        <v>10</v>
      </c>
      <c r="I201" s="232"/>
      <c r="J201" s="233">
        <f>ROUND(I201*H201,2)</f>
        <v>0</v>
      </c>
      <c r="K201" s="229" t="s">
        <v>21</v>
      </c>
      <c r="L201" s="234"/>
      <c r="M201" s="235" t="s">
        <v>21</v>
      </c>
      <c r="N201" s="236" t="s">
        <v>42</v>
      </c>
      <c r="O201" s="40"/>
      <c r="P201" s="199">
        <f>O201*H201</f>
        <v>0</v>
      </c>
      <c r="Q201" s="199">
        <v>1E-3</v>
      </c>
      <c r="R201" s="199">
        <f>Q201*H201</f>
        <v>0.01</v>
      </c>
      <c r="S201" s="199">
        <v>0</v>
      </c>
      <c r="T201" s="200">
        <f>S201*H201</f>
        <v>0</v>
      </c>
      <c r="AR201" s="22" t="s">
        <v>217</v>
      </c>
      <c r="AT201" s="22" t="s">
        <v>214</v>
      </c>
      <c r="AU201" s="22" t="s">
        <v>81</v>
      </c>
      <c r="AY201" s="22" t="s">
        <v>139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79</v>
      </c>
      <c r="BK201" s="201">
        <f>ROUND(I201*H201,2)</f>
        <v>0</v>
      </c>
      <c r="BL201" s="22" t="s">
        <v>210</v>
      </c>
      <c r="BM201" s="22" t="s">
        <v>615</v>
      </c>
    </row>
    <row r="202" spans="2:65" s="1" customFormat="1" ht="13.5">
      <c r="B202" s="39"/>
      <c r="C202" s="61"/>
      <c r="D202" s="202" t="s">
        <v>148</v>
      </c>
      <c r="E202" s="61"/>
      <c r="F202" s="203" t="s">
        <v>614</v>
      </c>
      <c r="G202" s="61"/>
      <c r="H202" s="61"/>
      <c r="I202" s="161"/>
      <c r="J202" s="61"/>
      <c r="K202" s="61"/>
      <c r="L202" s="59"/>
      <c r="M202" s="204"/>
      <c r="N202" s="40"/>
      <c r="O202" s="40"/>
      <c r="P202" s="40"/>
      <c r="Q202" s="40"/>
      <c r="R202" s="40"/>
      <c r="S202" s="40"/>
      <c r="T202" s="76"/>
      <c r="AT202" s="22" t="s">
        <v>148</v>
      </c>
      <c r="AU202" s="22" t="s">
        <v>81</v>
      </c>
    </row>
    <row r="203" spans="2:65" s="1" customFormat="1" ht="22.9" customHeight="1">
      <c r="B203" s="39"/>
      <c r="C203" s="190" t="s">
        <v>616</v>
      </c>
      <c r="D203" s="190" t="s">
        <v>141</v>
      </c>
      <c r="E203" s="191" t="s">
        <v>617</v>
      </c>
      <c r="F203" s="192" t="s">
        <v>618</v>
      </c>
      <c r="G203" s="193" t="s">
        <v>189</v>
      </c>
      <c r="H203" s="194">
        <v>8</v>
      </c>
      <c r="I203" s="195"/>
      <c r="J203" s="196">
        <f>ROUND(I203*H203,2)</f>
        <v>0</v>
      </c>
      <c r="K203" s="192" t="s">
        <v>145</v>
      </c>
      <c r="L203" s="59"/>
      <c r="M203" s="197" t="s">
        <v>21</v>
      </c>
      <c r="N203" s="198" t="s">
        <v>42</v>
      </c>
      <c r="O203" s="40"/>
      <c r="P203" s="199">
        <f>O203*H203</f>
        <v>0</v>
      </c>
      <c r="Q203" s="199">
        <v>2.4000000000000001E-4</v>
      </c>
      <c r="R203" s="199">
        <f>Q203*H203</f>
        <v>1.92E-3</v>
      </c>
      <c r="S203" s="199">
        <v>0</v>
      </c>
      <c r="T203" s="200">
        <f>S203*H203</f>
        <v>0</v>
      </c>
      <c r="AR203" s="22" t="s">
        <v>210</v>
      </c>
      <c r="AT203" s="22" t="s">
        <v>141</v>
      </c>
      <c r="AU203" s="22" t="s">
        <v>81</v>
      </c>
      <c r="AY203" s="22" t="s">
        <v>139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79</v>
      </c>
      <c r="BK203" s="201">
        <f>ROUND(I203*H203,2)</f>
        <v>0</v>
      </c>
      <c r="BL203" s="22" t="s">
        <v>210</v>
      </c>
      <c r="BM203" s="22" t="s">
        <v>619</v>
      </c>
    </row>
    <row r="204" spans="2:65" s="1" customFormat="1" ht="13.5">
      <c r="B204" s="39"/>
      <c r="C204" s="61"/>
      <c r="D204" s="202" t="s">
        <v>148</v>
      </c>
      <c r="E204" s="61"/>
      <c r="F204" s="203" t="s">
        <v>620</v>
      </c>
      <c r="G204" s="61"/>
      <c r="H204" s="61"/>
      <c r="I204" s="161"/>
      <c r="J204" s="61"/>
      <c r="K204" s="61"/>
      <c r="L204" s="59"/>
      <c r="M204" s="204"/>
      <c r="N204" s="40"/>
      <c r="O204" s="40"/>
      <c r="P204" s="40"/>
      <c r="Q204" s="40"/>
      <c r="R204" s="40"/>
      <c r="S204" s="40"/>
      <c r="T204" s="76"/>
      <c r="AT204" s="22" t="s">
        <v>148</v>
      </c>
      <c r="AU204" s="22" t="s">
        <v>81</v>
      </c>
    </row>
    <row r="205" spans="2:65" s="1" customFormat="1" ht="14.45" customHeight="1">
      <c r="B205" s="39"/>
      <c r="C205" s="190" t="s">
        <v>621</v>
      </c>
      <c r="D205" s="190" t="s">
        <v>141</v>
      </c>
      <c r="E205" s="191" t="s">
        <v>622</v>
      </c>
      <c r="F205" s="192" t="s">
        <v>623</v>
      </c>
      <c r="G205" s="193" t="s">
        <v>189</v>
      </c>
      <c r="H205" s="194">
        <v>1</v>
      </c>
      <c r="I205" s="195"/>
      <c r="J205" s="196">
        <f>ROUND(I205*H205,2)</f>
        <v>0</v>
      </c>
      <c r="K205" s="192" t="s">
        <v>145</v>
      </c>
      <c r="L205" s="59"/>
      <c r="M205" s="197" t="s">
        <v>21</v>
      </c>
      <c r="N205" s="198" t="s">
        <v>42</v>
      </c>
      <c r="O205" s="40"/>
      <c r="P205" s="199">
        <f>O205*H205</f>
        <v>0</v>
      </c>
      <c r="Q205" s="199">
        <v>5.1000000000000004E-4</v>
      </c>
      <c r="R205" s="199">
        <f>Q205*H205</f>
        <v>5.1000000000000004E-4</v>
      </c>
      <c r="S205" s="199">
        <v>0</v>
      </c>
      <c r="T205" s="200">
        <f>S205*H205</f>
        <v>0</v>
      </c>
      <c r="AR205" s="22" t="s">
        <v>210</v>
      </c>
      <c r="AT205" s="22" t="s">
        <v>141</v>
      </c>
      <c r="AU205" s="22" t="s">
        <v>81</v>
      </c>
      <c r="AY205" s="22" t="s">
        <v>139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2" t="s">
        <v>79</v>
      </c>
      <c r="BK205" s="201">
        <f>ROUND(I205*H205,2)</f>
        <v>0</v>
      </c>
      <c r="BL205" s="22" t="s">
        <v>210</v>
      </c>
      <c r="BM205" s="22" t="s">
        <v>624</v>
      </c>
    </row>
    <row r="206" spans="2:65" s="1" customFormat="1" ht="13.5">
      <c r="B206" s="39"/>
      <c r="C206" s="61"/>
      <c r="D206" s="202" t="s">
        <v>148</v>
      </c>
      <c r="E206" s="61"/>
      <c r="F206" s="203" t="s">
        <v>623</v>
      </c>
      <c r="G206" s="61"/>
      <c r="H206" s="61"/>
      <c r="I206" s="161"/>
      <c r="J206" s="61"/>
      <c r="K206" s="61"/>
      <c r="L206" s="59"/>
      <c r="M206" s="204"/>
      <c r="N206" s="40"/>
      <c r="O206" s="40"/>
      <c r="P206" s="40"/>
      <c r="Q206" s="40"/>
      <c r="R206" s="40"/>
      <c r="S206" s="40"/>
      <c r="T206" s="76"/>
      <c r="AT206" s="22" t="s">
        <v>148</v>
      </c>
      <c r="AU206" s="22" t="s">
        <v>81</v>
      </c>
    </row>
    <row r="207" spans="2:65" s="1" customFormat="1" ht="14.45" customHeight="1">
      <c r="B207" s="39"/>
      <c r="C207" s="190" t="s">
        <v>625</v>
      </c>
      <c r="D207" s="190" t="s">
        <v>141</v>
      </c>
      <c r="E207" s="191" t="s">
        <v>626</v>
      </c>
      <c r="F207" s="192" t="s">
        <v>627</v>
      </c>
      <c r="G207" s="193" t="s">
        <v>189</v>
      </c>
      <c r="H207" s="194">
        <v>1</v>
      </c>
      <c r="I207" s="195"/>
      <c r="J207" s="196">
        <f>ROUND(I207*H207,2)</f>
        <v>0</v>
      </c>
      <c r="K207" s="192" t="s">
        <v>145</v>
      </c>
      <c r="L207" s="59"/>
      <c r="M207" s="197" t="s">
        <v>21</v>
      </c>
      <c r="N207" s="198" t="s">
        <v>42</v>
      </c>
      <c r="O207" s="40"/>
      <c r="P207" s="199">
        <f>O207*H207</f>
        <v>0</v>
      </c>
      <c r="Q207" s="199">
        <v>7.7999999999999999E-4</v>
      </c>
      <c r="R207" s="199">
        <f>Q207*H207</f>
        <v>7.7999999999999999E-4</v>
      </c>
      <c r="S207" s="199">
        <v>0</v>
      </c>
      <c r="T207" s="200">
        <f>S207*H207</f>
        <v>0</v>
      </c>
      <c r="AR207" s="22" t="s">
        <v>210</v>
      </c>
      <c r="AT207" s="22" t="s">
        <v>141</v>
      </c>
      <c r="AU207" s="22" t="s">
        <v>81</v>
      </c>
      <c r="AY207" s="22" t="s">
        <v>139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79</v>
      </c>
      <c r="BK207" s="201">
        <f>ROUND(I207*H207,2)</f>
        <v>0</v>
      </c>
      <c r="BL207" s="22" t="s">
        <v>210</v>
      </c>
      <c r="BM207" s="22" t="s">
        <v>628</v>
      </c>
    </row>
    <row r="208" spans="2:65" s="1" customFormat="1" ht="13.5">
      <c r="B208" s="39"/>
      <c r="C208" s="61"/>
      <c r="D208" s="202" t="s">
        <v>148</v>
      </c>
      <c r="E208" s="61"/>
      <c r="F208" s="203" t="s">
        <v>627</v>
      </c>
      <c r="G208" s="61"/>
      <c r="H208" s="61"/>
      <c r="I208" s="161"/>
      <c r="J208" s="61"/>
      <c r="K208" s="61"/>
      <c r="L208" s="59"/>
      <c r="M208" s="204"/>
      <c r="N208" s="40"/>
      <c r="O208" s="40"/>
      <c r="P208" s="40"/>
      <c r="Q208" s="40"/>
      <c r="R208" s="40"/>
      <c r="S208" s="40"/>
      <c r="T208" s="76"/>
      <c r="AT208" s="22" t="s">
        <v>148</v>
      </c>
      <c r="AU208" s="22" t="s">
        <v>81</v>
      </c>
    </row>
    <row r="209" spans="2:65" s="1" customFormat="1" ht="22.9" customHeight="1">
      <c r="B209" s="39"/>
      <c r="C209" s="190" t="s">
        <v>629</v>
      </c>
      <c r="D209" s="190" t="s">
        <v>141</v>
      </c>
      <c r="E209" s="191" t="s">
        <v>630</v>
      </c>
      <c r="F209" s="192" t="s">
        <v>631</v>
      </c>
      <c r="G209" s="193" t="s">
        <v>189</v>
      </c>
      <c r="H209" s="194">
        <v>77</v>
      </c>
      <c r="I209" s="195"/>
      <c r="J209" s="196">
        <f>ROUND(I209*H209,2)</f>
        <v>0</v>
      </c>
      <c r="K209" s="192" t="s">
        <v>145</v>
      </c>
      <c r="L209" s="59"/>
      <c r="M209" s="197" t="s">
        <v>21</v>
      </c>
      <c r="N209" s="198" t="s">
        <v>42</v>
      </c>
      <c r="O209" s="40"/>
      <c r="P209" s="199">
        <f>O209*H209</f>
        <v>0</v>
      </c>
      <c r="Q209" s="199">
        <v>2.3000000000000001E-4</v>
      </c>
      <c r="R209" s="199">
        <f>Q209*H209</f>
        <v>1.771E-2</v>
      </c>
      <c r="S209" s="199">
        <v>0</v>
      </c>
      <c r="T209" s="200">
        <f>S209*H209</f>
        <v>0</v>
      </c>
      <c r="AR209" s="22" t="s">
        <v>210</v>
      </c>
      <c r="AT209" s="22" t="s">
        <v>141</v>
      </c>
      <c r="AU209" s="22" t="s">
        <v>81</v>
      </c>
      <c r="AY209" s="22" t="s">
        <v>139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2" t="s">
        <v>79</v>
      </c>
      <c r="BK209" s="201">
        <f>ROUND(I209*H209,2)</f>
        <v>0</v>
      </c>
      <c r="BL209" s="22" t="s">
        <v>210</v>
      </c>
      <c r="BM209" s="22" t="s">
        <v>632</v>
      </c>
    </row>
    <row r="210" spans="2:65" s="1" customFormat="1" ht="27">
      <c r="B210" s="39"/>
      <c r="C210" s="61"/>
      <c r="D210" s="202" t="s">
        <v>148</v>
      </c>
      <c r="E210" s="61"/>
      <c r="F210" s="203" t="s">
        <v>633</v>
      </c>
      <c r="G210" s="61"/>
      <c r="H210" s="61"/>
      <c r="I210" s="161"/>
      <c r="J210" s="61"/>
      <c r="K210" s="61"/>
      <c r="L210" s="59"/>
      <c r="M210" s="204"/>
      <c r="N210" s="40"/>
      <c r="O210" s="40"/>
      <c r="P210" s="40"/>
      <c r="Q210" s="40"/>
      <c r="R210" s="40"/>
      <c r="S210" s="40"/>
      <c r="T210" s="76"/>
      <c r="AT210" s="22" t="s">
        <v>148</v>
      </c>
      <c r="AU210" s="22" t="s">
        <v>81</v>
      </c>
    </row>
    <row r="211" spans="2:65" s="1" customFormat="1" ht="22.9" customHeight="1">
      <c r="B211" s="39"/>
      <c r="C211" s="190" t="s">
        <v>634</v>
      </c>
      <c r="D211" s="190" t="s">
        <v>141</v>
      </c>
      <c r="E211" s="191" t="s">
        <v>635</v>
      </c>
      <c r="F211" s="192" t="s">
        <v>636</v>
      </c>
      <c r="G211" s="193" t="s">
        <v>189</v>
      </c>
      <c r="H211" s="194">
        <v>77</v>
      </c>
      <c r="I211" s="195"/>
      <c r="J211" s="196">
        <f>ROUND(I211*H211,2)</f>
        <v>0</v>
      </c>
      <c r="K211" s="192" t="s">
        <v>145</v>
      </c>
      <c r="L211" s="59"/>
      <c r="M211" s="197" t="s">
        <v>21</v>
      </c>
      <c r="N211" s="198" t="s">
        <v>42</v>
      </c>
      <c r="O211" s="40"/>
      <c r="P211" s="199">
        <f>O211*H211</f>
        <v>0</v>
      </c>
      <c r="Q211" s="199">
        <v>1.3999999999999999E-4</v>
      </c>
      <c r="R211" s="199">
        <f>Q211*H211</f>
        <v>1.078E-2</v>
      </c>
      <c r="S211" s="199">
        <v>0</v>
      </c>
      <c r="T211" s="200">
        <f>S211*H211</f>
        <v>0</v>
      </c>
      <c r="AR211" s="22" t="s">
        <v>210</v>
      </c>
      <c r="AT211" s="22" t="s">
        <v>141</v>
      </c>
      <c r="AU211" s="22" t="s">
        <v>81</v>
      </c>
      <c r="AY211" s="22" t="s">
        <v>139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2" t="s">
        <v>79</v>
      </c>
      <c r="BK211" s="201">
        <f>ROUND(I211*H211,2)</f>
        <v>0</v>
      </c>
      <c r="BL211" s="22" t="s">
        <v>210</v>
      </c>
      <c r="BM211" s="22" t="s">
        <v>637</v>
      </c>
    </row>
    <row r="212" spans="2:65" s="1" customFormat="1" ht="27">
      <c r="B212" s="39"/>
      <c r="C212" s="61"/>
      <c r="D212" s="202" t="s">
        <v>148</v>
      </c>
      <c r="E212" s="61"/>
      <c r="F212" s="203" t="s">
        <v>638</v>
      </c>
      <c r="G212" s="61"/>
      <c r="H212" s="61"/>
      <c r="I212" s="161"/>
      <c r="J212" s="61"/>
      <c r="K212" s="61"/>
      <c r="L212" s="59"/>
      <c r="M212" s="204"/>
      <c r="N212" s="40"/>
      <c r="O212" s="40"/>
      <c r="P212" s="40"/>
      <c r="Q212" s="40"/>
      <c r="R212" s="40"/>
      <c r="S212" s="40"/>
      <c r="T212" s="76"/>
      <c r="AT212" s="22" t="s">
        <v>148</v>
      </c>
      <c r="AU212" s="22" t="s">
        <v>81</v>
      </c>
    </row>
    <row r="213" spans="2:65" s="1" customFormat="1" ht="22.9" customHeight="1">
      <c r="B213" s="39"/>
      <c r="C213" s="190" t="s">
        <v>639</v>
      </c>
      <c r="D213" s="190" t="s">
        <v>141</v>
      </c>
      <c r="E213" s="191" t="s">
        <v>640</v>
      </c>
      <c r="F213" s="192" t="s">
        <v>641</v>
      </c>
      <c r="G213" s="193" t="s">
        <v>189</v>
      </c>
      <c r="H213" s="194">
        <v>77</v>
      </c>
      <c r="I213" s="195"/>
      <c r="J213" s="196">
        <f>ROUND(I213*H213,2)</f>
        <v>0</v>
      </c>
      <c r="K213" s="192" t="s">
        <v>145</v>
      </c>
      <c r="L213" s="59"/>
      <c r="M213" s="197" t="s">
        <v>21</v>
      </c>
      <c r="N213" s="198" t="s">
        <v>42</v>
      </c>
      <c r="O213" s="40"/>
      <c r="P213" s="199">
        <f>O213*H213</f>
        <v>0</v>
      </c>
      <c r="Q213" s="199">
        <v>7.1000000000000002E-4</v>
      </c>
      <c r="R213" s="199">
        <f>Q213*H213</f>
        <v>5.4670000000000003E-2</v>
      </c>
      <c r="S213" s="199">
        <v>0</v>
      </c>
      <c r="T213" s="200">
        <f>S213*H213</f>
        <v>0</v>
      </c>
      <c r="AR213" s="22" t="s">
        <v>210</v>
      </c>
      <c r="AT213" s="22" t="s">
        <v>141</v>
      </c>
      <c r="AU213" s="22" t="s">
        <v>81</v>
      </c>
      <c r="AY213" s="22" t="s">
        <v>139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2" t="s">
        <v>79</v>
      </c>
      <c r="BK213" s="201">
        <f>ROUND(I213*H213,2)</f>
        <v>0</v>
      </c>
      <c r="BL213" s="22" t="s">
        <v>210</v>
      </c>
      <c r="BM213" s="22" t="s">
        <v>642</v>
      </c>
    </row>
    <row r="214" spans="2:65" s="1" customFormat="1" ht="27">
      <c r="B214" s="39"/>
      <c r="C214" s="61"/>
      <c r="D214" s="202" t="s">
        <v>148</v>
      </c>
      <c r="E214" s="61"/>
      <c r="F214" s="203" t="s">
        <v>643</v>
      </c>
      <c r="G214" s="61"/>
      <c r="H214" s="61"/>
      <c r="I214" s="161"/>
      <c r="J214" s="61"/>
      <c r="K214" s="61"/>
      <c r="L214" s="59"/>
      <c r="M214" s="204"/>
      <c r="N214" s="40"/>
      <c r="O214" s="40"/>
      <c r="P214" s="40"/>
      <c r="Q214" s="40"/>
      <c r="R214" s="40"/>
      <c r="S214" s="40"/>
      <c r="T214" s="76"/>
      <c r="AT214" s="22" t="s">
        <v>148</v>
      </c>
      <c r="AU214" s="22" t="s">
        <v>81</v>
      </c>
    </row>
    <row r="215" spans="2:65" s="1" customFormat="1" ht="14.45" customHeight="1">
      <c r="B215" s="39"/>
      <c r="C215" s="190" t="s">
        <v>644</v>
      </c>
      <c r="D215" s="190" t="s">
        <v>141</v>
      </c>
      <c r="E215" s="191" t="s">
        <v>645</v>
      </c>
      <c r="F215" s="192" t="s">
        <v>646</v>
      </c>
      <c r="G215" s="193" t="s">
        <v>189</v>
      </c>
      <c r="H215" s="194">
        <v>11</v>
      </c>
      <c r="I215" s="195"/>
      <c r="J215" s="196">
        <f>ROUND(I215*H215,2)</f>
        <v>0</v>
      </c>
      <c r="K215" s="192" t="s">
        <v>145</v>
      </c>
      <c r="L215" s="59"/>
      <c r="M215" s="197" t="s">
        <v>21</v>
      </c>
      <c r="N215" s="198" t="s">
        <v>42</v>
      </c>
      <c r="O215" s="40"/>
      <c r="P215" s="199">
        <f>O215*H215</f>
        <v>0</v>
      </c>
      <c r="Q215" s="199">
        <v>2.7E-4</v>
      </c>
      <c r="R215" s="199">
        <f>Q215*H215</f>
        <v>2.97E-3</v>
      </c>
      <c r="S215" s="199">
        <v>0</v>
      </c>
      <c r="T215" s="200">
        <f>S215*H215</f>
        <v>0</v>
      </c>
      <c r="AR215" s="22" t="s">
        <v>210</v>
      </c>
      <c r="AT215" s="22" t="s">
        <v>141</v>
      </c>
      <c r="AU215" s="22" t="s">
        <v>81</v>
      </c>
      <c r="AY215" s="22" t="s">
        <v>139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79</v>
      </c>
      <c r="BK215" s="201">
        <f>ROUND(I215*H215,2)</f>
        <v>0</v>
      </c>
      <c r="BL215" s="22" t="s">
        <v>210</v>
      </c>
      <c r="BM215" s="22" t="s">
        <v>647</v>
      </c>
    </row>
    <row r="216" spans="2:65" s="1" customFormat="1" ht="27">
      <c r="B216" s="39"/>
      <c r="C216" s="61"/>
      <c r="D216" s="202" t="s">
        <v>148</v>
      </c>
      <c r="E216" s="61"/>
      <c r="F216" s="203" t="s">
        <v>648</v>
      </c>
      <c r="G216" s="61"/>
      <c r="H216" s="61"/>
      <c r="I216" s="161"/>
      <c r="J216" s="61"/>
      <c r="K216" s="61"/>
      <c r="L216" s="59"/>
      <c r="M216" s="204"/>
      <c r="N216" s="40"/>
      <c r="O216" s="40"/>
      <c r="P216" s="40"/>
      <c r="Q216" s="40"/>
      <c r="R216" s="40"/>
      <c r="S216" s="40"/>
      <c r="T216" s="76"/>
      <c r="AT216" s="22" t="s">
        <v>148</v>
      </c>
      <c r="AU216" s="22" t="s">
        <v>81</v>
      </c>
    </row>
    <row r="217" spans="2:65" s="1" customFormat="1" ht="22.9" customHeight="1">
      <c r="B217" s="39"/>
      <c r="C217" s="190" t="s">
        <v>649</v>
      </c>
      <c r="D217" s="190" t="s">
        <v>141</v>
      </c>
      <c r="E217" s="191" t="s">
        <v>650</v>
      </c>
      <c r="F217" s="192" t="s">
        <v>651</v>
      </c>
      <c r="G217" s="193" t="s">
        <v>189</v>
      </c>
      <c r="H217" s="194">
        <v>16</v>
      </c>
      <c r="I217" s="195"/>
      <c r="J217" s="196">
        <f>ROUND(I217*H217,2)</f>
        <v>0</v>
      </c>
      <c r="K217" s="192" t="s">
        <v>145</v>
      </c>
      <c r="L217" s="59"/>
      <c r="M217" s="197" t="s">
        <v>21</v>
      </c>
      <c r="N217" s="198" t="s">
        <v>42</v>
      </c>
      <c r="O217" s="40"/>
      <c r="P217" s="199">
        <f>O217*H217</f>
        <v>0</v>
      </c>
      <c r="Q217" s="199">
        <v>5.2999999999999998E-4</v>
      </c>
      <c r="R217" s="199">
        <f>Q217*H217</f>
        <v>8.4799999999999997E-3</v>
      </c>
      <c r="S217" s="199">
        <v>0</v>
      </c>
      <c r="T217" s="200">
        <f>S217*H217</f>
        <v>0</v>
      </c>
      <c r="AR217" s="22" t="s">
        <v>210</v>
      </c>
      <c r="AT217" s="22" t="s">
        <v>141</v>
      </c>
      <c r="AU217" s="22" t="s">
        <v>81</v>
      </c>
      <c r="AY217" s="22" t="s">
        <v>139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79</v>
      </c>
      <c r="BK217" s="201">
        <f>ROUND(I217*H217,2)</f>
        <v>0</v>
      </c>
      <c r="BL217" s="22" t="s">
        <v>210</v>
      </c>
      <c r="BM217" s="22" t="s">
        <v>652</v>
      </c>
    </row>
    <row r="218" spans="2:65" s="1" customFormat="1" ht="27">
      <c r="B218" s="39"/>
      <c r="C218" s="61"/>
      <c r="D218" s="202" t="s">
        <v>148</v>
      </c>
      <c r="E218" s="61"/>
      <c r="F218" s="203" t="s">
        <v>653</v>
      </c>
      <c r="G218" s="61"/>
      <c r="H218" s="61"/>
      <c r="I218" s="161"/>
      <c r="J218" s="61"/>
      <c r="K218" s="61"/>
      <c r="L218" s="59"/>
      <c r="M218" s="204"/>
      <c r="N218" s="40"/>
      <c r="O218" s="40"/>
      <c r="P218" s="40"/>
      <c r="Q218" s="40"/>
      <c r="R218" s="40"/>
      <c r="S218" s="40"/>
      <c r="T218" s="76"/>
      <c r="AT218" s="22" t="s">
        <v>148</v>
      </c>
      <c r="AU218" s="22" t="s">
        <v>81</v>
      </c>
    </row>
    <row r="219" spans="2:65" s="1" customFormat="1" ht="22.9" customHeight="1">
      <c r="B219" s="39"/>
      <c r="C219" s="190" t="s">
        <v>654</v>
      </c>
      <c r="D219" s="190" t="s">
        <v>141</v>
      </c>
      <c r="E219" s="191" t="s">
        <v>655</v>
      </c>
      <c r="F219" s="192" t="s">
        <v>656</v>
      </c>
      <c r="G219" s="193" t="s">
        <v>189</v>
      </c>
      <c r="H219" s="194">
        <v>10</v>
      </c>
      <c r="I219" s="195"/>
      <c r="J219" s="196">
        <f>ROUND(I219*H219,2)</f>
        <v>0</v>
      </c>
      <c r="K219" s="192" t="s">
        <v>145</v>
      </c>
      <c r="L219" s="59"/>
      <c r="M219" s="197" t="s">
        <v>21</v>
      </c>
      <c r="N219" s="198" t="s">
        <v>42</v>
      </c>
      <c r="O219" s="40"/>
      <c r="P219" s="199">
        <f>O219*H219</f>
        <v>0</v>
      </c>
      <c r="Q219" s="199">
        <v>1.47E-3</v>
      </c>
      <c r="R219" s="199">
        <f>Q219*H219</f>
        <v>1.47E-2</v>
      </c>
      <c r="S219" s="199">
        <v>0</v>
      </c>
      <c r="T219" s="200">
        <f>S219*H219</f>
        <v>0</v>
      </c>
      <c r="AR219" s="22" t="s">
        <v>210</v>
      </c>
      <c r="AT219" s="22" t="s">
        <v>141</v>
      </c>
      <c r="AU219" s="22" t="s">
        <v>81</v>
      </c>
      <c r="AY219" s="22" t="s">
        <v>139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22" t="s">
        <v>79</v>
      </c>
      <c r="BK219" s="201">
        <f>ROUND(I219*H219,2)</f>
        <v>0</v>
      </c>
      <c r="BL219" s="22" t="s">
        <v>210</v>
      </c>
      <c r="BM219" s="22" t="s">
        <v>657</v>
      </c>
    </row>
    <row r="220" spans="2:65" s="1" customFormat="1" ht="27">
      <c r="B220" s="39"/>
      <c r="C220" s="61"/>
      <c r="D220" s="202" t="s">
        <v>148</v>
      </c>
      <c r="E220" s="61"/>
      <c r="F220" s="203" t="s">
        <v>658</v>
      </c>
      <c r="G220" s="61"/>
      <c r="H220" s="61"/>
      <c r="I220" s="161"/>
      <c r="J220" s="61"/>
      <c r="K220" s="61"/>
      <c r="L220" s="59"/>
      <c r="M220" s="204"/>
      <c r="N220" s="40"/>
      <c r="O220" s="40"/>
      <c r="P220" s="40"/>
      <c r="Q220" s="40"/>
      <c r="R220" s="40"/>
      <c r="S220" s="40"/>
      <c r="T220" s="76"/>
      <c r="AT220" s="22" t="s">
        <v>148</v>
      </c>
      <c r="AU220" s="22" t="s">
        <v>81</v>
      </c>
    </row>
    <row r="221" spans="2:65" s="10" customFormat="1" ht="29.85" customHeight="1">
      <c r="B221" s="174"/>
      <c r="C221" s="175"/>
      <c r="D221" s="176" t="s">
        <v>70</v>
      </c>
      <c r="E221" s="188" t="s">
        <v>318</v>
      </c>
      <c r="F221" s="188" t="s">
        <v>319</v>
      </c>
      <c r="G221" s="175"/>
      <c r="H221" s="175"/>
      <c r="I221" s="178"/>
      <c r="J221" s="189">
        <f>BK221</f>
        <v>0</v>
      </c>
      <c r="K221" s="175"/>
      <c r="L221" s="180"/>
      <c r="M221" s="181"/>
      <c r="N221" s="182"/>
      <c r="O221" s="182"/>
      <c r="P221" s="183">
        <f>SUM(P222:P271)</f>
        <v>0</v>
      </c>
      <c r="Q221" s="182"/>
      <c r="R221" s="183">
        <f>SUM(R222:R271)</f>
        <v>4.4579900000000006</v>
      </c>
      <c r="S221" s="182"/>
      <c r="T221" s="184">
        <f>SUM(T222:T271)</f>
        <v>0</v>
      </c>
      <c r="AR221" s="185" t="s">
        <v>81</v>
      </c>
      <c r="AT221" s="186" t="s">
        <v>70</v>
      </c>
      <c r="AU221" s="186" t="s">
        <v>79</v>
      </c>
      <c r="AY221" s="185" t="s">
        <v>139</v>
      </c>
      <c r="BK221" s="187">
        <f>SUM(BK222:BK271)</f>
        <v>0</v>
      </c>
    </row>
    <row r="222" spans="2:65" s="1" customFormat="1" ht="22.9" customHeight="1">
      <c r="B222" s="39"/>
      <c r="C222" s="190" t="s">
        <v>659</v>
      </c>
      <c r="D222" s="190" t="s">
        <v>141</v>
      </c>
      <c r="E222" s="191" t="s">
        <v>660</v>
      </c>
      <c r="F222" s="192" t="s">
        <v>661</v>
      </c>
      <c r="G222" s="193" t="s">
        <v>189</v>
      </c>
      <c r="H222" s="194">
        <v>3</v>
      </c>
      <c r="I222" s="195"/>
      <c r="J222" s="196">
        <f>ROUND(I222*H222,2)</f>
        <v>0</v>
      </c>
      <c r="K222" s="192" t="s">
        <v>145</v>
      </c>
      <c r="L222" s="59"/>
      <c r="M222" s="197" t="s">
        <v>21</v>
      </c>
      <c r="N222" s="198" t="s">
        <v>42</v>
      </c>
      <c r="O222" s="40"/>
      <c r="P222" s="199">
        <f>O222*H222</f>
        <v>0</v>
      </c>
      <c r="Q222" s="199">
        <v>1.8599999999999998E-2</v>
      </c>
      <c r="R222" s="199">
        <f>Q222*H222</f>
        <v>5.5799999999999995E-2</v>
      </c>
      <c r="S222" s="199">
        <v>0</v>
      </c>
      <c r="T222" s="200">
        <f>S222*H222</f>
        <v>0</v>
      </c>
      <c r="AR222" s="22" t="s">
        <v>210</v>
      </c>
      <c r="AT222" s="22" t="s">
        <v>141</v>
      </c>
      <c r="AU222" s="22" t="s">
        <v>81</v>
      </c>
      <c r="AY222" s="22" t="s">
        <v>139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79</v>
      </c>
      <c r="BK222" s="201">
        <f>ROUND(I222*H222,2)</f>
        <v>0</v>
      </c>
      <c r="BL222" s="22" t="s">
        <v>210</v>
      </c>
      <c r="BM222" s="22" t="s">
        <v>662</v>
      </c>
    </row>
    <row r="223" spans="2:65" s="1" customFormat="1" ht="40.5">
      <c r="B223" s="39"/>
      <c r="C223" s="61"/>
      <c r="D223" s="202" t="s">
        <v>148</v>
      </c>
      <c r="E223" s="61"/>
      <c r="F223" s="203" t="s">
        <v>663</v>
      </c>
      <c r="G223" s="61"/>
      <c r="H223" s="61"/>
      <c r="I223" s="161"/>
      <c r="J223" s="61"/>
      <c r="K223" s="61"/>
      <c r="L223" s="59"/>
      <c r="M223" s="204"/>
      <c r="N223" s="40"/>
      <c r="O223" s="40"/>
      <c r="P223" s="40"/>
      <c r="Q223" s="40"/>
      <c r="R223" s="40"/>
      <c r="S223" s="40"/>
      <c r="T223" s="76"/>
      <c r="AT223" s="22" t="s">
        <v>148</v>
      </c>
      <c r="AU223" s="22" t="s">
        <v>81</v>
      </c>
    </row>
    <row r="224" spans="2:65" s="1" customFormat="1" ht="22.9" customHeight="1">
      <c r="B224" s="39"/>
      <c r="C224" s="190" t="s">
        <v>664</v>
      </c>
      <c r="D224" s="190" t="s">
        <v>141</v>
      </c>
      <c r="E224" s="191" t="s">
        <v>665</v>
      </c>
      <c r="F224" s="192" t="s">
        <v>666</v>
      </c>
      <c r="G224" s="193" t="s">
        <v>189</v>
      </c>
      <c r="H224" s="194">
        <v>8</v>
      </c>
      <c r="I224" s="195"/>
      <c r="J224" s="196">
        <f>ROUND(I224*H224,2)</f>
        <v>0</v>
      </c>
      <c r="K224" s="192" t="s">
        <v>145</v>
      </c>
      <c r="L224" s="59"/>
      <c r="M224" s="197" t="s">
        <v>21</v>
      </c>
      <c r="N224" s="198" t="s">
        <v>42</v>
      </c>
      <c r="O224" s="40"/>
      <c r="P224" s="199">
        <f>O224*H224</f>
        <v>0</v>
      </c>
      <c r="Q224" s="199">
        <v>2.5159999999999998E-2</v>
      </c>
      <c r="R224" s="199">
        <f>Q224*H224</f>
        <v>0.20127999999999999</v>
      </c>
      <c r="S224" s="199">
        <v>0</v>
      </c>
      <c r="T224" s="200">
        <f>S224*H224</f>
        <v>0</v>
      </c>
      <c r="AR224" s="22" t="s">
        <v>210</v>
      </c>
      <c r="AT224" s="22" t="s">
        <v>141</v>
      </c>
      <c r="AU224" s="22" t="s">
        <v>81</v>
      </c>
      <c r="AY224" s="22" t="s">
        <v>139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79</v>
      </c>
      <c r="BK224" s="201">
        <f>ROUND(I224*H224,2)</f>
        <v>0</v>
      </c>
      <c r="BL224" s="22" t="s">
        <v>210</v>
      </c>
      <c r="BM224" s="22" t="s">
        <v>667</v>
      </c>
    </row>
    <row r="225" spans="2:65" s="1" customFormat="1" ht="40.5">
      <c r="B225" s="39"/>
      <c r="C225" s="61"/>
      <c r="D225" s="202" t="s">
        <v>148</v>
      </c>
      <c r="E225" s="61"/>
      <c r="F225" s="203" t="s">
        <v>668</v>
      </c>
      <c r="G225" s="61"/>
      <c r="H225" s="61"/>
      <c r="I225" s="161"/>
      <c r="J225" s="61"/>
      <c r="K225" s="61"/>
      <c r="L225" s="59"/>
      <c r="M225" s="204"/>
      <c r="N225" s="40"/>
      <c r="O225" s="40"/>
      <c r="P225" s="40"/>
      <c r="Q225" s="40"/>
      <c r="R225" s="40"/>
      <c r="S225" s="40"/>
      <c r="T225" s="76"/>
      <c r="AT225" s="22" t="s">
        <v>148</v>
      </c>
      <c r="AU225" s="22" t="s">
        <v>81</v>
      </c>
    </row>
    <row r="226" spans="2:65" s="1" customFormat="1" ht="22.9" customHeight="1">
      <c r="B226" s="39"/>
      <c r="C226" s="190" t="s">
        <v>669</v>
      </c>
      <c r="D226" s="190" t="s">
        <v>141</v>
      </c>
      <c r="E226" s="191" t="s">
        <v>670</v>
      </c>
      <c r="F226" s="192" t="s">
        <v>671</v>
      </c>
      <c r="G226" s="193" t="s">
        <v>189</v>
      </c>
      <c r="H226" s="194">
        <v>4</v>
      </c>
      <c r="I226" s="195"/>
      <c r="J226" s="196">
        <f>ROUND(I226*H226,2)</f>
        <v>0</v>
      </c>
      <c r="K226" s="192" t="s">
        <v>145</v>
      </c>
      <c r="L226" s="59"/>
      <c r="M226" s="197" t="s">
        <v>21</v>
      </c>
      <c r="N226" s="198" t="s">
        <v>42</v>
      </c>
      <c r="O226" s="40"/>
      <c r="P226" s="199">
        <f>O226*H226</f>
        <v>0</v>
      </c>
      <c r="Q226" s="199">
        <v>3.09E-2</v>
      </c>
      <c r="R226" s="199">
        <f>Q226*H226</f>
        <v>0.1236</v>
      </c>
      <c r="S226" s="199">
        <v>0</v>
      </c>
      <c r="T226" s="200">
        <f>S226*H226</f>
        <v>0</v>
      </c>
      <c r="AR226" s="22" t="s">
        <v>210</v>
      </c>
      <c r="AT226" s="22" t="s">
        <v>141</v>
      </c>
      <c r="AU226" s="22" t="s">
        <v>81</v>
      </c>
      <c r="AY226" s="22" t="s">
        <v>139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2" t="s">
        <v>79</v>
      </c>
      <c r="BK226" s="201">
        <f>ROUND(I226*H226,2)</f>
        <v>0</v>
      </c>
      <c r="BL226" s="22" t="s">
        <v>210</v>
      </c>
      <c r="BM226" s="22" t="s">
        <v>672</v>
      </c>
    </row>
    <row r="227" spans="2:65" s="1" customFormat="1" ht="40.5">
      <c r="B227" s="39"/>
      <c r="C227" s="61"/>
      <c r="D227" s="202" t="s">
        <v>148</v>
      </c>
      <c r="E227" s="61"/>
      <c r="F227" s="203" t="s">
        <v>673</v>
      </c>
      <c r="G227" s="61"/>
      <c r="H227" s="61"/>
      <c r="I227" s="161"/>
      <c r="J227" s="61"/>
      <c r="K227" s="61"/>
      <c r="L227" s="59"/>
      <c r="M227" s="204"/>
      <c r="N227" s="40"/>
      <c r="O227" s="40"/>
      <c r="P227" s="40"/>
      <c r="Q227" s="40"/>
      <c r="R227" s="40"/>
      <c r="S227" s="40"/>
      <c r="T227" s="76"/>
      <c r="AT227" s="22" t="s">
        <v>148</v>
      </c>
      <c r="AU227" s="22" t="s">
        <v>81</v>
      </c>
    </row>
    <row r="228" spans="2:65" s="1" customFormat="1" ht="22.9" customHeight="1">
      <c r="B228" s="39"/>
      <c r="C228" s="190" t="s">
        <v>674</v>
      </c>
      <c r="D228" s="190" t="s">
        <v>141</v>
      </c>
      <c r="E228" s="191" t="s">
        <v>675</v>
      </c>
      <c r="F228" s="192" t="s">
        <v>676</v>
      </c>
      <c r="G228" s="193" t="s">
        <v>189</v>
      </c>
      <c r="H228" s="194">
        <v>2</v>
      </c>
      <c r="I228" s="195"/>
      <c r="J228" s="196">
        <f>ROUND(I228*H228,2)</f>
        <v>0</v>
      </c>
      <c r="K228" s="192" t="s">
        <v>145</v>
      </c>
      <c r="L228" s="59"/>
      <c r="M228" s="197" t="s">
        <v>21</v>
      </c>
      <c r="N228" s="198" t="s">
        <v>42</v>
      </c>
      <c r="O228" s="40"/>
      <c r="P228" s="199">
        <f>O228*H228</f>
        <v>0</v>
      </c>
      <c r="Q228" s="199">
        <v>3.32E-2</v>
      </c>
      <c r="R228" s="199">
        <f>Q228*H228</f>
        <v>6.6400000000000001E-2</v>
      </c>
      <c r="S228" s="199">
        <v>0</v>
      </c>
      <c r="T228" s="200">
        <f>S228*H228</f>
        <v>0</v>
      </c>
      <c r="AR228" s="22" t="s">
        <v>210</v>
      </c>
      <c r="AT228" s="22" t="s">
        <v>141</v>
      </c>
      <c r="AU228" s="22" t="s">
        <v>81</v>
      </c>
      <c r="AY228" s="22" t="s">
        <v>139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79</v>
      </c>
      <c r="BK228" s="201">
        <f>ROUND(I228*H228,2)</f>
        <v>0</v>
      </c>
      <c r="BL228" s="22" t="s">
        <v>210</v>
      </c>
      <c r="BM228" s="22" t="s">
        <v>677</v>
      </c>
    </row>
    <row r="229" spans="2:65" s="1" customFormat="1" ht="40.5">
      <c r="B229" s="39"/>
      <c r="C229" s="61"/>
      <c r="D229" s="202" t="s">
        <v>148</v>
      </c>
      <c r="E229" s="61"/>
      <c r="F229" s="203" t="s">
        <v>678</v>
      </c>
      <c r="G229" s="61"/>
      <c r="H229" s="61"/>
      <c r="I229" s="161"/>
      <c r="J229" s="61"/>
      <c r="K229" s="61"/>
      <c r="L229" s="59"/>
      <c r="M229" s="204"/>
      <c r="N229" s="40"/>
      <c r="O229" s="40"/>
      <c r="P229" s="40"/>
      <c r="Q229" s="40"/>
      <c r="R229" s="40"/>
      <c r="S229" s="40"/>
      <c r="T229" s="76"/>
      <c r="AT229" s="22" t="s">
        <v>148</v>
      </c>
      <c r="AU229" s="22" t="s">
        <v>81</v>
      </c>
    </row>
    <row r="230" spans="2:65" s="1" customFormat="1" ht="22.9" customHeight="1">
      <c r="B230" s="39"/>
      <c r="C230" s="190" t="s">
        <v>679</v>
      </c>
      <c r="D230" s="190" t="s">
        <v>141</v>
      </c>
      <c r="E230" s="191" t="s">
        <v>680</v>
      </c>
      <c r="F230" s="192" t="s">
        <v>681</v>
      </c>
      <c r="G230" s="193" t="s">
        <v>189</v>
      </c>
      <c r="H230" s="194">
        <v>3</v>
      </c>
      <c r="I230" s="195"/>
      <c r="J230" s="196">
        <f>ROUND(I230*H230,2)</f>
        <v>0</v>
      </c>
      <c r="K230" s="192" t="s">
        <v>145</v>
      </c>
      <c r="L230" s="59"/>
      <c r="M230" s="197" t="s">
        <v>21</v>
      </c>
      <c r="N230" s="198" t="s">
        <v>42</v>
      </c>
      <c r="O230" s="40"/>
      <c r="P230" s="199">
        <f>O230*H230</f>
        <v>0</v>
      </c>
      <c r="Q230" s="199">
        <v>2.828E-2</v>
      </c>
      <c r="R230" s="199">
        <f>Q230*H230</f>
        <v>8.4839999999999999E-2</v>
      </c>
      <c r="S230" s="199">
        <v>0</v>
      </c>
      <c r="T230" s="200">
        <f>S230*H230</f>
        <v>0</v>
      </c>
      <c r="AR230" s="22" t="s">
        <v>210</v>
      </c>
      <c r="AT230" s="22" t="s">
        <v>141</v>
      </c>
      <c r="AU230" s="22" t="s">
        <v>81</v>
      </c>
      <c r="AY230" s="22" t="s">
        <v>139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2" t="s">
        <v>79</v>
      </c>
      <c r="BK230" s="201">
        <f>ROUND(I230*H230,2)</f>
        <v>0</v>
      </c>
      <c r="BL230" s="22" t="s">
        <v>210</v>
      </c>
      <c r="BM230" s="22" t="s">
        <v>682</v>
      </c>
    </row>
    <row r="231" spans="2:65" s="1" customFormat="1" ht="40.5">
      <c r="B231" s="39"/>
      <c r="C231" s="61"/>
      <c r="D231" s="202" t="s">
        <v>148</v>
      </c>
      <c r="E231" s="61"/>
      <c r="F231" s="203" t="s">
        <v>683</v>
      </c>
      <c r="G231" s="61"/>
      <c r="H231" s="61"/>
      <c r="I231" s="161"/>
      <c r="J231" s="61"/>
      <c r="K231" s="61"/>
      <c r="L231" s="59"/>
      <c r="M231" s="204"/>
      <c r="N231" s="40"/>
      <c r="O231" s="40"/>
      <c r="P231" s="40"/>
      <c r="Q231" s="40"/>
      <c r="R231" s="40"/>
      <c r="S231" s="40"/>
      <c r="T231" s="76"/>
      <c r="AT231" s="22" t="s">
        <v>148</v>
      </c>
      <c r="AU231" s="22" t="s">
        <v>81</v>
      </c>
    </row>
    <row r="232" spans="2:65" s="1" customFormat="1" ht="22.9" customHeight="1">
      <c r="B232" s="39"/>
      <c r="C232" s="190" t="s">
        <v>684</v>
      </c>
      <c r="D232" s="190" t="s">
        <v>141</v>
      </c>
      <c r="E232" s="191" t="s">
        <v>685</v>
      </c>
      <c r="F232" s="192" t="s">
        <v>686</v>
      </c>
      <c r="G232" s="193" t="s">
        <v>189</v>
      </c>
      <c r="H232" s="194">
        <v>8</v>
      </c>
      <c r="I232" s="195"/>
      <c r="J232" s="196">
        <f>ROUND(I232*H232,2)</f>
        <v>0</v>
      </c>
      <c r="K232" s="192" t="s">
        <v>145</v>
      </c>
      <c r="L232" s="59"/>
      <c r="M232" s="197" t="s">
        <v>21</v>
      </c>
      <c r="N232" s="198" t="s">
        <v>42</v>
      </c>
      <c r="O232" s="40"/>
      <c r="P232" s="199">
        <f>O232*H232</f>
        <v>0</v>
      </c>
      <c r="Q232" s="199">
        <v>3.1539999999999999E-2</v>
      </c>
      <c r="R232" s="199">
        <f>Q232*H232</f>
        <v>0.25231999999999999</v>
      </c>
      <c r="S232" s="199">
        <v>0</v>
      </c>
      <c r="T232" s="200">
        <f>S232*H232</f>
        <v>0</v>
      </c>
      <c r="AR232" s="22" t="s">
        <v>210</v>
      </c>
      <c r="AT232" s="22" t="s">
        <v>141</v>
      </c>
      <c r="AU232" s="22" t="s">
        <v>81</v>
      </c>
      <c r="AY232" s="22" t="s">
        <v>139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22" t="s">
        <v>79</v>
      </c>
      <c r="BK232" s="201">
        <f>ROUND(I232*H232,2)</f>
        <v>0</v>
      </c>
      <c r="BL232" s="22" t="s">
        <v>210</v>
      </c>
      <c r="BM232" s="22" t="s">
        <v>687</v>
      </c>
    </row>
    <row r="233" spans="2:65" s="1" customFormat="1" ht="40.5">
      <c r="B233" s="39"/>
      <c r="C233" s="61"/>
      <c r="D233" s="202" t="s">
        <v>148</v>
      </c>
      <c r="E233" s="61"/>
      <c r="F233" s="203" t="s">
        <v>688</v>
      </c>
      <c r="G233" s="61"/>
      <c r="H233" s="61"/>
      <c r="I233" s="161"/>
      <c r="J233" s="61"/>
      <c r="K233" s="61"/>
      <c r="L233" s="59"/>
      <c r="M233" s="204"/>
      <c r="N233" s="40"/>
      <c r="O233" s="40"/>
      <c r="P233" s="40"/>
      <c r="Q233" s="40"/>
      <c r="R233" s="40"/>
      <c r="S233" s="40"/>
      <c r="T233" s="76"/>
      <c r="AT233" s="22" t="s">
        <v>148</v>
      </c>
      <c r="AU233" s="22" t="s">
        <v>81</v>
      </c>
    </row>
    <row r="234" spans="2:65" s="1" customFormat="1" ht="22.9" customHeight="1">
      <c r="B234" s="39"/>
      <c r="C234" s="190" t="s">
        <v>689</v>
      </c>
      <c r="D234" s="190" t="s">
        <v>141</v>
      </c>
      <c r="E234" s="191" t="s">
        <v>690</v>
      </c>
      <c r="F234" s="192" t="s">
        <v>691</v>
      </c>
      <c r="G234" s="193" t="s">
        <v>189</v>
      </c>
      <c r="H234" s="194">
        <v>4</v>
      </c>
      <c r="I234" s="195"/>
      <c r="J234" s="196">
        <f>ROUND(I234*H234,2)</f>
        <v>0</v>
      </c>
      <c r="K234" s="192" t="s">
        <v>145</v>
      </c>
      <c r="L234" s="59"/>
      <c r="M234" s="197" t="s">
        <v>21</v>
      </c>
      <c r="N234" s="198" t="s">
        <v>42</v>
      </c>
      <c r="O234" s="40"/>
      <c r="P234" s="199">
        <f>O234*H234</f>
        <v>0</v>
      </c>
      <c r="Q234" s="199">
        <v>3.4799999999999998E-2</v>
      </c>
      <c r="R234" s="199">
        <f>Q234*H234</f>
        <v>0.13919999999999999</v>
      </c>
      <c r="S234" s="199">
        <v>0</v>
      </c>
      <c r="T234" s="200">
        <f>S234*H234</f>
        <v>0</v>
      </c>
      <c r="AR234" s="22" t="s">
        <v>210</v>
      </c>
      <c r="AT234" s="22" t="s">
        <v>141</v>
      </c>
      <c r="AU234" s="22" t="s">
        <v>81</v>
      </c>
      <c r="AY234" s="22" t="s">
        <v>139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22" t="s">
        <v>79</v>
      </c>
      <c r="BK234" s="201">
        <f>ROUND(I234*H234,2)</f>
        <v>0</v>
      </c>
      <c r="BL234" s="22" t="s">
        <v>210</v>
      </c>
      <c r="BM234" s="22" t="s">
        <v>692</v>
      </c>
    </row>
    <row r="235" spans="2:65" s="1" customFormat="1" ht="40.5">
      <c r="B235" s="39"/>
      <c r="C235" s="61"/>
      <c r="D235" s="202" t="s">
        <v>148</v>
      </c>
      <c r="E235" s="61"/>
      <c r="F235" s="203" t="s">
        <v>693</v>
      </c>
      <c r="G235" s="61"/>
      <c r="H235" s="61"/>
      <c r="I235" s="161"/>
      <c r="J235" s="61"/>
      <c r="K235" s="61"/>
      <c r="L235" s="59"/>
      <c r="M235" s="204"/>
      <c r="N235" s="40"/>
      <c r="O235" s="40"/>
      <c r="P235" s="40"/>
      <c r="Q235" s="40"/>
      <c r="R235" s="40"/>
      <c r="S235" s="40"/>
      <c r="T235" s="76"/>
      <c r="AT235" s="22" t="s">
        <v>148</v>
      </c>
      <c r="AU235" s="22" t="s">
        <v>81</v>
      </c>
    </row>
    <row r="236" spans="2:65" s="1" customFormat="1" ht="22.9" customHeight="1">
      <c r="B236" s="39"/>
      <c r="C236" s="190" t="s">
        <v>694</v>
      </c>
      <c r="D236" s="190" t="s">
        <v>141</v>
      </c>
      <c r="E236" s="191" t="s">
        <v>695</v>
      </c>
      <c r="F236" s="192" t="s">
        <v>696</v>
      </c>
      <c r="G236" s="193" t="s">
        <v>189</v>
      </c>
      <c r="H236" s="194">
        <v>1</v>
      </c>
      <c r="I236" s="195"/>
      <c r="J236" s="196">
        <f>ROUND(I236*H236,2)</f>
        <v>0</v>
      </c>
      <c r="K236" s="192" t="s">
        <v>145</v>
      </c>
      <c r="L236" s="59"/>
      <c r="M236" s="197" t="s">
        <v>21</v>
      </c>
      <c r="N236" s="198" t="s">
        <v>42</v>
      </c>
      <c r="O236" s="40"/>
      <c r="P236" s="199">
        <f>O236*H236</f>
        <v>0</v>
      </c>
      <c r="Q236" s="199">
        <v>3.7199999999999997E-2</v>
      </c>
      <c r="R236" s="199">
        <f>Q236*H236</f>
        <v>3.7199999999999997E-2</v>
      </c>
      <c r="S236" s="199">
        <v>0</v>
      </c>
      <c r="T236" s="200">
        <f>S236*H236</f>
        <v>0</v>
      </c>
      <c r="AR236" s="22" t="s">
        <v>210</v>
      </c>
      <c r="AT236" s="22" t="s">
        <v>141</v>
      </c>
      <c r="AU236" s="22" t="s">
        <v>81</v>
      </c>
      <c r="AY236" s="22" t="s">
        <v>139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22" t="s">
        <v>79</v>
      </c>
      <c r="BK236" s="201">
        <f>ROUND(I236*H236,2)</f>
        <v>0</v>
      </c>
      <c r="BL236" s="22" t="s">
        <v>210</v>
      </c>
      <c r="BM236" s="22" t="s">
        <v>697</v>
      </c>
    </row>
    <row r="237" spans="2:65" s="1" customFormat="1" ht="40.5">
      <c r="B237" s="39"/>
      <c r="C237" s="61"/>
      <c r="D237" s="202" t="s">
        <v>148</v>
      </c>
      <c r="E237" s="61"/>
      <c r="F237" s="203" t="s">
        <v>698</v>
      </c>
      <c r="G237" s="61"/>
      <c r="H237" s="61"/>
      <c r="I237" s="161"/>
      <c r="J237" s="61"/>
      <c r="K237" s="61"/>
      <c r="L237" s="59"/>
      <c r="M237" s="204"/>
      <c r="N237" s="40"/>
      <c r="O237" s="40"/>
      <c r="P237" s="40"/>
      <c r="Q237" s="40"/>
      <c r="R237" s="40"/>
      <c r="S237" s="40"/>
      <c r="T237" s="76"/>
      <c r="AT237" s="22" t="s">
        <v>148</v>
      </c>
      <c r="AU237" s="22" t="s">
        <v>81</v>
      </c>
    </row>
    <row r="238" spans="2:65" s="1" customFormat="1" ht="22.9" customHeight="1">
      <c r="B238" s="39"/>
      <c r="C238" s="190" t="s">
        <v>699</v>
      </c>
      <c r="D238" s="190" t="s">
        <v>141</v>
      </c>
      <c r="E238" s="191" t="s">
        <v>700</v>
      </c>
      <c r="F238" s="192" t="s">
        <v>701</v>
      </c>
      <c r="G238" s="193" t="s">
        <v>189</v>
      </c>
      <c r="H238" s="194">
        <v>3</v>
      </c>
      <c r="I238" s="195"/>
      <c r="J238" s="196">
        <f>ROUND(I238*H238,2)</f>
        <v>0</v>
      </c>
      <c r="K238" s="192" t="s">
        <v>145</v>
      </c>
      <c r="L238" s="59"/>
      <c r="M238" s="197" t="s">
        <v>21</v>
      </c>
      <c r="N238" s="198" t="s">
        <v>42</v>
      </c>
      <c r="O238" s="40"/>
      <c r="P238" s="199">
        <f>O238*H238</f>
        <v>0</v>
      </c>
      <c r="Q238" s="199">
        <v>4.1320000000000003E-2</v>
      </c>
      <c r="R238" s="199">
        <f>Q238*H238</f>
        <v>0.12396000000000001</v>
      </c>
      <c r="S238" s="199">
        <v>0</v>
      </c>
      <c r="T238" s="200">
        <f>S238*H238</f>
        <v>0</v>
      </c>
      <c r="AR238" s="22" t="s">
        <v>210</v>
      </c>
      <c r="AT238" s="22" t="s">
        <v>141</v>
      </c>
      <c r="AU238" s="22" t="s">
        <v>81</v>
      </c>
      <c r="AY238" s="22" t="s">
        <v>139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22" t="s">
        <v>79</v>
      </c>
      <c r="BK238" s="201">
        <f>ROUND(I238*H238,2)</f>
        <v>0</v>
      </c>
      <c r="BL238" s="22" t="s">
        <v>210</v>
      </c>
      <c r="BM238" s="22" t="s">
        <v>702</v>
      </c>
    </row>
    <row r="239" spans="2:65" s="1" customFormat="1" ht="40.5">
      <c r="B239" s="39"/>
      <c r="C239" s="61"/>
      <c r="D239" s="202" t="s">
        <v>148</v>
      </c>
      <c r="E239" s="61"/>
      <c r="F239" s="203" t="s">
        <v>703</v>
      </c>
      <c r="G239" s="61"/>
      <c r="H239" s="61"/>
      <c r="I239" s="161"/>
      <c r="J239" s="61"/>
      <c r="K239" s="61"/>
      <c r="L239" s="59"/>
      <c r="M239" s="204"/>
      <c r="N239" s="40"/>
      <c r="O239" s="40"/>
      <c r="P239" s="40"/>
      <c r="Q239" s="40"/>
      <c r="R239" s="40"/>
      <c r="S239" s="40"/>
      <c r="T239" s="76"/>
      <c r="AT239" s="22" t="s">
        <v>148</v>
      </c>
      <c r="AU239" s="22" t="s">
        <v>81</v>
      </c>
    </row>
    <row r="240" spans="2:65" s="1" customFormat="1" ht="22.9" customHeight="1">
      <c r="B240" s="39"/>
      <c r="C240" s="190" t="s">
        <v>704</v>
      </c>
      <c r="D240" s="190" t="s">
        <v>141</v>
      </c>
      <c r="E240" s="191" t="s">
        <v>705</v>
      </c>
      <c r="F240" s="192" t="s">
        <v>706</v>
      </c>
      <c r="G240" s="193" t="s">
        <v>189</v>
      </c>
      <c r="H240" s="194">
        <v>1</v>
      </c>
      <c r="I240" s="195"/>
      <c r="J240" s="196">
        <f>ROUND(I240*H240,2)</f>
        <v>0</v>
      </c>
      <c r="K240" s="192" t="s">
        <v>145</v>
      </c>
      <c r="L240" s="59"/>
      <c r="M240" s="197" t="s">
        <v>21</v>
      </c>
      <c r="N240" s="198" t="s">
        <v>42</v>
      </c>
      <c r="O240" s="40"/>
      <c r="P240" s="199">
        <f>O240*H240</f>
        <v>0</v>
      </c>
      <c r="Q240" s="199">
        <v>4.7840000000000001E-2</v>
      </c>
      <c r="R240" s="199">
        <f>Q240*H240</f>
        <v>4.7840000000000001E-2</v>
      </c>
      <c r="S240" s="199">
        <v>0</v>
      </c>
      <c r="T240" s="200">
        <f>S240*H240</f>
        <v>0</v>
      </c>
      <c r="AR240" s="22" t="s">
        <v>210</v>
      </c>
      <c r="AT240" s="22" t="s">
        <v>141</v>
      </c>
      <c r="AU240" s="22" t="s">
        <v>81</v>
      </c>
      <c r="AY240" s="22" t="s">
        <v>139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22" t="s">
        <v>79</v>
      </c>
      <c r="BK240" s="201">
        <f>ROUND(I240*H240,2)</f>
        <v>0</v>
      </c>
      <c r="BL240" s="22" t="s">
        <v>210</v>
      </c>
      <c r="BM240" s="22" t="s">
        <v>707</v>
      </c>
    </row>
    <row r="241" spans="2:65" s="1" customFormat="1" ht="40.5">
      <c r="B241" s="39"/>
      <c r="C241" s="61"/>
      <c r="D241" s="202" t="s">
        <v>148</v>
      </c>
      <c r="E241" s="61"/>
      <c r="F241" s="203" t="s">
        <v>708</v>
      </c>
      <c r="G241" s="61"/>
      <c r="H241" s="61"/>
      <c r="I241" s="161"/>
      <c r="J241" s="61"/>
      <c r="K241" s="61"/>
      <c r="L241" s="59"/>
      <c r="M241" s="204"/>
      <c r="N241" s="40"/>
      <c r="O241" s="40"/>
      <c r="P241" s="40"/>
      <c r="Q241" s="40"/>
      <c r="R241" s="40"/>
      <c r="S241" s="40"/>
      <c r="T241" s="76"/>
      <c r="AT241" s="22" t="s">
        <v>148</v>
      </c>
      <c r="AU241" s="22" t="s">
        <v>81</v>
      </c>
    </row>
    <row r="242" spans="2:65" s="1" customFormat="1" ht="22.9" customHeight="1">
      <c r="B242" s="39"/>
      <c r="C242" s="190" t="s">
        <v>709</v>
      </c>
      <c r="D242" s="190" t="s">
        <v>141</v>
      </c>
      <c r="E242" s="191" t="s">
        <v>710</v>
      </c>
      <c r="F242" s="192" t="s">
        <v>711</v>
      </c>
      <c r="G242" s="193" t="s">
        <v>189</v>
      </c>
      <c r="H242" s="194">
        <v>2</v>
      </c>
      <c r="I242" s="195"/>
      <c r="J242" s="196">
        <f>ROUND(I242*H242,2)</f>
        <v>0</v>
      </c>
      <c r="K242" s="192" t="s">
        <v>145</v>
      </c>
      <c r="L242" s="59"/>
      <c r="M242" s="197" t="s">
        <v>21</v>
      </c>
      <c r="N242" s="198" t="s">
        <v>42</v>
      </c>
      <c r="O242" s="40"/>
      <c r="P242" s="199">
        <f>O242*H242</f>
        <v>0</v>
      </c>
      <c r="Q242" s="199">
        <v>5.4359999999999999E-2</v>
      </c>
      <c r="R242" s="199">
        <f>Q242*H242</f>
        <v>0.10872</v>
      </c>
      <c r="S242" s="199">
        <v>0</v>
      </c>
      <c r="T242" s="200">
        <f>S242*H242</f>
        <v>0</v>
      </c>
      <c r="AR242" s="22" t="s">
        <v>210</v>
      </c>
      <c r="AT242" s="22" t="s">
        <v>141</v>
      </c>
      <c r="AU242" s="22" t="s">
        <v>81</v>
      </c>
      <c r="AY242" s="22" t="s">
        <v>139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2" t="s">
        <v>79</v>
      </c>
      <c r="BK242" s="201">
        <f>ROUND(I242*H242,2)</f>
        <v>0</v>
      </c>
      <c r="BL242" s="22" t="s">
        <v>210</v>
      </c>
      <c r="BM242" s="22" t="s">
        <v>712</v>
      </c>
    </row>
    <row r="243" spans="2:65" s="1" customFormat="1" ht="40.5">
      <c r="B243" s="39"/>
      <c r="C243" s="61"/>
      <c r="D243" s="202" t="s">
        <v>148</v>
      </c>
      <c r="E243" s="61"/>
      <c r="F243" s="203" t="s">
        <v>713</v>
      </c>
      <c r="G243" s="61"/>
      <c r="H243" s="61"/>
      <c r="I243" s="161"/>
      <c r="J243" s="61"/>
      <c r="K243" s="61"/>
      <c r="L243" s="59"/>
      <c r="M243" s="204"/>
      <c r="N243" s="40"/>
      <c r="O243" s="40"/>
      <c r="P243" s="40"/>
      <c r="Q243" s="40"/>
      <c r="R243" s="40"/>
      <c r="S243" s="40"/>
      <c r="T243" s="76"/>
      <c r="AT243" s="22" t="s">
        <v>148</v>
      </c>
      <c r="AU243" s="22" t="s">
        <v>81</v>
      </c>
    </row>
    <row r="244" spans="2:65" s="1" customFormat="1" ht="22.9" customHeight="1">
      <c r="B244" s="39"/>
      <c r="C244" s="190" t="s">
        <v>714</v>
      </c>
      <c r="D244" s="190" t="s">
        <v>141</v>
      </c>
      <c r="E244" s="191" t="s">
        <v>715</v>
      </c>
      <c r="F244" s="192" t="s">
        <v>716</v>
      </c>
      <c r="G244" s="193" t="s">
        <v>189</v>
      </c>
      <c r="H244" s="194">
        <v>1</v>
      </c>
      <c r="I244" s="195"/>
      <c r="J244" s="196">
        <f>ROUND(I244*H244,2)</f>
        <v>0</v>
      </c>
      <c r="K244" s="192" t="s">
        <v>145</v>
      </c>
      <c r="L244" s="59"/>
      <c r="M244" s="197" t="s">
        <v>21</v>
      </c>
      <c r="N244" s="198" t="s">
        <v>42</v>
      </c>
      <c r="O244" s="40"/>
      <c r="P244" s="199">
        <f>O244*H244</f>
        <v>0</v>
      </c>
      <c r="Q244" s="199">
        <v>2.9149999999999999E-2</v>
      </c>
      <c r="R244" s="199">
        <f>Q244*H244</f>
        <v>2.9149999999999999E-2</v>
      </c>
      <c r="S244" s="199">
        <v>0</v>
      </c>
      <c r="T244" s="200">
        <f>S244*H244</f>
        <v>0</v>
      </c>
      <c r="AR244" s="22" t="s">
        <v>210</v>
      </c>
      <c r="AT244" s="22" t="s">
        <v>141</v>
      </c>
      <c r="AU244" s="22" t="s">
        <v>81</v>
      </c>
      <c r="AY244" s="22" t="s">
        <v>139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2" t="s">
        <v>79</v>
      </c>
      <c r="BK244" s="201">
        <f>ROUND(I244*H244,2)</f>
        <v>0</v>
      </c>
      <c r="BL244" s="22" t="s">
        <v>210</v>
      </c>
      <c r="BM244" s="22" t="s">
        <v>717</v>
      </c>
    </row>
    <row r="245" spans="2:65" s="1" customFormat="1" ht="40.5">
      <c r="B245" s="39"/>
      <c r="C245" s="61"/>
      <c r="D245" s="202" t="s">
        <v>148</v>
      </c>
      <c r="E245" s="61"/>
      <c r="F245" s="203" t="s">
        <v>718</v>
      </c>
      <c r="G245" s="61"/>
      <c r="H245" s="61"/>
      <c r="I245" s="161"/>
      <c r="J245" s="61"/>
      <c r="K245" s="61"/>
      <c r="L245" s="59"/>
      <c r="M245" s="204"/>
      <c r="N245" s="40"/>
      <c r="O245" s="40"/>
      <c r="P245" s="40"/>
      <c r="Q245" s="40"/>
      <c r="R245" s="40"/>
      <c r="S245" s="40"/>
      <c r="T245" s="76"/>
      <c r="AT245" s="22" t="s">
        <v>148</v>
      </c>
      <c r="AU245" s="22" t="s">
        <v>81</v>
      </c>
    </row>
    <row r="246" spans="2:65" s="1" customFormat="1" ht="22.9" customHeight="1">
      <c r="B246" s="39"/>
      <c r="C246" s="190" t="s">
        <v>719</v>
      </c>
      <c r="D246" s="190" t="s">
        <v>141</v>
      </c>
      <c r="E246" s="191" t="s">
        <v>720</v>
      </c>
      <c r="F246" s="192" t="s">
        <v>721</v>
      </c>
      <c r="G246" s="193" t="s">
        <v>189</v>
      </c>
      <c r="H246" s="194">
        <v>1</v>
      </c>
      <c r="I246" s="195"/>
      <c r="J246" s="196">
        <f>ROUND(I246*H246,2)</f>
        <v>0</v>
      </c>
      <c r="K246" s="192" t="s">
        <v>145</v>
      </c>
      <c r="L246" s="59"/>
      <c r="M246" s="197" t="s">
        <v>21</v>
      </c>
      <c r="N246" s="198" t="s">
        <v>42</v>
      </c>
      <c r="O246" s="40"/>
      <c r="P246" s="199">
        <f>O246*H246</f>
        <v>0</v>
      </c>
      <c r="Q246" s="199">
        <v>7.7660000000000007E-2</v>
      </c>
      <c r="R246" s="199">
        <f>Q246*H246</f>
        <v>7.7660000000000007E-2</v>
      </c>
      <c r="S246" s="199">
        <v>0</v>
      </c>
      <c r="T246" s="200">
        <f>S246*H246</f>
        <v>0</v>
      </c>
      <c r="AR246" s="22" t="s">
        <v>210</v>
      </c>
      <c r="AT246" s="22" t="s">
        <v>141</v>
      </c>
      <c r="AU246" s="22" t="s">
        <v>81</v>
      </c>
      <c r="AY246" s="22" t="s">
        <v>139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22" t="s">
        <v>79</v>
      </c>
      <c r="BK246" s="201">
        <f>ROUND(I246*H246,2)</f>
        <v>0</v>
      </c>
      <c r="BL246" s="22" t="s">
        <v>210</v>
      </c>
      <c r="BM246" s="22" t="s">
        <v>722</v>
      </c>
    </row>
    <row r="247" spans="2:65" s="1" customFormat="1" ht="40.5">
      <c r="B247" s="39"/>
      <c r="C247" s="61"/>
      <c r="D247" s="202" t="s">
        <v>148</v>
      </c>
      <c r="E247" s="61"/>
      <c r="F247" s="203" t="s">
        <v>723</v>
      </c>
      <c r="G247" s="61"/>
      <c r="H247" s="61"/>
      <c r="I247" s="161"/>
      <c r="J247" s="61"/>
      <c r="K247" s="61"/>
      <c r="L247" s="59"/>
      <c r="M247" s="204"/>
      <c r="N247" s="40"/>
      <c r="O247" s="40"/>
      <c r="P247" s="40"/>
      <c r="Q247" s="40"/>
      <c r="R247" s="40"/>
      <c r="S247" s="40"/>
      <c r="T247" s="76"/>
      <c r="AT247" s="22" t="s">
        <v>148</v>
      </c>
      <c r="AU247" s="22" t="s">
        <v>81</v>
      </c>
    </row>
    <row r="248" spans="2:65" s="1" customFormat="1" ht="22.9" customHeight="1">
      <c r="B248" s="39"/>
      <c r="C248" s="190" t="s">
        <v>724</v>
      </c>
      <c r="D248" s="190" t="s">
        <v>141</v>
      </c>
      <c r="E248" s="191" t="s">
        <v>725</v>
      </c>
      <c r="F248" s="192" t="s">
        <v>726</v>
      </c>
      <c r="G248" s="193" t="s">
        <v>189</v>
      </c>
      <c r="H248" s="194">
        <v>11</v>
      </c>
      <c r="I248" s="195"/>
      <c r="J248" s="196">
        <f>ROUND(I248*H248,2)</f>
        <v>0</v>
      </c>
      <c r="K248" s="192" t="s">
        <v>145</v>
      </c>
      <c r="L248" s="59"/>
      <c r="M248" s="197" t="s">
        <v>21</v>
      </c>
      <c r="N248" s="198" t="s">
        <v>42</v>
      </c>
      <c r="O248" s="40"/>
      <c r="P248" s="199">
        <f>O248*H248</f>
        <v>0</v>
      </c>
      <c r="Q248" s="199">
        <v>5.8000000000000003E-2</v>
      </c>
      <c r="R248" s="199">
        <f>Q248*H248</f>
        <v>0.63800000000000001</v>
      </c>
      <c r="S248" s="199">
        <v>0</v>
      </c>
      <c r="T248" s="200">
        <f>S248*H248</f>
        <v>0</v>
      </c>
      <c r="AR248" s="22" t="s">
        <v>210</v>
      </c>
      <c r="AT248" s="22" t="s">
        <v>141</v>
      </c>
      <c r="AU248" s="22" t="s">
        <v>81</v>
      </c>
      <c r="AY248" s="22" t="s">
        <v>139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2" t="s">
        <v>79</v>
      </c>
      <c r="BK248" s="201">
        <f>ROUND(I248*H248,2)</f>
        <v>0</v>
      </c>
      <c r="BL248" s="22" t="s">
        <v>210</v>
      </c>
      <c r="BM248" s="22" t="s">
        <v>727</v>
      </c>
    </row>
    <row r="249" spans="2:65" s="1" customFormat="1" ht="40.5">
      <c r="B249" s="39"/>
      <c r="C249" s="61"/>
      <c r="D249" s="202" t="s">
        <v>148</v>
      </c>
      <c r="E249" s="61"/>
      <c r="F249" s="203" t="s">
        <v>728</v>
      </c>
      <c r="G249" s="61"/>
      <c r="H249" s="61"/>
      <c r="I249" s="161"/>
      <c r="J249" s="61"/>
      <c r="K249" s="61"/>
      <c r="L249" s="59"/>
      <c r="M249" s="204"/>
      <c r="N249" s="40"/>
      <c r="O249" s="40"/>
      <c r="P249" s="40"/>
      <c r="Q249" s="40"/>
      <c r="R249" s="40"/>
      <c r="S249" s="40"/>
      <c r="T249" s="76"/>
      <c r="AT249" s="22" t="s">
        <v>148</v>
      </c>
      <c r="AU249" s="22" t="s">
        <v>81</v>
      </c>
    </row>
    <row r="250" spans="2:65" s="1" customFormat="1" ht="22.9" customHeight="1">
      <c r="B250" s="39"/>
      <c r="C250" s="190" t="s">
        <v>729</v>
      </c>
      <c r="D250" s="190" t="s">
        <v>141</v>
      </c>
      <c r="E250" s="191" t="s">
        <v>730</v>
      </c>
      <c r="F250" s="192" t="s">
        <v>731</v>
      </c>
      <c r="G250" s="193" t="s">
        <v>189</v>
      </c>
      <c r="H250" s="194">
        <v>2</v>
      </c>
      <c r="I250" s="195"/>
      <c r="J250" s="196">
        <f>ROUND(I250*H250,2)</f>
        <v>0</v>
      </c>
      <c r="K250" s="192" t="s">
        <v>145</v>
      </c>
      <c r="L250" s="59"/>
      <c r="M250" s="197" t="s">
        <v>21</v>
      </c>
      <c r="N250" s="198" t="s">
        <v>42</v>
      </c>
      <c r="O250" s="40"/>
      <c r="P250" s="199">
        <f>O250*H250</f>
        <v>0</v>
      </c>
      <c r="Q250" s="199">
        <v>6.9159999999999999E-2</v>
      </c>
      <c r="R250" s="199">
        <f>Q250*H250</f>
        <v>0.13832</v>
      </c>
      <c r="S250" s="199">
        <v>0</v>
      </c>
      <c r="T250" s="200">
        <f>S250*H250</f>
        <v>0</v>
      </c>
      <c r="AR250" s="22" t="s">
        <v>210</v>
      </c>
      <c r="AT250" s="22" t="s">
        <v>141</v>
      </c>
      <c r="AU250" s="22" t="s">
        <v>81</v>
      </c>
      <c r="AY250" s="22" t="s">
        <v>139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2" t="s">
        <v>79</v>
      </c>
      <c r="BK250" s="201">
        <f>ROUND(I250*H250,2)</f>
        <v>0</v>
      </c>
      <c r="BL250" s="22" t="s">
        <v>210</v>
      </c>
      <c r="BM250" s="22" t="s">
        <v>732</v>
      </c>
    </row>
    <row r="251" spans="2:65" s="1" customFormat="1" ht="40.5">
      <c r="B251" s="39"/>
      <c r="C251" s="61"/>
      <c r="D251" s="202" t="s">
        <v>148</v>
      </c>
      <c r="E251" s="61"/>
      <c r="F251" s="203" t="s">
        <v>733</v>
      </c>
      <c r="G251" s="61"/>
      <c r="H251" s="61"/>
      <c r="I251" s="161"/>
      <c r="J251" s="61"/>
      <c r="K251" s="61"/>
      <c r="L251" s="59"/>
      <c r="M251" s="204"/>
      <c r="N251" s="40"/>
      <c r="O251" s="40"/>
      <c r="P251" s="40"/>
      <c r="Q251" s="40"/>
      <c r="R251" s="40"/>
      <c r="S251" s="40"/>
      <c r="T251" s="76"/>
      <c r="AT251" s="22" t="s">
        <v>148</v>
      </c>
      <c r="AU251" s="22" t="s">
        <v>81</v>
      </c>
    </row>
    <row r="252" spans="2:65" s="1" customFormat="1" ht="22.9" customHeight="1">
      <c r="B252" s="39"/>
      <c r="C252" s="190" t="s">
        <v>734</v>
      </c>
      <c r="D252" s="190" t="s">
        <v>141</v>
      </c>
      <c r="E252" s="191" t="s">
        <v>735</v>
      </c>
      <c r="F252" s="192" t="s">
        <v>736</v>
      </c>
      <c r="G252" s="193" t="s">
        <v>189</v>
      </c>
      <c r="H252" s="194">
        <v>6</v>
      </c>
      <c r="I252" s="195"/>
      <c r="J252" s="196">
        <f>ROUND(I252*H252,2)</f>
        <v>0</v>
      </c>
      <c r="K252" s="192" t="s">
        <v>145</v>
      </c>
      <c r="L252" s="59"/>
      <c r="M252" s="197" t="s">
        <v>21</v>
      </c>
      <c r="N252" s="198" t="s">
        <v>42</v>
      </c>
      <c r="O252" s="40"/>
      <c r="P252" s="199">
        <f>O252*H252</f>
        <v>0</v>
      </c>
      <c r="Q252" s="199">
        <v>8.0320000000000003E-2</v>
      </c>
      <c r="R252" s="199">
        <f>Q252*H252</f>
        <v>0.48192000000000002</v>
      </c>
      <c r="S252" s="199">
        <v>0</v>
      </c>
      <c r="T252" s="200">
        <f>S252*H252</f>
        <v>0</v>
      </c>
      <c r="AR252" s="22" t="s">
        <v>210</v>
      </c>
      <c r="AT252" s="22" t="s">
        <v>141</v>
      </c>
      <c r="AU252" s="22" t="s">
        <v>81</v>
      </c>
      <c r="AY252" s="22" t="s">
        <v>139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22" t="s">
        <v>79</v>
      </c>
      <c r="BK252" s="201">
        <f>ROUND(I252*H252,2)</f>
        <v>0</v>
      </c>
      <c r="BL252" s="22" t="s">
        <v>210</v>
      </c>
      <c r="BM252" s="22" t="s">
        <v>737</v>
      </c>
    </row>
    <row r="253" spans="2:65" s="1" customFormat="1" ht="40.5">
      <c r="B253" s="39"/>
      <c r="C253" s="61"/>
      <c r="D253" s="202" t="s">
        <v>148</v>
      </c>
      <c r="E253" s="61"/>
      <c r="F253" s="203" t="s">
        <v>738</v>
      </c>
      <c r="G253" s="61"/>
      <c r="H253" s="61"/>
      <c r="I253" s="161"/>
      <c r="J253" s="61"/>
      <c r="K253" s="61"/>
      <c r="L253" s="59"/>
      <c r="M253" s="204"/>
      <c r="N253" s="40"/>
      <c r="O253" s="40"/>
      <c r="P253" s="40"/>
      <c r="Q253" s="40"/>
      <c r="R253" s="40"/>
      <c r="S253" s="40"/>
      <c r="T253" s="76"/>
      <c r="AT253" s="22" t="s">
        <v>148</v>
      </c>
      <c r="AU253" s="22" t="s">
        <v>81</v>
      </c>
    </row>
    <row r="254" spans="2:65" s="1" customFormat="1" ht="22.9" customHeight="1">
      <c r="B254" s="39"/>
      <c r="C254" s="190" t="s">
        <v>739</v>
      </c>
      <c r="D254" s="190" t="s">
        <v>141</v>
      </c>
      <c r="E254" s="191" t="s">
        <v>740</v>
      </c>
      <c r="F254" s="192" t="s">
        <v>741</v>
      </c>
      <c r="G254" s="193" t="s">
        <v>189</v>
      </c>
      <c r="H254" s="194">
        <v>1</v>
      </c>
      <c r="I254" s="195"/>
      <c r="J254" s="196">
        <f>ROUND(I254*H254,2)</f>
        <v>0</v>
      </c>
      <c r="K254" s="192" t="s">
        <v>145</v>
      </c>
      <c r="L254" s="59"/>
      <c r="M254" s="197" t="s">
        <v>21</v>
      </c>
      <c r="N254" s="198" t="s">
        <v>42</v>
      </c>
      <c r="O254" s="40"/>
      <c r="P254" s="199">
        <f>O254*H254</f>
        <v>0</v>
      </c>
      <c r="Q254" s="199">
        <v>9.1480000000000006E-2</v>
      </c>
      <c r="R254" s="199">
        <f>Q254*H254</f>
        <v>9.1480000000000006E-2</v>
      </c>
      <c r="S254" s="199">
        <v>0</v>
      </c>
      <c r="T254" s="200">
        <f>S254*H254</f>
        <v>0</v>
      </c>
      <c r="AR254" s="22" t="s">
        <v>210</v>
      </c>
      <c r="AT254" s="22" t="s">
        <v>141</v>
      </c>
      <c r="AU254" s="22" t="s">
        <v>81</v>
      </c>
      <c r="AY254" s="22" t="s">
        <v>139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22" t="s">
        <v>79</v>
      </c>
      <c r="BK254" s="201">
        <f>ROUND(I254*H254,2)</f>
        <v>0</v>
      </c>
      <c r="BL254" s="22" t="s">
        <v>210</v>
      </c>
      <c r="BM254" s="22" t="s">
        <v>742</v>
      </c>
    </row>
    <row r="255" spans="2:65" s="1" customFormat="1" ht="40.5">
      <c r="B255" s="39"/>
      <c r="C255" s="61"/>
      <c r="D255" s="202" t="s">
        <v>148</v>
      </c>
      <c r="E255" s="61"/>
      <c r="F255" s="203" t="s">
        <v>743</v>
      </c>
      <c r="G255" s="61"/>
      <c r="H255" s="61"/>
      <c r="I255" s="161"/>
      <c r="J255" s="61"/>
      <c r="K255" s="61"/>
      <c r="L255" s="59"/>
      <c r="M255" s="204"/>
      <c r="N255" s="40"/>
      <c r="O255" s="40"/>
      <c r="P255" s="40"/>
      <c r="Q255" s="40"/>
      <c r="R255" s="40"/>
      <c r="S255" s="40"/>
      <c r="T255" s="76"/>
      <c r="AT255" s="22" t="s">
        <v>148</v>
      </c>
      <c r="AU255" s="22" t="s">
        <v>81</v>
      </c>
    </row>
    <row r="256" spans="2:65" s="1" customFormat="1" ht="22.9" customHeight="1">
      <c r="B256" s="39"/>
      <c r="C256" s="190" t="s">
        <v>744</v>
      </c>
      <c r="D256" s="190" t="s">
        <v>141</v>
      </c>
      <c r="E256" s="191" t="s">
        <v>745</v>
      </c>
      <c r="F256" s="192" t="s">
        <v>746</v>
      </c>
      <c r="G256" s="193" t="s">
        <v>189</v>
      </c>
      <c r="H256" s="194">
        <v>1</v>
      </c>
      <c r="I256" s="195"/>
      <c r="J256" s="196">
        <f>ROUND(I256*H256,2)</f>
        <v>0</v>
      </c>
      <c r="K256" s="192" t="s">
        <v>21</v>
      </c>
      <c r="L256" s="59"/>
      <c r="M256" s="197" t="s">
        <v>21</v>
      </c>
      <c r="N256" s="198" t="s">
        <v>42</v>
      </c>
      <c r="O256" s="40"/>
      <c r="P256" s="199">
        <f>O256*H256</f>
        <v>0</v>
      </c>
      <c r="Q256" s="199">
        <v>0.1149</v>
      </c>
      <c r="R256" s="199">
        <f>Q256*H256</f>
        <v>0.1149</v>
      </c>
      <c r="S256" s="199">
        <v>0</v>
      </c>
      <c r="T256" s="200">
        <f>S256*H256</f>
        <v>0</v>
      </c>
      <c r="AR256" s="22" t="s">
        <v>210</v>
      </c>
      <c r="AT256" s="22" t="s">
        <v>141</v>
      </c>
      <c r="AU256" s="22" t="s">
        <v>81</v>
      </c>
      <c r="AY256" s="22" t="s">
        <v>139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2" t="s">
        <v>79</v>
      </c>
      <c r="BK256" s="201">
        <f>ROUND(I256*H256,2)</f>
        <v>0</v>
      </c>
      <c r="BL256" s="22" t="s">
        <v>210</v>
      </c>
      <c r="BM256" s="22" t="s">
        <v>747</v>
      </c>
    </row>
    <row r="257" spans="2:65" s="1" customFormat="1" ht="40.5">
      <c r="B257" s="39"/>
      <c r="C257" s="61"/>
      <c r="D257" s="202" t="s">
        <v>148</v>
      </c>
      <c r="E257" s="61"/>
      <c r="F257" s="203" t="s">
        <v>748</v>
      </c>
      <c r="G257" s="61"/>
      <c r="H257" s="61"/>
      <c r="I257" s="161"/>
      <c r="J257" s="61"/>
      <c r="K257" s="61"/>
      <c r="L257" s="59"/>
      <c r="M257" s="204"/>
      <c r="N257" s="40"/>
      <c r="O257" s="40"/>
      <c r="P257" s="40"/>
      <c r="Q257" s="40"/>
      <c r="R257" s="40"/>
      <c r="S257" s="40"/>
      <c r="T257" s="76"/>
      <c r="AT257" s="22" t="s">
        <v>148</v>
      </c>
      <c r="AU257" s="22" t="s">
        <v>81</v>
      </c>
    </row>
    <row r="258" spans="2:65" s="1" customFormat="1" ht="22.9" customHeight="1">
      <c r="B258" s="39"/>
      <c r="C258" s="190" t="s">
        <v>749</v>
      </c>
      <c r="D258" s="190" t="s">
        <v>141</v>
      </c>
      <c r="E258" s="191" t="s">
        <v>750</v>
      </c>
      <c r="F258" s="192" t="s">
        <v>751</v>
      </c>
      <c r="G258" s="193" t="s">
        <v>189</v>
      </c>
      <c r="H258" s="194">
        <v>1</v>
      </c>
      <c r="I258" s="195"/>
      <c r="J258" s="196">
        <f>ROUND(I258*H258,2)</f>
        <v>0</v>
      </c>
      <c r="K258" s="192" t="s">
        <v>145</v>
      </c>
      <c r="L258" s="59"/>
      <c r="M258" s="197" t="s">
        <v>21</v>
      </c>
      <c r="N258" s="198" t="s">
        <v>42</v>
      </c>
      <c r="O258" s="40"/>
      <c r="P258" s="199">
        <f>O258*H258</f>
        <v>0</v>
      </c>
      <c r="Q258" s="199">
        <v>8.1699999999999995E-2</v>
      </c>
      <c r="R258" s="199">
        <f>Q258*H258</f>
        <v>8.1699999999999995E-2</v>
      </c>
      <c r="S258" s="199">
        <v>0</v>
      </c>
      <c r="T258" s="200">
        <f>S258*H258</f>
        <v>0</v>
      </c>
      <c r="AR258" s="22" t="s">
        <v>210</v>
      </c>
      <c r="AT258" s="22" t="s">
        <v>141</v>
      </c>
      <c r="AU258" s="22" t="s">
        <v>81</v>
      </c>
      <c r="AY258" s="22" t="s">
        <v>139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22" t="s">
        <v>79</v>
      </c>
      <c r="BK258" s="201">
        <f>ROUND(I258*H258,2)</f>
        <v>0</v>
      </c>
      <c r="BL258" s="22" t="s">
        <v>210</v>
      </c>
      <c r="BM258" s="22" t="s">
        <v>752</v>
      </c>
    </row>
    <row r="259" spans="2:65" s="1" customFormat="1" ht="40.5">
      <c r="B259" s="39"/>
      <c r="C259" s="61"/>
      <c r="D259" s="202" t="s">
        <v>148</v>
      </c>
      <c r="E259" s="61"/>
      <c r="F259" s="203" t="s">
        <v>753</v>
      </c>
      <c r="G259" s="61"/>
      <c r="H259" s="61"/>
      <c r="I259" s="161"/>
      <c r="J259" s="61"/>
      <c r="K259" s="61"/>
      <c r="L259" s="59"/>
      <c r="M259" s="204"/>
      <c r="N259" s="40"/>
      <c r="O259" s="40"/>
      <c r="P259" s="40"/>
      <c r="Q259" s="40"/>
      <c r="R259" s="40"/>
      <c r="S259" s="40"/>
      <c r="T259" s="76"/>
      <c r="AT259" s="22" t="s">
        <v>148</v>
      </c>
      <c r="AU259" s="22" t="s">
        <v>81</v>
      </c>
    </row>
    <row r="260" spans="2:65" s="1" customFormat="1" ht="22.9" customHeight="1">
      <c r="B260" s="39"/>
      <c r="C260" s="190" t="s">
        <v>754</v>
      </c>
      <c r="D260" s="190" t="s">
        <v>141</v>
      </c>
      <c r="E260" s="191" t="s">
        <v>755</v>
      </c>
      <c r="F260" s="192" t="s">
        <v>756</v>
      </c>
      <c r="G260" s="193" t="s">
        <v>189</v>
      </c>
      <c r="H260" s="194">
        <v>1</v>
      </c>
      <c r="I260" s="195"/>
      <c r="J260" s="196">
        <f>ROUND(I260*H260,2)</f>
        <v>0</v>
      </c>
      <c r="K260" s="192" t="s">
        <v>145</v>
      </c>
      <c r="L260" s="59"/>
      <c r="M260" s="197" t="s">
        <v>21</v>
      </c>
      <c r="N260" s="198" t="s">
        <v>42</v>
      </c>
      <c r="O260" s="40"/>
      <c r="P260" s="199">
        <f>O260*H260</f>
        <v>0</v>
      </c>
      <c r="Q260" s="199">
        <v>8.8200000000000001E-2</v>
      </c>
      <c r="R260" s="199">
        <f>Q260*H260</f>
        <v>8.8200000000000001E-2</v>
      </c>
      <c r="S260" s="199">
        <v>0</v>
      </c>
      <c r="T260" s="200">
        <f>S260*H260</f>
        <v>0</v>
      </c>
      <c r="AR260" s="22" t="s">
        <v>210</v>
      </c>
      <c r="AT260" s="22" t="s">
        <v>141</v>
      </c>
      <c r="AU260" s="22" t="s">
        <v>81</v>
      </c>
      <c r="AY260" s="22" t="s">
        <v>139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2" t="s">
        <v>79</v>
      </c>
      <c r="BK260" s="201">
        <f>ROUND(I260*H260,2)</f>
        <v>0</v>
      </c>
      <c r="BL260" s="22" t="s">
        <v>210</v>
      </c>
      <c r="BM260" s="22" t="s">
        <v>757</v>
      </c>
    </row>
    <row r="261" spans="2:65" s="1" customFormat="1" ht="40.5">
      <c r="B261" s="39"/>
      <c r="C261" s="61"/>
      <c r="D261" s="202" t="s">
        <v>148</v>
      </c>
      <c r="E261" s="61"/>
      <c r="F261" s="203" t="s">
        <v>758</v>
      </c>
      <c r="G261" s="61"/>
      <c r="H261" s="61"/>
      <c r="I261" s="161"/>
      <c r="J261" s="61"/>
      <c r="K261" s="61"/>
      <c r="L261" s="59"/>
      <c r="M261" s="204"/>
      <c r="N261" s="40"/>
      <c r="O261" s="40"/>
      <c r="P261" s="40"/>
      <c r="Q261" s="40"/>
      <c r="R261" s="40"/>
      <c r="S261" s="40"/>
      <c r="T261" s="76"/>
      <c r="AT261" s="22" t="s">
        <v>148</v>
      </c>
      <c r="AU261" s="22" t="s">
        <v>81</v>
      </c>
    </row>
    <row r="262" spans="2:65" s="1" customFormat="1" ht="22.9" customHeight="1">
      <c r="B262" s="39"/>
      <c r="C262" s="190" t="s">
        <v>759</v>
      </c>
      <c r="D262" s="190" t="s">
        <v>141</v>
      </c>
      <c r="E262" s="191" t="s">
        <v>760</v>
      </c>
      <c r="F262" s="192" t="s">
        <v>761</v>
      </c>
      <c r="G262" s="193" t="s">
        <v>189</v>
      </c>
      <c r="H262" s="194">
        <v>2</v>
      </c>
      <c r="I262" s="195"/>
      <c r="J262" s="196">
        <f>ROUND(I262*H262,2)</f>
        <v>0</v>
      </c>
      <c r="K262" s="192" t="s">
        <v>145</v>
      </c>
      <c r="L262" s="59"/>
      <c r="M262" s="197" t="s">
        <v>21</v>
      </c>
      <c r="N262" s="198" t="s">
        <v>42</v>
      </c>
      <c r="O262" s="40"/>
      <c r="P262" s="199">
        <f>O262*H262</f>
        <v>0</v>
      </c>
      <c r="Q262" s="199">
        <v>0.1135</v>
      </c>
      <c r="R262" s="199">
        <f>Q262*H262</f>
        <v>0.22700000000000001</v>
      </c>
      <c r="S262" s="199">
        <v>0</v>
      </c>
      <c r="T262" s="200">
        <f>S262*H262</f>
        <v>0</v>
      </c>
      <c r="AR262" s="22" t="s">
        <v>210</v>
      </c>
      <c r="AT262" s="22" t="s">
        <v>141</v>
      </c>
      <c r="AU262" s="22" t="s">
        <v>81</v>
      </c>
      <c r="AY262" s="22" t="s">
        <v>139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22" t="s">
        <v>79</v>
      </c>
      <c r="BK262" s="201">
        <f>ROUND(I262*H262,2)</f>
        <v>0</v>
      </c>
      <c r="BL262" s="22" t="s">
        <v>210</v>
      </c>
      <c r="BM262" s="22" t="s">
        <v>762</v>
      </c>
    </row>
    <row r="263" spans="2:65" s="1" customFormat="1" ht="40.5">
      <c r="B263" s="39"/>
      <c r="C263" s="61"/>
      <c r="D263" s="202" t="s">
        <v>148</v>
      </c>
      <c r="E263" s="61"/>
      <c r="F263" s="203" t="s">
        <v>763</v>
      </c>
      <c r="G263" s="61"/>
      <c r="H263" s="61"/>
      <c r="I263" s="161"/>
      <c r="J263" s="61"/>
      <c r="K263" s="61"/>
      <c r="L263" s="59"/>
      <c r="M263" s="204"/>
      <c r="N263" s="40"/>
      <c r="O263" s="40"/>
      <c r="P263" s="40"/>
      <c r="Q263" s="40"/>
      <c r="R263" s="40"/>
      <c r="S263" s="40"/>
      <c r="T263" s="76"/>
      <c r="AT263" s="22" t="s">
        <v>148</v>
      </c>
      <c r="AU263" s="22" t="s">
        <v>81</v>
      </c>
    </row>
    <row r="264" spans="2:65" s="1" customFormat="1" ht="22.9" customHeight="1">
      <c r="B264" s="39"/>
      <c r="C264" s="190" t="s">
        <v>764</v>
      </c>
      <c r="D264" s="190" t="s">
        <v>141</v>
      </c>
      <c r="E264" s="191" t="s">
        <v>765</v>
      </c>
      <c r="F264" s="192" t="s">
        <v>766</v>
      </c>
      <c r="G264" s="193" t="s">
        <v>189</v>
      </c>
      <c r="H264" s="194">
        <v>5</v>
      </c>
      <c r="I264" s="195"/>
      <c r="J264" s="196">
        <f>ROUND(I264*H264,2)</f>
        <v>0</v>
      </c>
      <c r="K264" s="192" t="s">
        <v>21</v>
      </c>
      <c r="L264" s="59"/>
      <c r="M264" s="197" t="s">
        <v>21</v>
      </c>
      <c r="N264" s="198" t="s">
        <v>42</v>
      </c>
      <c r="O264" s="40"/>
      <c r="P264" s="199">
        <f>O264*H264</f>
        <v>0</v>
      </c>
      <c r="Q264" s="199">
        <v>0.1135</v>
      </c>
      <c r="R264" s="199">
        <f>Q264*H264</f>
        <v>0.5675</v>
      </c>
      <c r="S264" s="199">
        <v>0</v>
      </c>
      <c r="T264" s="200">
        <f>S264*H264</f>
        <v>0</v>
      </c>
      <c r="AR264" s="22" t="s">
        <v>210</v>
      </c>
      <c r="AT264" s="22" t="s">
        <v>141</v>
      </c>
      <c r="AU264" s="22" t="s">
        <v>81</v>
      </c>
      <c r="AY264" s="22" t="s">
        <v>139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22" t="s">
        <v>79</v>
      </c>
      <c r="BK264" s="201">
        <f>ROUND(I264*H264,2)</f>
        <v>0</v>
      </c>
      <c r="BL264" s="22" t="s">
        <v>210</v>
      </c>
      <c r="BM264" s="22" t="s">
        <v>767</v>
      </c>
    </row>
    <row r="265" spans="2:65" s="1" customFormat="1" ht="40.5">
      <c r="B265" s="39"/>
      <c r="C265" s="61"/>
      <c r="D265" s="202" t="s">
        <v>148</v>
      </c>
      <c r="E265" s="61"/>
      <c r="F265" s="203" t="s">
        <v>768</v>
      </c>
      <c r="G265" s="61"/>
      <c r="H265" s="61"/>
      <c r="I265" s="161"/>
      <c r="J265" s="61"/>
      <c r="K265" s="61"/>
      <c r="L265" s="59"/>
      <c r="M265" s="204"/>
      <c r="N265" s="40"/>
      <c r="O265" s="40"/>
      <c r="P265" s="40"/>
      <c r="Q265" s="40"/>
      <c r="R265" s="40"/>
      <c r="S265" s="40"/>
      <c r="T265" s="76"/>
      <c r="AT265" s="22" t="s">
        <v>148</v>
      </c>
      <c r="AU265" s="22" t="s">
        <v>81</v>
      </c>
    </row>
    <row r="266" spans="2:65" s="1" customFormat="1" ht="22.9" customHeight="1">
      <c r="B266" s="39"/>
      <c r="C266" s="190" t="s">
        <v>769</v>
      </c>
      <c r="D266" s="190" t="s">
        <v>141</v>
      </c>
      <c r="E266" s="191" t="s">
        <v>770</v>
      </c>
      <c r="F266" s="192" t="s">
        <v>771</v>
      </c>
      <c r="G266" s="193" t="s">
        <v>189</v>
      </c>
      <c r="H266" s="194">
        <v>6</v>
      </c>
      <c r="I266" s="195"/>
      <c r="J266" s="196">
        <f>ROUND(I266*H266,2)</f>
        <v>0</v>
      </c>
      <c r="K266" s="192" t="s">
        <v>21</v>
      </c>
      <c r="L266" s="59"/>
      <c r="M266" s="197" t="s">
        <v>21</v>
      </c>
      <c r="N266" s="198" t="s">
        <v>42</v>
      </c>
      <c r="O266" s="40"/>
      <c r="P266" s="199">
        <f>O266*H266</f>
        <v>0</v>
      </c>
      <c r="Q266" s="199">
        <v>0.1135</v>
      </c>
      <c r="R266" s="199">
        <f>Q266*H266</f>
        <v>0.68100000000000005</v>
      </c>
      <c r="S266" s="199">
        <v>0</v>
      </c>
      <c r="T266" s="200">
        <f>S266*H266</f>
        <v>0</v>
      </c>
      <c r="AR266" s="22" t="s">
        <v>210</v>
      </c>
      <c r="AT266" s="22" t="s">
        <v>141</v>
      </c>
      <c r="AU266" s="22" t="s">
        <v>81</v>
      </c>
      <c r="AY266" s="22" t="s">
        <v>139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22" t="s">
        <v>79</v>
      </c>
      <c r="BK266" s="201">
        <f>ROUND(I266*H266,2)</f>
        <v>0</v>
      </c>
      <c r="BL266" s="22" t="s">
        <v>210</v>
      </c>
      <c r="BM266" s="22" t="s">
        <v>772</v>
      </c>
    </row>
    <row r="267" spans="2:65" s="1" customFormat="1" ht="40.5">
      <c r="B267" s="39"/>
      <c r="C267" s="61"/>
      <c r="D267" s="202" t="s">
        <v>148</v>
      </c>
      <c r="E267" s="61"/>
      <c r="F267" s="203" t="s">
        <v>773</v>
      </c>
      <c r="G267" s="61"/>
      <c r="H267" s="61"/>
      <c r="I267" s="161"/>
      <c r="J267" s="61"/>
      <c r="K267" s="61"/>
      <c r="L267" s="59"/>
      <c r="M267" s="204"/>
      <c r="N267" s="40"/>
      <c r="O267" s="40"/>
      <c r="P267" s="40"/>
      <c r="Q267" s="40"/>
      <c r="R267" s="40"/>
      <c r="S267" s="40"/>
      <c r="T267" s="76"/>
      <c r="AT267" s="22" t="s">
        <v>148</v>
      </c>
      <c r="AU267" s="22" t="s">
        <v>81</v>
      </c>
    </row>
    <row r="268" spans="2:65" s="1" customFormat="1" ht="14.45" customHeight="1">
      <c r="B268" s="39"/>
      <c r="C268" s="190" t="s">
        <v>774</v>
      </c>
      <c r="D268" s="190" t="s">
        <v>141</v>
      </c>
      <c r="E268" s="191" t="s">
        <v>775</v>
      </c>
      <c r="F268" s="192" t="s">
        <v>776</v>
      </c>
      <c r="G268" s="193" t="s">
        <v>349</v>
      </c>
      <c r="H268" s="194">
        <v>1</v>
      </c>
      <c r="I268" s="195"/>
      <c r="J268" s="196">
        <f>ROUND(I268*H268,2)</f>
        <v>0</v>
      </c>
      <c r="K268" s="192" t="s">
        <v>21</v>
      </c>
      <c r="L268" s="59"/>
      <c r="M268" s="197" t="s">
        <v>21</v>
      </c>
      <c r="N268" s="198" t="s">
        <v>42</v>
      </c>
      <c r="O268" s="40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AR268" s="22" t="s">
        <v>210</v>
      </c>
      <c r="AT268" s="22" t="s">
        <v>141</v>
      </c>
      <c r="AU268" s="22" t="s">
        <v>81</v>
      </c>
      <c r="AY268" s="22" t="s">
        <v>139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22" t="s">
        <v>79</v>
      </c>
      <c r="BK268" s="201">
        <f>ROUND(I268*H268,2)</f>
        <v>0</v>
      </c>
      <c r="BL268" s="22" t="s">
        <v>210</v>
      </c>
      <c r="BM268" s="22" t="s">
        <v>777</v>
      </c>
    </row>
    <row r="269" spans="2:65" s="1" customFormat="1" ht="13.5">
      <c r="B269" s="39"/>
      <c r="C269" s="61"/>
      <c r="D269" s="202" t="s">
        <v>148</v>
      </c>
      <c r="E269" s="61"/>
      <c r="F269" s="203" t="s">
        <v>776</v>
      </c>
      <c r="G269" s="61"/>
      <c r="H269" s="61"/>
      <c r="I269" s="161"/>
      <c r="J269" s="61"/>
      <c r="K269" s="61"/>
      <c r="L269" s="59"/>
      <c r="M269" s="204"/>
      <c r="N269" s="40"/>
      <c r="O269" s="40"/>
      <c r="P269" s="40"/>
      <c r="Q269" s="40"/>
      <c r="R269" s="40"/>
      <c r="S269" s="40"/>
      <c r="T269" s="76"/>
      <c r="AT269" s="22" t="s">
        <v>148</v>
      </c>
      <c r="AU269" s="22" t="s">
        <v>81</v>
      </c>
    </row>
    <row r="270" spans="2:65" s="1" customFormat="1" ht="22.9" customHeight="1">
      <c r="B270" s="39"/>
      <c r="C270" s="190" t="s">
        <v>778</v>
      </c>
      <c r="D270" s="190" t="s">
        <v>141</v>
      </c>
      <c r="E270" s="191" t="s">
        <v>779</v>
      </c>
      <c r="F270" s="192" t="s">
        <v>780</v>
      </c>
      <c r="G270" s="193" t="s">
        <v>168</v>
      </c>
      <c r="H270" s="194">
        <v>4.4580000000000002</v>
      </c>
      <c r="I270" s="195"/>
      <c r="J270" s="196">
        <f>ROUND(I270*H270,2)</f>
        <v>0</v>
      </c>
      <c r="K270" s="192" t="s">
        <v>145</v>
      </c>
      <c r="L270" s="59"/>
      <c r="M270" s="197" t="s">
        <v>21</v>
      </c>
      <c r="N270" s="198" t="s">
        <v>42</v>
      </c>
      <c r="O270" s="40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22" t="s">
        <v>210</v>
      </c>
      <c r="AT270" s="22" t="s">
        <v>141</v>
      </c>
      <c r="AU270" s="22" t="s">
        <v>81</v>
      </c>
      <c r="AY270" s="22" t="s">
        <v>139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22" t="s">
        <v>79</v>
      </c>
      <c r="BK270" s="201">
        <f>ROUND(I270*H270,2)</f>
        <v>0</v>
      </c>
      <c r="BL270" s="22" t="s">
        <v>210</v>
      </c>
      <c r="BM270" s="22" t="s">
        <v>781</v>
      </c>
    </row>
    <row r="271" spans="2:65" s="1" customFormat="1" ht="27">
      <c r="B271" s="39"/>
      <c r="C271" s="61"/>
      <c r="D271" s="202" t="s">
        <v>148</v>
      </c>
      <c r="E271" s="61"/>
      <c r="F271" s="203" t="s">
        <v>782</v>
      </c>
      <c r="G271" s="61"/>
      <c r="H271" s="61"/>
      <c r="I271" s="161"/>
      <c r="J271" s="61"/>
      <c r="K271" s="61"/>
      <c r="L271" s="59"/>
      <c r="M271" s="237"/>
      <c r="N271" s="238"/>
      <c r="O271" s="238"/>
      <c r="P271" s="238"/>
      <c r="Q271" s="238"/>
      <c r="R271" s="238"/>
      <c r="S271" s="238"/>
      <c r="T271" s="239"/>
      <c r="AT271" s="22" t="s">
        <v>148</v>
      </c>
      <c r="AU271" s="22" t="s">
        <v>81</v>
      </c>
    </row>
    <row r="272" spans="2:65" s="1" customFormat="1" ht="6.95" customHeight="1">
      <c r="B272" s="54"/>
      <c r="C272" s="55"/>
      <c r="D272" s="55"/>
      <c r="E272" s="55"/>
      <c r="F272" s="55"/>
      <c r="G272" s="55"/>
      <c r="H272" s="55"/>
      <c r="I272" s="137"/>
      <c r="J272" s="55"/>
      <c r="K272" s="55"/>
      <c r="L272" s="59"/>
    </row>
  </sheetData>
  <sheetProtection algorithmName="SHA-512" hashValue="UPvEdKNVtcklDSL+qYT+YXxIzj/VXb+3PvnZ6Qnh0ssTRddyeC/FL/W7KmoyKXFrzL2dP50eCNYo8Lh9rOywQQ==" saltValue="WmcV0daD9zoEN1UjNDnMj1CFFXixPU7pCwisL9Lk5uGShrLZd6NfKJ4UKM8WsrXGhgltpNqivYk7X6/Gv0SknQ==" spinCount="100000" sheet="1" objects="1" scenarios="1" formatColumns="0" formatRows="0" autoFilter="0"/>
  <autoFilter ref="C82:K271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4" t="s">
        <v>95</v>
      </c>
      <c r="H1" s="364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6" t="str">
        <f>'Rekapitulace stavby'!K6</f>
        <v>Rekonstrukce vytápění ZŠ a MŠ Moskevská</v>
      </c>
      <c r="F7" s="357"/>
      <c r="G7" s="357"/>
      <c r="H7" s="357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8" t="s">
        <v>783</v>
      </c>
      <c r="F9" s="359"/>
      <c r="G9" s="359"/>
      <c r="H9" s="359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27. 11. 2017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5" t="s">
        <v>21</v>
      </c>
      <c r="F24" s="325"/>
      <c r="G24" s="325"/>
      <c r="H24" s="325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ROUND(SUM(BE78:BE98), 2)</f>
        <v>0</v>
      </c>
      <c r="G30" s="40"/>
      <c r="H30" s="40"/>
      <c r="I30" s="129">
        <v>0.21</v>
      </c>
      <c r="J30" s="128">
        <f>ROUND(ROUND((SUM(BE78:BE98)),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ROUND(SUM(BF78:BF98), 2)</f>
        <v>0</v>
      </c>
      <c r="G31" s="40"/>
      <c r="H31" s="40"/>
      <c r="I31" s="129">
        <v>0.15</v>
      </c>
      <c r="J31" s="128">
        <f>ROUND(ROUND((SUM(BF78:BF98)),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ROUND(SUM(BG78:BG98),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ROUND(SUM(BH78:BH98),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ROUND(SUM(BI78:BI98),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6" t="str">
        <f>E7</f>
        <v>Rekonstrukce vytápění ZŠ a MŠ Moskevská</v>
      </c>
      <c r="F45" s="357"/>
      <c r="G45" s="357"/>
      <c r="H45" s="357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8" t="str">
        <f>E9</f>
        <v>03a - Vnitřní rozvody plynu</v>
      </c>
      <c r="F47" s="359"/>
      <c r="G47" s="359"/>
      <c r="H47" s="35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Č. Lípa</v>
      </c>
      <c r="G49" s="40"/>
      <c r="H49" s="40"/>
      <c r="I49" s="117" t="s">
        <v>25</v>
      </c>
      <c r="J49" s="118" t="str">
        <f>IF(J12="","",J12)</f>
        <v>27. 11. 2017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5" t="str">
        <f>E21</f>
        <v xml:space="preserve">Ateliér Sirius, s.r.o. 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115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784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123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1"/>
      <c r="D68" s="61"/>
      <c r="E68" s="361" t="str">
        <f>E7</f>
        <v>Rekonstrukce vytápění ZŠ a MŠ Moskevská</v>
      </c>
      <c r="F68" s="362"/>
      <c r="G68" s="362"/>
      <c r="H68" s="362"/>
      <c r="I68" s="161"/>
      <c r="J68" s="61"/>
      <c r="K68" s="61"/>
      <c r="L68" s="59"/>
    </row>
    <row r="69" spans="2:63" s="1" customFormat="1" ht="14.45" customHeight="1">
      <c r="B69" s="39"/>
      <c r="C69" s="63" t="s">
        <v>100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149999999999999" customHeight="1">
      <c r="B70" s="39"/>
      <c r="C70" s="61"/>
      <c r="D70" s="61"/>
      <c r="E70" s="336" t="str">
        <f>E9</f>
        <v>03a - Vnitřní rozvody plynu</v>
      </c>
      <c r="F70" s="363"/>
      <c r="G70" s="363"/>
      <c r="H70" s="363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23</v>
      </c>
      <c r="D72" s="61"/>
      <c r="E72" s="61"/>
      <c r="F72" s="162" t="str">
        <f>F12</f>
        <v>Č. Lípa</v>
      </c>
      <c r="G72" s="61"/>
      <c r="H72" s="61"/>
      <c r="I72" s="163" t="s">
        <v>25</v>
      </c>
      <c r="J72" s="71" t="str">
        <f>IF(J12="","",J12)</f>
        <v>27. 11. 2017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>
      <c r="B74" s="39"/>
      <c r="C74" s="63" t="s">
        <v>27</v>
      </c>
      <c r="D74" s="61"/>
      <c r="E74" s="61"/>
      <c r="F74" s="162" t="str">
        <f>E15</f>
        <v>Město Č. Lípa</v>
      </c>
      <c r="G74" s="61"/>
      <c r="H74" s="61"/>
      <c r="I74" s="163" t="s">
        <v>33</v>
      </c>
      <c r="J74" s="162" t="str">
        <f>E21</f>
        <v xml:space="preserve">Ateliér Sirius, s.r.o. </v>
      </c>
      <c r="K74" s="61"/>
      <c r="L74" s="59"/>
    </row>
    <row r="75" spans="2:63" s="1" customFormat="1" ht="14.45" customHeight="1">
      <c r="B75" s="39"/>
      <c r="C75" s="63" t="s">
        <v>31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124</v>
      </c>
      <c r="D77" s="166" t="s">
        <v>56</v>
      </c>
      <c r="E77" s="166" t="s">
        <v>52</v>
      </c>
      <c r="F77" s="166" t="s">
        <v>125</v>
      </c>
      <c r="G77" s="166" t="s">
        <v>126</v>
      </c>
      <c r="H77" s="166" t="s">
        <v>127</v>
      </c>
      <c r="I77" s="167" t="s">
        <v>128</v>
      </c>
      <c r="J77" s="166" t="s">
        <v>104</v>
      </c>
      <c r="K77" s="168" t="s">
        <v>129</v>
      </c>
      <c r="L77" s="169"/>
      <c r="M77" s="79" t="s">
        <v>130</v>
      </c>
      <c r="N77" s="80" t="s">
        <v>41</v>
      </c>
      <c r="O77" s="80" t="s">
        <v>131</v>
      </c>
      <c r="P77" s="80" t="s">
        <v>132</v>
      </c>
      <c r="Q77" s="80" t="s">
        <v>133</v>
      </c>
      <c r="R77" s="80" t="s">
        <v>134</v>
      </c>
      <c r="S77" s="80" t="s">
        <v>135</v>
      </c>
      <c r="T77" s="81" t="s">
        <v>136</v>
      </c>
    </row>
    <row r="78" spans="2:63" s="1" customFormat="1" ht="29.25" customHeight="1">
      <c r="B78" s="39"/>
      <c r="C78" s="85" t="s">
        <v>105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0.23764000000000002</v>
      </c>
      <c r="S78" s="83"/>
      <c r="T78" s="172">
        <f>T79</f>
        <v>0</v>
      </c>
      <c r="AT78" s="22" t="s">
        <v>70</v>
      </c>
      <c r="AU78" s="22" t="s">
        <v>106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70</v>
      </c>
      <c r="E79" s="177" t="s">
        <v>309</v>
      </c>
      <c r="F79" s="177" t="s">
        <v>310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0.23764000000000002</v>
      </c>
      <c r="S79" s="182"/>
      <c r="T79" s="184">
        <f>T80</f>
        <v>0</v>
      </c>
      <c r="AR79" s="185" t="s">
        <v>81</v>
      </c>
      <c r="AT79" s="186" t="s">
        <v>70</v>
      </c>
      <c r="AU79" s="186" t="s">
        <v>71</v>
      </c>
      <c r="AY79" s="185" t="s">
        <v>139</v>
      </c>
      <c r="BK79" s="187">
        <f>BK80</f>
        <v>0</v>
      </c>
    </row>
    <row r="80" spans="2:63" s="10" customFormat="1" ht="19.899999999999999" customHeight="1">
      <c r="B80" s="174"/>
      <c r="C80" s="175"/>
      <c r="D80" s="176" t="s">
        <v>70</v>
      </c>
      <c r="E80" s="188" t="s">
        <v>785</v>
      </c>
      <c r="F80" s="188" t="s">
        <v>786</v>
      </c>
      <c r="G80" s="175"/>
      <c r="H80" s="175"/>
      <c r="I80" s="178"/>
      <c r="J80" s="189">
        <f>BK80</f>
        <v>0</v>
      </c>
      <c r="K80" s="175"/>
      <c r="L80" s="180"/>
      <c r="M80" s="181"/>
      <c r="N80" s="182"/>
      <c r="O80" s="182"/>
      <c r="P80" s="183">
        <f>SUM(P81:P98)</f>
        <v>0</v>
      </c>
      <c r="Q80" s="182"/>
      <c r="R80" s="183">
        <f>SUM(R81:R98)</f>
        <v>0.23764000000000002</v>
      </c>
      <c r="S80" s="182"/>
      <c r="T80" s="184">
        <f>SUM(T81:T98)</f>
        <v>0</v>
      </c>
      <c r="AR80" s="185" t="s">
        <v>81</v>
      </c>
      <c r="AT80" s="186" t="s">
        <v>70</v>
      </c>
      <c r="AU80" s="186" t="s">
        <v>79</v>
      </c>
      <c r="AY80" s="185" t="s">
        <v>139</v>
      </c>
      <c r="BK80" s="187">
        <f>SUM(BK81:BK98)</f>
        <v>0</v>
      </c>
    </row>
    <row r="81" spans="2:65" s="1" customFormat="1" ht="14.45" customHeight="1">
      <c r="B81" s="39"/>
      <c r="C81" s="190" t="s">
        <v>79</v>
      </c>
      <c r="D81" s="190" t="s">
        <v>141</v>
      </c>
      <c r="E81" s="191" t="s">
        <v>787</v>
      </c>
      <c r="F81" s="192" t="s">
        <v>788</v>
      </c>
      <c r="G81" s="193" t="s">
        <v>259</v>
      </c>
      <c r="H81" s="194">
        <v>25.5</v>
      </c>
      <c r="I81" s="195"/>
      <c r="J81" s="196">
        <f>ROUND(I81*H81,2)</f>
        <v>0</v>
      </c>
      <c r="K81" s="192" t="s">
        <v>145</v>
      </c>
      <c r="L81" s="59"/>
      <c r="M81" s="197" t="s">
        <v>21</v>
      </c>
      <c r="N81" s="198" t="s">
        <v>42</v>
      </c>
      <c r="O81" s="40"/>
      <c r="P81" s="199">
        <f>O81*H81</f>
        <v>0</v>
      </c>
      <c r="Q81" s="199">
        <v>3.96E-3</v>
      </c>
      <c r="R81" s="199">
        <f>Q81*H81</f>
        <v>0.10098</v>
      </c>
      <c r="S81" s="199">
        <v>0</v>
      </c>
      <c r="T81" s="200">
        <f>S81*H81</f>
        <v>0</v>
      </c>
      <c r="AR81" s="22" t="s">
        <v>210</v>
      </c>
      <c r="AT81" s="22" t="s">
        <v>141</v>
      </c>
      <c r="AU81" s="22" t="s">
        <v>81</v>
      </c>
      <c r="AY81" s="22" t="s">
        <v>139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2" t="s">
        <v>79</v>
      </c>
      <c r="BK81" s="201">
        <f>ROUND(I81*H81,2)</f>
        <v>0</v>
      </c>
      <c r="BL81" s="22" t="s">
        <v>210</v>
      </c>
      <c r="BM81" s="22" t="s">
        <v>789</v>
      </c>
    </row>
    <row r="82" spans="2:65" s="1" customFormat="1" ht="27">
      <c r="B82" s="39"/>
      <c r="C82" s="61"/>
      <c r="D82" s="202" t="s">
        <v>148</v>
      </c>
      <c r="E82" s="61"/>
      <c r="F82" s="203" t="s">
        <v>790</v>
      </c>
      <c r="G82" s="61"/>
      <c r="H82" s="61"/>
      <c r="I82" s="161"/>
      <c r="J82" s="61"/>
      <c r="K82" s="61"/>
      <c r="L82" s="59"/>
      <c r="M82" s="204"/>
      <c r="N82" s="40"/>
      <c r="O82" s="40"/>
      <c r="P82" s="40"/>
      <c r="Q82" s="40"/>
      <c r="R82" s="40"/>
      <c r="S82" s="40"/>
      <c r="T82" s="76"/>
      <c r="AT82" s="22" t="s">
        <v>148</v>
      </c>
      <c r="AU82" s="22" t="s">
        <v>81</v>
      </c>
    </row>
    <row r="83" spans="2:65" s="1" customFormat="1" ht="22.9" customHeight="1">
      <c r="B83" s="39"/>
      <c r="C83" s="190" t="s">
        <v>81</v>
      </c>
      <c r="D83" s="190" t="s">
        <v>141</v>
      </c>
      <c r="E83" s="191" t="s">
        <v>791</v>
      </c>
      <c r="F83" s="192" t="s">
        <v>792</v>
      </c>
      <c r="G83" s="193" t="s">
        <v>259</v>
      </c>
      <c r="H83" s="194">
        <v>8.5</v>
      </c>
      <c r="I83" s="195"/>
      <c r="J83" s="196">
        <f>ROUND(I83*H83,2)</f>
        <v>0</v>
      </c>
      <c r="K83" s="192" t="s">
        <v>145</v>
      </c>
      <c r="L83" s="59"/>
      <c r="M83" s="197" t="s">
        <v>21</v>
      </c>
      <c r="N83" s="198" t="s">
        <v>42</v>
      </c>
      <c r="O83" s="40"/>
      <c r="P83" s="199">
        <f>O83*H83</f>
        <v>0</v>
      </c>
      <c r="Q83" s="199">
        <v>4.9300000000000004E-3</v>
      </c>
      <c r="R83" s="199">
        <f>Q83*H83</f>
        <v>4.1905000000000005E-2</v>
      </c>
      <c r="S83" s="199">
        <v>0</v>
      </c>
      <c r="T83" s="200">
        <f>S83*H83</f>
        <v>0</v>
      </c>
      <c r="AR83" s="22" t="s">
        <v>210</v>
      </c>
      <c r="AT83" s="22" t="s">
        <v>141</v>
      </c>
      <c r="AU83" s="22" t="s">
        <v>81</v>
      </c>
      <c r="AY83" s="22" t="s">
        <v>139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79</v>
      </c>
      <c r="BK83" s="201">
        <f>ROUND(I83*H83,2)</f>
        <v>0</v>
      </c>
      <c r="BL83" s="22" t="s">
        <v>210</v>
      </c>
      <c r="BM83" s="22" t="s">
        <v>793</v>
      </c>
    </row>
    <row r="84" spans="2:65" s="1" customFormat="1" ht="27">
      <c r="B84" s="39"/>
      <c r="C84" s="61"/>
      <c r="D84" s="202" t="s">
        <v>148</v>
      </c>
      <c r="E84" s="61"/>
      <c r="F84" s="203" t="s">
        <v>794</v>
      </c>
      <c r="G84" s="61"/>
      <c r="H84" s="61"/>
      <c r="I84" s="161"/>
      <c r="J84" s="61"/>
      <c r="K84" s="61"/>
      <c r="L84" s="59"/>
      <c r="M84" s="204"/>
      <c r="N84" s="40"/>
      <c r="O84" s="40"/>
      <c r="P84" s="40"/>
      <c r="Q84" s="40"/>
      <c r="R84" s="40"/>
      <c r="S84" s="40"/>
      <c r="T84" s="76"/>
      <c r="AT84" s="22" t="s">
        <v>148</v>
      </c>
      <c r="AU84" s="22" t="s">
        <v>81</v>
      </c>
    </row>
    <row r="85" spans="2:65" s="1" customFormat="1" ht="14.45" customHeight="1">
      <c r="B85" s="39"/>
      <c r="C85" s="190" t="s">
        <v>157</v>
      </c>
      <c r="D85" s="190" t="s">
        <v>141</v>
      </c>
      <c r="E85" s="191" t="s">
        <v>795</v>
      </c>
      <c r="F85" s="192" t="s">
        <v>796</v>
      </c>
      <c r="G85" s="193" t="s">
        <v>259</v>
      </c>
      <c r="H85" s="194">
        <v>3</v>
      </c>
      <c r="I85" s="195"/>
      <c r="J85" s="196">
        <f>ROUND(I85*H85,2)</f>
        <v>0</v>
      </c>
      <c r="K85" s="192" t="s">
        <v>145</v>
      </c>
      <c r="L85" s="59"/>
      <c r="M85" s="197" t="s">
        <v>21</v>
      </c>
      <c r="N85" s="198" t="s">
        <v>42</v>
      </c>
      <c r="O85" s="40"/>
      <c r="P85" s="199">
        <f>O85*H85</f>
        <v>0</v>
      </c>
      <c r="Q85" s="199">
        <v>6.5300000000000002E-3</v>
      </c>
      <c r="R85" s="199">
        <f>Q85*H85</f>
        <v>1.959E-2</v>
      </c>
      <c r="S85" s="199">
        <v>0</v>
      </c>
      <c r="T85" s="200">
        <f>S85*H85</f>
        <v>0</v>
      </c>
      <c r="AR85" s="22" t="s">
        <v>210</v>
      </c>
      <c r="AT85" s="22" t="s">
        <v>141</v>
      </c>
      <c r="AU85" s="22" t="s">
        <v>81</v>
      </c>
      <c r="AY85" s="22" t="s">
        <v>139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79</v>
      </c>
      <c r="BK85" s="201">
        <f>ROUND(I85*H85,2)</f>
        <v>0</v>
      </c>
      <c r="BL85" s="22" t="s">
        <v>210</v>
      </c>
      <c r="BM85" s="22" t="s">
        <v>797</v>
      </c>
    </row>
    <row r="86" spans="2:65" s="1" customFormat="1" ht="13.5">
      <c r="B86" s="39"/>
      <c r="C86" s="61"/>
      <c r="D86" s="202" t="s">
        <v>148</v>
      </c>
      <c r="E86" s="61"/>
      <c r="F86" s="203" t="s">
        <v>798</v>
      </c>
      <c r="G86" s="61"/>
      <c r="H86" s="61"/>
      <c r="I86" s="161"/>
      <c r="J86" s="61"/>
      <c r="K86" s="61"/>
      <c r="L86" s="59"/>
      <c r="M86" s="204"/>
      <c r="N86" s="40"/>
      <c r="O86" s="40"/>
      <c r="P86" s="40"/>
      <c r="Q86" s="40"/>
      <c r="R86" s="40"/>
      <c r="S86" s="40"/>
      <c r="T86" s="76"/>
      <c r="AT86" s="22" t="s">
        <v>148</v>
      </c>
      <c r="AU86" s="22" t="s">
        <v>81</v>
      </c>
    </row>
    <row r="87" spans="2:65" s="1" customFormat="1" ht="14.45" customHeight="1">
      <c r="B87" s="39"/>
      <c r="C87" s="190" t="s">
        <v>146</v>
      </c>
      <c r="D87" s="190" t="s">
        <v>141</v>
      </c>
      <c r="E87" s="191" t="s">
        <v>799</v>
      </c>
      <c r="F87" s="192" t="s">
        <v>800</v>
      </c>
      <c r="G87" s="193" t="s">
        <v>259</v>
      </c>
      <c r="H87" s="194">
        <v>1.5</v>
      </c>
      <c r="I87" s="195"/>
      <c r="J87" s="196">
        <f>ROUND(I87*H87,2)</f>
        <v>0</v>
      </c>
      <c r="K87" s="192" t="s">
        <v>145</v>
      </c>
      <c r="L87" s="59"/>
      <c r="M87" s="197" t="s">
        <v>21</v>
      </c>
      <c r="N87" s="198" t="s">
        <v>42</v>
      </c>
      <c r="O87" s="40"/>
      <c r="P87" s="199">
        <f>O87*H87</f>
        <v>0</v>
      </c>
      <c r="Q87" s="199">
        <v>1.171E-2</v>
      </c>
      <c r="R87" s="199">
        <f>Q87*H87</f>
        <v>1.7565000000000001E-2</v>
      </c>
      <c r="S87" s="199">
        <v>0</v>
      </c>
      <c r="T87" s="200">
        <f>S87*H87</f>
        <v>0</v>
      </c>
      <c r="AR87" s="22" t="s">
        <v>210</v>
      </c>
      <c r="AT87" s="22" t="s">
        <v>141</v>
      </c>
      <c r="AU87" s="22" t="s">
        <v>81</v>
      </c>
      <c r="AY87" s="22" t="s">
        <v>139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79</v>
      </c>
      <c r="BK87" s="201">
        <f>ROUND(I87*H87,2)</f>
        <v>0</v>
      </c>
      <c r="BL87" s="22" t="s">
        <v>210</v>
      </c>
      <c r="BM87" s="22" t="s">
        <v>801</v>
      </c>
    </row>
    <row r="88" spans="2:65" s="1" customFormat="1" ht="13.5">
      <c r="B88" s="39"/>
      <c r="C88" s="61"/>
      <c r="D88" s="202" t="s">
        <v>148</v>
      </c>
      <c r="E88" s="61"/>
      <c r="F88" s="203" t="s">
        <v>802</v>
      </c>
      <c r="G88" s="61"/>
      <c r="H88" s="61"/>
      <c r="I88" s="161"/>
      <c r="J88" s="61"/>
      <c r="K88" s="61"/>
      <c r="L88" s="59"/>
      <c r="M88" s="204"/>
      <c r="N88" s="40"/>
      <c r="O88" s="40"/>
      <c r="P88" s="40"/>
      <c r="Q88" s="40"/>
      <c r="R88" s="40"/>
      <c r="S88" s="40"/>
      <c r="T88" s="76"/>
      <c r="AT88" s="22" t="s">
        <v>148</v>
      </c>
      <c r="AU88" s="22" t="s">
        <v>81</v>
      </c>
    </row>
    <row r="89" spans="2:65" s="1" customFormat="1" ht="14.45" customHeight="1">
      <c r="B89" s="39"/>
      <c r="C89" s="190" t="s">
        <v>165</v>
      </c>
      <c r="D89" s="190" t="s">
        <v>141</v>
      </c>
      <c r="E89" s="191" t="s">
        <v>803</v>
      </c>
      <c r="F89" s="192" t="s">
        <v>804</v>
      </c>
      <c r="G89" s="193" t="s">
        <v>189</v>
      </c>
      <c r="H89" s="194">
        <v>2</v>
      </c>
      <c r="I89" s="195"/>
      <c r="J89" s="196">
        <f>ROUND(I89*H89,2)</f>
        <v>0</v>
      </c>
      <c r="K89" s="192" t="s">
        <v>145</v>
      </c>
      <c r="L89" s="59"/>
      <c r="M89" s="197" t="s">
        <v>21</v>
      </c>
      <c r="N89" s="198" t="s">
        <v>42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210</v>
      </c>
      <c r="AT89" s="22" t="s">
        <v>141</v>
      </c>
      <c r="AU89" s="22" t="s">
        <v>81</v>
      </c>
      <c r="AY89" s="22" t="s">
        <v>139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79</v>
      </c>
      <c r="BK89" s="201">
        <f>ROUND(I89*H89,2)</f>
        <v>0</v>
      </c>
      <c r="BL89" s="22" t="s">
        <v>210</v>
      </c>
      <c r="BM89" s="22" t="s">
        <v>805</v>
      </c>
    </row>
    <row r="90" spans="2:65" s="1" customFormat="1" ht="13.5">
      <c r="B90" s="39"/>
      <c r="C90" s="61"/>
      <c r="D90" s="202" t="s">
        <v>148</v>
      </c>
      <c r="E90" s="61"/>
      <c r="F90" s="203" t="s">
        <v>806</v>
      </c>
      <c r="G90" s="61"/>
      <c r="H90" s="61"/>
      <c r="I90" s="161"/>
      <c r="J90" s="61"/>
      <c r="K90" s="61"/>
      <c r="L90" s="59"/>
      <c r="M90" s="204"/>
      <c r="N90" s="40"/>
      <c r="O90" s="40"/>
      <c r="P90" s="40"/>
      <c r="Q90" s="40"/>
      <c r="R90" s="40"/>
      <c r="S90" s="40"/>
      <c r="T90" s="76"/>
      <c r="AT90" s="22" t="s">
        <v>148</v>
      </c>
      <c r="AU90" s="22" t="s">
        <v>81</v>
      </c>
    </row>
    <row r="91" spans="2:65" s="1" customFormat="1" ht="14.45" customHeight="1">
      <c r="B91" s="39"/>
      <c r="C91" s="190" t="s">
        <v>173</v>
      </c>
      <c r="D91" s="190" t="s">
        <v>141</v>
      </c>
      <c r="E91" s="191" t="s">
        <v>807</v>
      </c>
      <c r="F91" s="192" t="s">
        <v>808</v>
      </c>
      <c r="G91" s="193" t="s">
        <v>259</v>
      </c>
      <c r="H91" s="194">
        <v>34</v>
      </c>
      <c r="I91" s="195"/>
      <c r="J91" s="196">
        <f>ROUND(I91*H91,2)</f>
        <v>0</v>
      </c>
      <c r="K91" s="192" t="s">
        <v>145</v>
      </c>
      <c r="L91" s="59"/>
      <c r="M91" s="197" t="s">
        <v>21</v>
      </c>
      <c r="N91" s="198" t="s">
        <v>42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210</v>
      </c>
      <c r="AT91" s="22" t="s">
        <v>141</v>
      </c>
      <c r="AU91" s="22" t="s">
        <v>81</v>
      </c>
      <c r="AY91" s="22" t="s">
        <v>139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79</v>
      </c>
      <c r="BK91" s="201">
        <f>ROUND(I91*H91,2)</f>
        <v>0</v>
      </c>
      <c r="BL91" s="22" t="s">
        <v>210</v>
      </c>
      <c r="BM91" s="22" t="s">
        <v>809</v>
      </c>
    </row>
    <row r="92" spans="2:65" s="1" customFormat="1" ht="13.5">
      <c r="B92" s="39"/>
      <c r="C92" s="61"/>
      <c r="D92" s="202" t="s">
        <v>148</v>
      </c>
      <c r="E92" s="61"/>
      <c r="F92" s="203" t="s">
        <v>810</v>
      </c>
      <c r="G92" s="61"/>
      <c r="H92" s="61"/>
      <c r="I92" s="161"/>
      <c r="J92" s="61"/>
      <c r="K92" s="61"/>
      <c r="L92" s="59"/>
      <c r="M92" s="204"/>
      <c r="N92" s="40"/>
      <c r="O92" s="40"/>
      <c r="P92" s="40"/>
      <c r="Q92" s="40"/>
      <c r="R92" s="40"/>
      <c r="S92" s="40"/>
      <c r="T92" s="76"/>
      <c r="AT92" s="22" t="s">
        <v>148</v>
      </c>
      <c r="AU92" s="22" t="s">
        <v>81</v>
      </c>
    </row>
    <row r="93" spans="2:65" s="1" customFormat="1" ht="14.45" customHeight="1">
      <c r="B93" s="39"/>
      <c r="C93" s="190" t="s">
        <v>180</v>
      </c>
      <c r="D93" s="190" t="s">
        <v>141</v>
      </c>
      <c r="E93" s="191" t="s">
        <v>811</v>
      </c>
      <c r="F93" s="192" t="s">
        <v>812</v>
      </c>
      <c r="G93" s="193" t="s">
        <v>189</v>
      </c>
      <c r="H93" s="194">
        <v>1</v>
      </c>
      <c r="I93" s="195"/>
      <c r="J93" s="196">
        <f>ROUND(I93*H93,2)</f>
        <v>0</v>
      </c>
      <c r="K93" s="192" t="s">
        <v>145</v>
      </c>
      <c r="L93" s="59"/>
      <c r="M93" s="197" t="s">
        <v>21</v>
      </c>
      <c r="N93" s="198" t="s">
        <v>42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210</v>
      </c>
      <c r="AT93" s="22" t="s">
        <v>141</v>
      </c>
      <c r="AU93" s="22" t="s">
        <v>81</v>
      </c>
      <c r="AY93" s="22" t="s">
        <v>139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79</v>
      </c>
      <c r="BK93" s="201">
        <f>ROUND(I93*H93,2)</f>
        <v>0</v>
      </c>
      <c r="BL93" s="22" t="s">
        <v>210</v>
      </c>
      <c r="BM93" s="22" t="s">
        <v>813</v>
      </c>
    </row>
    <row r="94" spans="2:65" s="1" customFormat="1" ht="13.5">
      <c r="B94" s="39"/>
      <c r="C94" s="61"/>
      <c r="D94" s="202" t="s">
        <v>148</v>
      </c>
      <c r="E94" s="61"/>
      <c r="F94" s="203" t="s">
        <v>814</v>
      </c>
      <c r="G94" s="61"/>
      <c r="H94" s="61"/>
      <c r="I94" s="161"/>
      <c r="J94" s="61"/>
      <c r="K94" s="61"/>
      <c r="L94" s="59"/>
      <c r="M94" s="204"/>
      <c r="N94" s="40"/>
      <c r="O94" s="40"/>
      <c r="P94" s="40"/>
      <c r="Q94" s="40"/>
      <c r="R94" s="40"/>
      <c r="S94" s="40"/>
      <c r="T94" s="76"/>
      <c r="AT94" s="22" t="s">
        <v>148</v>
      </c>
      <c r="AU94" s="22" t="s">
        <v>81</v>
      </c>
    </row>
    <row r="95" spans="2:65" s="1" customFormat="1" ht="22.9" customHeight="1">
      <c r="B95" s="39"/>
      <c r="C95" s="190" t="s">
        <v>186</v>
      </c>
      <c r="D95" s="190" t="s">
        <v>141</v>
      </c>
      <c r="E95" s="191" t="s">
        <v>815</v>
      </c>
      <c r="F95" s="192" t="s">
        <v>816</v>
      </c>
      <c r="G95" s="193" t="s">
        <v>349</v>
      </c>
      <c r="H95" s="194">
        <v>4</v>
      </c>
      <c r="I95" s="195"/>
      <c r="J95" s="196">
        <f>ROUND(I95*H95,2)</f>
        <v>0</v>
      </c>
      <c r="K95" s="192" t="s">
        <v>145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1.44E-2</v>
      </c>
      <c r="R95" s="199">
        <f>Q95*H95</f>
        <v>5.7599999999999998E-2</v>
      </c>
      <c r="S95" s="199">
        <v>0</v>
      </c>
      <c r="T95" s="200">
        <f>S95*H95</f>
        <v>0</v>
      </c>
      <c r="AR95" s="22" t="s">
        <v>210</v>
      </c>
      <c r="AT95" s="22" t="s">
        <v>141</v>
      </c>
      <c r="AU95" s="22" t="s">
        <v>81</v>
      </c>
      <c r="AY95" s="22" t="s">
        <v>139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210</v>
      </c>
      <c r="BM95" s="22" t="s">
        <v>817</v>
      </c>
    </row>
    <row r="96" spans="2:65" s="1" customFormat="1" ht="27">
      <c r="B96" s="39"/>
      <c r="C96" s="61"/>
      <c r="D96" s="202" t="s">
        <v>148</v>
      </c>
      <c r="E96" s="61"/>
      <c r="F96" s="203" t="s">
        <v>818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148</v>
      </c>
      <c r="AU96" s="22" t="s">
        <v>81</v>
      </c>
    </row>
    <row r="97" spans="2:65" s="1" customFormat="1" ht="22.9" customHeight="1">
      <c r="B97" s="39"/>
      <c r="C97" s="190" t="s">
        <v>193</v>
      </c>
      <c r="D97" s="190" t="s">
        <v>141</v>
      </c>
      <c r="E97" s="191" t="s">
        <v>819</v>
      </c>
      <c r="F97" s="192" t="s">
        <v>820</v>
      </c>
      <c r="G97" s="193" t="s">
        <v>168</v>
      </c>
      <c r="H97" s="194">
        <v>0.23799999999999999</v>
      </c>
      <c r="I97" s="195"/>
      <c r="J97" s="196">
        <f>ROUND(I97*H97,2)</f>
        <v>0</v>
      </c>
      <c r="K97" s="192" t="s">
        <v>145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210</v>
      </c>
      <c r="AT97" s="22" t="s">
        <v>141</v>
      </c>
      <c r="AU97" s="22" t="s">
        <v>81</v>
      </c>
      <c r="AY97" s="22" t="s">
        <v>139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210</v>
      </c>
      <c r="BM97" s="22" t="s">
        <v>821</v>
      </c>
    </row>
    <row r="98" spans="2:65" s="1" customFormat="1" ht="27">
      <c r="B98" s="39"/>
      <c r="C98" s="61"/>
      <c r="D98" s="202" t="s">
        <v>148</v>
      </c>
      <c r="E98" s="61"/>
      <c r="F98" s="203" t="s">
        <v>822</v>
      </c>
      <c r="G98" s="61"/>
      <c r="H98" s="61"/>
      <c r="I98" s="161"/>
      <c r="J98" s="61"/>
      <c r="K98" s="61"/>
      <c r="L98" s="59"/>
      <c r="M98" s="237"/>
      <c r="N98" s="238"/>
      <c r="O98" s="238"/>
      <c r="P98" s="238"/>
      <c r="Q98" s="238"/>
      <c r="R98" s="238"/>
      <c r="S98" s="238"/>
      <c r="T98" s="239"/>
      <c r="AT98" s="22" t="s">
        <v>148</v>
      </c>
      <c r="AU98" s="22" t="s">
        <v>81</v>
      </c>
    </row>
    <row r="99" spans="2:65" s="1" customFormat="1" ht="6.95" customHeight="1">
      <c r="B99" s="54"/>
      <c r="C99" s="55"/>
      <c r="D99" s="55"/>
      <c r="E99" s="55"/>
      <c r="F99" s="55"/>
      <c r="G99" s="55"/>
      <c r="H99" s="55"/>
      <c r="I99" s="137"/>
      <c r="J99" s="55"/>
      <c r="K99" s="55"/>
      <c r="L99" s="59"/>
    </row>
  </sheetData>
  <sheetProtection algorithmName="SHA-512" hashValue="NxMBE5uCoEe3X6Oyww7SE7GGy9RijFiap/7IFB/rW9xRX0WOddhvlXIZgxAhbTq2PTp7FBeA1cnHa5IU002dRA==" saltValue="sRBjT9LrNgkJ/f7iz2G4Px/Okm8weAYylIDibZThPBKrFs/E/oRSm5fXke2tuVSggnS8MMBeFYYSKk6MNg1K8w==" spinCount="100000" sheet="1" objects="1" scenarios="1" formatColumns="0" formatRows="0" autoFilter="0"/>
  <autoFilter ref="C77:K9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4" t="s">
        <v>95</v>
      </c>
      <c r="H1" s="364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90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6" t="str">
        <f>'Rekapitulace stavby'!K6</f>
        <v>Rekonstrukce vytápění ZŠ a MŠ Moskevská</v>
      </c>
      <c r="F7" s="357"/>
      <c r="G7" s="357"/>
      <c r="H7" s="357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8" t="s">
        <v>823</v>
      </c>
      <c r="F9" s="359"/>
      <c r="G9" s="359"/>
      <c r="H9" s="359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824</v>
      </c>
      <c r="G12" s="40"/>
      <c r="H12" s="40"/>
      <c r="I12" s="117" t="s">
        <v>25</v>
      </c>
      <c r="J12" s="118" t="str">
        <f>'Rekapitulace stavby'!AN8</f>
        <v>27. 11. 2017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Město Č. Lípa</v>
      </c>
      <c r="F15" s="40"/>
      <c r="G15" s="40"/>
      <c r="H15" s="40"/>
      <c r="I15" s="117" t="s">
        <v>30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5" t="s">
        <v>21</v>
      </c>
      <c r="F24" s="325"/>
      <c r="G24" s="325"/>
      <c r="H24" s="325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ROUND(J90,2)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ROUND(SUM(BE90:BE176), 2)</f>
        <v>0</v>
      </c>
      <c r="G30" s="40"/>
      <c r="H30" s="40"/>
      <c r="I30" s="129">
        <v>0.21</v>
      </c>
      <c r="J30" s="128">
        <f>ROUND(ROUND((SUM(BE90:BE176)),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ROUND(SUM(BF90:BF176), 2)</f>
        <v>0</v>
      </c>
      <c r="G31" s="40"/>
      <c r="H31" s="40"/>
      <c r="I31" s="129">
        <v>0.15</v>
      </c>
      <c r="J31" s="128">
        <f>ROUND(ROUND((SUM(BF90:BF176)),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ROUND(SUM(BG90:BG176),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ROUND(SUM(BH90:BH176),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ROUND(SUM(BI90:BI176),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6" t="str">
        <f>E7</f>
        <v>Rekonstrukce vytápění ZŠ a MŠ Moskevská</v>
      </c>
      <c r="F45" s="357"/>
      <c r="G45" s="357"/>
      <c r="H45" s="357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8" t="str">
        <f>E9</f>
        <v>04 - elektroinstalace</v>
      </c>
      <c r="F47" s="359"/>
      <c r="G47" s="359"/>
      <c r="H47" s="35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7" t="s">
        <v>25</v>
      </c>
      <c r="J49" s="118" t="str">
        <f>IF(J12="","",J12)</f>
        <v>27. 11. 2017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5" t="str">
        <f>E21</f>
        <v xml:space="preserve">Ateliér Sirius, s.r.o. 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J90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825</v>
      </c>
      <c r="E57" s="150"/>
      <c r="F57" s="150"/>
      <c r="G57" s="150"/>
      <c r="H57" s="150"/>
      <c r="I57" s="151"/>
      <c r="J57" s="152">
        <f>J91</f>
        <v>0</v>
      </c>
      <c r="K57" s="153"/>
    </row>
    <row r="58" spans="2:47" s="7" customFormat="1" ht="24.95" customHeight="1">
      <c r="B58" s="147"/>
      <c r="C58" s="148"/>
      <c r="D58" s="149" t="s">
        <v>826</v>
      </c>
      <c r="E58" s="150"/>
      <c r="F58" s="150"/>
      <c r="G58" s="150"/>
      <c r="H58" s="150"/>
      <c r="I58" s="151"/>
      <c r="J58" s="152">
        <f>J92</f>
        <v>0</v>
      </c>
      <c r="K58" s="153"/>
    </row>
    <row r="59" spans="2:47" s="7" customFormat="1" ht="24.95" customHeight="1">
      <c r="B59" s="147"/>
      <c r="C59" s="148"/>
      <c r="D59" s="149" t="s">
        <v>827</v>
      </c>
      <c r="E59" s="150"/>
      <c r="F59" s="150"/>
      <c r="G59" s="150"/>
      <c r="H59" s="150"/>
      <c r="I59" s="151"/>
      <c r="J59" s="152">
        <f>J105</f>
        <v>0</v>
      </c>
      <c r="K59" s="153"/>
    </row>
    <row r="60" spans="2:47" s="7" customFormat="1" ht="24.95" customHeight="1">
      <c r="B60" s="147"/>
      <c r="C60" s="148"/>
      <c r="D60" s="149" t="s">
        <v>828</v>
      </c>
      <c r="E60" s="150"/>
      <c r="F60" s="150"/>
      <c r="G60" s="150"/>
      <c r="H60" s="150"/>
      <c r="I60" s="151"/>
      <c r="J60" s="152">
        <f>J106</f>
        <v>0</v>
      </c>
      <c r="K60" s="153"/>
    </row>
    <row r="61" spans="2:47" s="7" customFormat="1" ht="24.95" customHeight="1">
      <c r="B61" s="147"/>
      <c r="C61" s="148"/>
      <c r="D61" s="149" t="s">
        <v>827</v>
      </c>
      <c r="E61" s="150"/>
      <c r="F61" s="150"/>
      <c r="G61" s="150"/>
      <c r="H61" s="150"/>
      <c r="I61" s="151"/>
      <c r="J61" s="152">
        <f>J123</f>
        <v>0</v>
      </c>
      <c r="K61" s="153"/>
    </row>
    <row r="62" spans="2:47" s="7" customFormat="1" ht="24.95" customHeight="1">
      <c r="B62" s="147"/>
      <c r="C62" s="148"/>
      <c r="D62" s="149" t="s">
        <v>829</v>
      </c>
      <c r="E62" s="150"/>
      <c r="F62" s="150"/>
      <c r="G62" s="150"/>
      <c r="H62" s="150"/>
      <c r="I62" s="151"/>
      <c r="J62" s="152">
        <f>J124</f>
        <v>0</v>
      </c>
      <c r="K62" s="153"/>
    </row>
    <row r="63" spans="2:47" s="7" customFormat="1" ht="24.95" customHeight="1">
      <c r="B63" s="147"/>
      <c r="C63" s="148"/>
      <c r="D63" s="149" t="s">
        <v>827</v>
      </c>
      <c r="E63" s="150"/>
      <c r="F63" s="150"/>
      <c r="G63" s="150"/>
      <c r="H63" s="150"/>
      <c r="I63" s="151"/>
      <c r="J63" s="152">
        <f>J141</f>
        <v>0</v>
      </c>
      <c r="K63" s="153"/>
    </row>
    <row r="64" spans="2:47" s="7" customFormat="1" ht="24.95" customHeight="1">
      <c r="B64" s="147"/>
      <c r="C64" s="148"/>
      <c r="D64" s="149" t="s">
        <v>827</v>
      </c>
      <c r="E64" s="150"/>
      <c r="F64" s="150"/>
      <c r="G64" s="150"/>
      <c r="H64" s="150"/>
      <c r="I64" s="151"/>
      <c r="J64" s="152">
        <f>J142</f>
        <v>0</v>
      </c>
      <c r="K64" s="153"/>
    </row>
    <row r="65" spans="2:12" s="7" customFormat="1" ht="24.95" customHeight="1">
      <c r="B65" s="147"/>
      <c r="C65" s="148"/>
      <c r="D65" s="149" t="s">
        <v>830</v>
      </c>
      <c r="E65" s="150"/>
      <c r="F65" s="150"/>
      <c r="G65" s="150"/>
      <c r="H65" s="150"/>
      <c r="I65" s="151"/>
      <c r="J65" s="152">
        <f>J143</f>
        <v>0</v>
      </c>
      <c r="K65" s="153"/>
    </row>
    <row r="66" spans="2:12" s="7" customFormat="1" ht="24.95" customHeight="1">
      <c r="B66" s="147"/>
      <c r="C66" s="148"/>
      <c r="D66" s="149" t="s">
        <v>827</v>
      </c>
      <c r="E66" s="150"/>
      <c r="F66" s="150"/>
      <c r="G66" s="150"/>
      <c r="H66" s="150"/>
      <c r="I66" s="151"/>
      <c r="J66" s="152">
        <f>J144</f>
        <v>0</v>
      </c>
      <c r="K66" s="153"/>
    </row>
    <row r="67" spans="2:12" s="7" customFormat="1" ht="24.95" customHeight="1">
      <c r="B67" s="147"/>
      <c r="C67" s="148"/>
      <c r="D67" s="149" t="s">
        <v>827</v>
      </c>
      <c r="E67" s="150"/>
      <c r="F67" s="150"/>
      <c r="G67" s="150"/>
      <c r="H67" s="150"/>
      <c r="I67" s="151"/>
      <c r="J67" s="152">
        <f>J169</f>
        <v>0</v>
      </c>
      <c r="K67" s="153"/>
    </row>
    <row r="68" spans="2:12" s="7" customFormat="1" ht="24.95" customHeight="1">
      <c r="B68" s="147"/>
      <c r="C68" s="148"/>
      <c r="D68" s="149" t="s">
        <v>827</v>
      </c>
      <c r="E68" s="150"/>
      <c r="F68" s="150"/>
      <c r="G68" s="150"/>
      <c r="H68" s="150"/>
      <c r="I68" s="151"/>
      <c r="J68" s="152">
        <f>J170</f>
        <v>0</v>
      </c>
      <c r="K68" s="153"/>
    </row>
    <row r="69" spans="2:12" s="7" customFormat="1" ht="24.95" customHeight="1">
      <c r="B69" s="147"/>
      <c r="C69" s="148"/>
      <c r="D69" s="149" t="s">
        <v>827</v>
      </c>
      <c r="E69" s="150"/>
      <c r="F69" s="150"/>
      <c r="G69" s="150"/>
      <c r="H69" s="150"/>
      <c r="I69" s="151"/>
      <c r="J69" s="152">
        <f>J171</f>
        <v>0</v>
      </c>
      <c r="K69" s="153"/>
    </row>
    <row r="70" spans="2:12" s="7" customFormat="1" ht="24.95" customHeight="1">
      <c r="B70" s="147"/>
      <c r="C70" s="148"/>
      <c r="D70" s="149" t="s">
        <v>827</v>
      </c>
      <c r="E70" s="150"/>
      <c r="F70" s="150"/>
      <c r="G70" s="150"/>
      <c r="H70" s="150"/>
      <c r="I70" s="151"/>
      <c r="J70" s="152">
        <f>J174</f>
        <v>0</v>
      </c>
      <c r="K70" s="153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16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37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0"/>
      <c r="J76" s="58"/>
      <c r="K76" s="58"/>
      <c r="L76" s="59"/>
    </row>
    <row r="77" spans="2:12" s="1" customFormat="1" ht="36.950000000000003" customHeight="1">
      <c r="B77" s="39"/>
      <c r="C77" s="60" t="s">
        <v>123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4.45" customHeight="1">
      <c r="B80" s="39"/>
      <c r="C80" s="61"/>
      <c r="D80" s="61"/>
      <c r="E80" s="361" t="str">
        <f>E7</f>
        <v>Rekonstrukce vytápění ZŠ a MŠ Moskevská</v>
      </c>
      <c r="F80" s="362"/>
      <c r="G80" s="362"/>
      <c r="H80" s="362"/>
      <c r="I80" s="161"/>
      <c r="J80" s="61"/>
      <c r="K80" s="61"/>
      <c r="L80" s="59"/>
    </row>
    <row r="81" spans="2:65" s="1" customFormat="1" ht="14.45" customHeight="1">
      <c r="B81" s="39"/>
      <c r="C81" s="63" t="s">
        <v>100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16.149999999999999" customHeight="1">
      <c r="B82" s="39"/>
      <c r="C82" s="61"/>
      <c r="D82" s="61"/>
      <c r="E82" s="336" t="str">
        <f>E9</f>
        <v>04 - elektroinstalace</v>
      </c>
      <c r="F82" s="363"/>
      <c r="G82" s="363"/>
      <c r="H82" s="363"/>
      <c r="I82" s="161"/>
      <c r="J82" s="61"/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18" customHeight="1">
      <c r="B84" s="39"/>
      <c r="C84" s="63" t="s">
        <v>23</v>
      </c>
      <c r="D84" s="61"/>
      <c r="E84" s="61"/>
      <c r="F84" s="162" t="str">
        <f>F12</f>
        <v xml:space="preserve"> </v>
      </c>
      <c r="G84" s="61"/>
      <c r="H84" s="61"/>
      <c r="I84" s="163" t="s">
        <v>25</v>
      </c>
      <c r="J84" s="71" t="str">
        <f>IF(J12="","",J12)</f>
        <v>27. 11. 2017</v>
      </c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>
      <c r="B86" s="39"/>
      <c r="C86" s="63" t="s">
        <v>27</v>
      </c>
      <c r="D86" s="61"/>
      <c r="E86" s="61"/>
      <c r="F86" s="162" t="str">
        <f>E15</f>
        <v>Město Č. Lípa</v>
      </c>
      <c r="G86" s="61"/>
      <c r="H86" s="61"/>
      <c r="I86" s="163" t="s">
        <v>33</v>
      </c>
      <c r="J86" s="162" t="str">
        <f>E21</f>
        <v xml:space="preserve">Ateliér Sirius, s.r.o. </v>
      </c>
      <c r="K86" s="61"/>
      <c r="L86" s="59"/>
    </row>
    <row r="87" spans="2:65" s="1" customFormat="1" ht="14.45" customHeight="1">
      <c r="B87" s="39"/>
      <c r="C87" s="63" t="s">
        <v>31</v>
      </c>
      <c r="D87" s="61"/>
      <c r="E87" s="61"/>
      <c r="F87" s="162" t="str">
        <f>IF(E18="","",E18)</f>
        <v/>
      </c>
      <c r="G87" s="61"/>
      <c r="H87" s="61"/>
      <c r="I87" s="161"/>
      <c r="J87" s="61"/>
      <c r="K87" s="61"/>
      <c r="L87" s="59"/>
    </row>
    <row r="88" spans="2:65" s="1" customFormat="1" ht="10.35" customHeight="1">
      <c r="B88" s="39"/>
      <c r="C88" s="61"/>
      <c r="D88" s="61"/>
      <c r="E88" s="61"/>
      <c r="F88" s="61"/>
      <c r="G88" s="61"/>
      <c r="H88" s="61"/>
      <c r="I88" s="161"/>
      <c r="J88" s="61"/>
      <c r="K88" s="61"/>
      <c r="L88" s="59"/>
    </row>
    <row r="89" spans="2:65" s="9" customFormat="1" ht="29.25" customHeight="1">
      <c r="B89" s="164"/>
      <c r="C89" s="165" t="s">
        <v>124</v>
      </c>
      <c r="D89" s="166" t="s">
        <v>56</v>
      </c>
      <c r="E89" s="166" t="s">
        <v>52</v>
      </c>
      <c r="F89" s="166" t="s">
        <v>125</v>
      </c>
      <c r="G89" s="166" t="s">
        <v>126</v>
      </c>
      <c r="H89" s="166" t="s">
        <v>127</v>
      </c>
      <c r="I89" s="167" t="s">
        <v>128</v>
      </c>
      <c r="J89" s="166" t="s">
        <v>104</v>
      </c>
      <c r="K89" s="168" t="s">
        <v>129</v>
      </c>
      <c r="L89" s="169"/>
      <c r="M89" s="79" t="s">
        <v>130</v>
      </c>
      <c r="N89" s="80" t="s">
        <v>41</v>
      </c>
      <c r="O89" s="80" t="s">
        <v>131</v>
      </c>
      <c r="P89" s="80" t="s">
        <v>132</v>
      </c>
      <c r="Q89" s="80" t="s">
        <v>133</v>
      </c>
      <c r="R89" s="80" t="s">
        <v>134</v>
      </c>
      <c r="S89" s="80" t="s">
        <v>135</v>
      </c>
      <c r="T89" s="81" t="s">
        <v>136</v>
      </c>
    </row>
    <row r="90" spans="2:65" s="1" customFormat="1" ht="29.25" customHeight="1">
      <c r="B90" s="39"/>
      <c r="C90" s="85" t="s">
        <v>105</v>
      </c>
      <c r="D90" s="61"/>
      <c r="E90" s="61"/>
      <c r="F90" s="61"/>
      <c r="G90" s="61"/>
      <c r="H90" s="61"/>
      <c r="I90" s="161"/>
      <c r="J90" s="170">
        <f>BK90</f>
        <v>0</v>
      </c>
      <c r="K90" s="61"/>
      <c r="L90" s="59"/>
      <c r="M90" s="82"/>
      <c r="N90" s="83"/>
      <c r="O90" s="83"/>
      <c r="P90" s="171">
        <f>P91+P92+P105+P106+P123+P124+SUM(P141:P144)+SUM(P169:P171)+P174</f>
        <v>0</v>
      </c>
      <c r="Q90" s="83"/>
      <c r="R90" s="171">
        <f>R91+R92+R105+R106+R123+R124+SUM(R141:R144)+SUM(R169:R171)+R174</f>
        <v>0</v>
      </c>
      <c r="S90" s="83"/>
      <c r="T90" s="172">
        <f>T91+T92+T105+T106+T123+T124+SUM(T141:T144)+SUM(T169:T171)+T174</f>
        <v>0</v>
      </c>
      <c r="AT90" s="22" t="s">
        <v>70</v>
      </c>
      <c r="AU90" s="22" t="s">
        <v>106</v>
      </c>
      <c r="BK90" s="173">
        <f>BK91+BK92+BK105+BK106+BK123+BK124+SUM(BK141:BK144)+SUM(BK169:BK171)+BK174</f>
        <v>0</v>
      </c>
    </row>
    <row r="91" spans="2:65" s="10" customFormat="1" ht="37.35" customHeight="1">
      <c r="B91" s="174"/>
      <c r="C91" s="175"/>
      <c r="D91" s="176" t="s">
        <v>70</v>
      </c>
      <c r="E91" s="177" t="s">
        <v>831</v>
      </c>
      <c r="F91" s="177" t="s">
        <v>832</v>
      </c>
      <c r="G91" s="175"/>
      <c r="H91" s="175"/>
      <c r="I91" s="178"/>
      <c r="J91" s="179">
        <f>BK91</f>
        <v>0</v>
      </c>
      <c r="K91" s="175"/>
      <c r="L91" s="180"/>
      <c r="M91" s="181"/>
      <c r="N91" s="182"/>
      <c r="O91" s="182"/>
      <c r="P91" s="183">
        <v>0</v>
      </c>
      <c r="Q91" s="182"/>
      <c r="R91" s="183">
        <v>0</v>
      </c>
      <c r="S91" s="182"/>
      <c r="T91" s="184">
        <v>0</v>
      </c>
      <c r="AR91" s="185" t="s">
        <v>79</v>
      </c>
      <c r="AT91" s="186" t="s">
        <v>70</v>
      </c>
      <c r="AU91" s="186" t="s">
        <v>71</v>
      </c>
      <c r="AY91" s="185" t="s">
        <v>139</v>
      </c>
      <c r="BK91" s="187">
        <v>0</v>
      </c>
    </row>
    <row r="92" spans="2:65" s="10" customFormat="1" ht="24.95" customHeight="1">
      <c r="B92" s="174"/>
      <c r="C92" s="175"/>
      <c r="D92" s="176" t="s">
        <v>70</v>
      </c>
      <c r="E92" s="177" t="s">
        <v>833</v>
      </c>
      <c r="F92" s="177" t="s">
        <v>834</v>
      </c>
      <c r="G92" s="175"/>
      <c r="H92" s="175"/>
      <c r="I92" s="178"/>
      <c r="J92" s="179">
        <f>BK92</f>
        <v>0</v>
      </c>
      <c r="K92" s="175"/>
      <c r="L92" s="180"/>
      <c r="M92" s="181"/>
      <c r="N92" s="182"/>
      <c r="O92" s="182"/>
      <c r="P92" s="183">
        <f>SUM(P93:P104)</f>
        <v>0</v>
      </c>
      <c r="Q92" s="182"/>
      <c r="R92" s="183">
        <f>SUM(R93:R104)</f>
        <v>0</v>
      </c>
      <c r="S92" s="182"/>
      <c r="T92" s="184">
        <f>SUM(T93:T104)</f>
        <v>0</v>
      </c>
      <c r="AR92" s="185" t="s">
        <v>79</v>
      </c>
      <c r="AT92" s="186" t="s">
        <v>70</v>
      </c>
      <c r="AU92" s="186" t="s">
        <v>71</v>
      </c>
      <c r="AY92" s="185" t="s">
        <v>139</v>
      </c>
      <c r="BK92" s="187">
        <f>SUM(BK93:BK104)</f>
        <v>0</v>
      </c>
    </row>
    <row r="93" spans="2:65" s="1" customFormat="1" ht="14.45" customHeight="1">
      <c r="B93" s="39"/>
      <c r="C93" s="190" t="s">
        <v>79</v>
      </c>
      <c r="D93" s="190" t="s">
        <v>141</v>
      </c>
      <c r="E93" s="191" t="s">
        <v>835</v>
      </c>
      <c r="F93" s="192" t="s">
        <v>836</v>
      </c>
      <c r="G93" s="193" t="s">
        <v>837</v>
      </c>
      <c r="H93" s="194">
        <v>2</v>
      </c>
      <c r="I93" s="195"/>
      <c r="J93" s="196">
        <f>ROUND(I93*H93,2)</f>
        <v>0</v>
      </c>
      <c r="K93" s="192" t="s">
        <v>21</v>
      </c>
      <c r="L93" s="59"/>
      <c r="M93" s="197" t="s">
        <v>21</v>
      </c>
      <c r="N93" s="198" t="s">
        <v>42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146</v>
      </c>
      <c r="AT93" s="22" t="s">
        <v>141</v>
      </c>
      <c r="AU93" s="22" t="s">
        <v>79</v>
      </c>
      <c r="AY93" s="22" t="s">
        <v>139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79</v>
      </c>
      <c r="BK93" s="201">
        <f>ROUND(I93*H93,2)</f>
        <v>0</v>
      </c>
      <c r="BL93" s="22" t="s">
        <v>146</v>
      </c>
      <c r="BM93" s="22" t="s">
        <v>81</v>
      </c>
    </row>
    <row r="94" spans="2:65" s="1" customFormat="1" ht="13.5">
      <c r="B94" s="39"/>
      <c r="C94" s="61"/>
      <c r="D94" s="202" t="s">
        <v>148</v>
      </c>
      <c r="E94" s="61"/>
      <c r="F94" s="203" t="s">
        <v>836</v>
      </c>
      <c r="G94" s="61"/>
      <c r="H94" s="61"/>
      <c r="I94" s="161"/>
      <c r="J94" s="61"/>
      <c r="K94" s="61"/>
      <c r="L94" s="59"/>
      <c r="M94" s="204"/>
      <c r="N94" s="40"/>
      <c r="O94" s="40"/>
      <c r="P94" s="40"/>
      <c r="Q94" s="40"/>
      <c r="R94" s="40"/>
      <c r="S94" s="40"/>
      <c r="T94" s="76"/>
      <c r="AT94" s="22" t="s">
        <v>148</v>
      </c>
      <c r="AU94" s="22" t="s">
        <v>79</v>
      </c>
    </row>
    <row r="95" spans="2:65" s="1" customFormat="1" ht="14.45" customHeight="1">
      <c r="B95" s="39"/>
      <c r="C95" s="190" t="s">
        <v>81</v>
      </c>
      <c r="D95" s="190" t="s">
        <v>141</v>
      </c>
      <c r="E95" s="191" t="s">
        <v>838</v>
      </c>
      <c r="F95" s="192" t="s">
        <v>839</v>
      </c>
      <c r="G95" s="193" t="s">
        <v>840</v>
      </c>
      <c r="H95" s="194">
        <v>1</v>
      </c>
      <c r="I95" s="195"/>
      <c r="J95" s="196">
        <f>ROUND(I95*H95,2)</f>
        <v>0</v>
      </c>
      <c r="K95" s="192" t="s">
        <v>21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146</v>
      </c>
      <c r="AT95" s="22" t="s">
        <v>141</v>
      </c>
      <c r="AU95" s="22" t="s">
        <v>79</v>
      </c>
      <c r="AY95" s="22" t="s">
        <v>139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146</v>
      </c>
      <c r="BM95" s="22" t="s">
        <v>146</v>
      </c>
    </row>
    <row r="96" spans="2:65" s="1" customFormat="1" ht="13.5">
      <c r="B96" s="39"/>
      <c r="C96" s="61"/>
      <c r="D96" s="202" t="s">
        <v>148</v>
      </c>
      <c r="E96" s="61"/>
      <c r="F96" s="203" t="s">
        <v>839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148</v>
      </c>
      <c r="AU96" s="22" t="s">
        <v>79</v>
      </c>
    </row>
    <row r="97" spans="2:65" s="1" customFormat="1" ht="14.45" customHeight="1">
      <c r="B97" s="39"/>
      <c r="C97" s="190" t="s">
        <v>157</v>
      </c>
      <c r="D97" s="190" t="s">
        <v>141</v>
      </c>
      <c r="E97" s="191" t="s">
        <v>841</v>
      </c>
      <c r="F97" s="192" t="s">
        <v>842</v>
      </c>
      <c r="G97" s="193" t="s">
        <v>837</v>
      </c>
      <c r="H97" s="194">
        <v>2</v>
      </c>
      <c r="I97" s="195"/>
      <c r="J97" s="196">
        <f>ROUND(I97*H97,2)</f>
        <v>0</v>
      </c>
      <c r="K97" s="192" t="s">
        <v>21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146</v>
      </c>
      <c r="AT97" s="22" t="s">
        <v>141</v>
      </c>
      <c r="AU97" s="22" t="s">
        <v>79</v>
      </c>
      <c r="AY97" s="22" t="s">
        <v>139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146</v>
      </c>
      <c r="BM97" s="22" t="s">
        <v>173</v>
      </c>
    </row>
    <row r="98" spans="2:65" s="1" customFormat="1" ht="13.5">
      <c r="B98" s="39"/>
      <c r="C98" s="61"/>
      <c r="D98" s="202" t="s">
        <v>148</v>
      </c>
      <c r="E98" s="61"/>
      <c r="F98" s="203" t="s">
        <v>842</v>
      </c>
      <c r="G98" s="61"/>
      <c r="H98" s="61"/>
      <c r="I98" s="161"/>
      <c r="J98" s="61"/>
      <c r="K98" s="61"/>
      <c r="L98" s="59"/>
      <c r="M98" s="204"/>
      <c r="N98" s="40"/>
      <c r="O98" s="40"/>
      <c r="P98" s="40"/>
      <c r="Q98" s="40"/>
      <c r="R98" s="40"/>
      <c r="S98" s="40"/>
      <c r="T98" s="76"/>
      <c r="AT98" s="22" t="s">
        <v>148</v>
      </c>
      <c r="AU98" s="22" t="s">
        <v>79</v>
      </c>
    </row>
    <row r="99" spans="2:65" s="1" customFormat="1" ht="14.45" customHeight="1">
      <c r="B99" s="39"/>
      <c r="C99" s="190" t="s">
        <v>146</v>
      </c>
      <c r="D99" s="190" t="s">
        <v>141</v>
      </c>
      <c r="E99" s="191" t="s">
        <v>843</v>
      </c>
      <c r="F99" s="192" t="s">
        <v>844</v>
      </c>
      <c r="G99" s="193" t="s">
        <v>837</v>
      </c>
      <c r="H99" s="194">
        <v>4</v>
      </c>
      <c r="I99" s="195"/>
      <c r="J99" s="196">
        <f>ROUND(I99*H99,2)</f>
        <v>0</v>
      </c>
      <c r="K99" s="192" t="s">
        <v>21</v>
      </c>
      <c r="L99" s="59"/>
      <c r="M99" s="197" t="s">
        <v>21</v>
      </c>
      <c r="N99" s="198" t="s">
        <v>42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146</v>
      </c>
      <c r="AT99" s="22" t="s">
        <v>141</v>
      </c>
      <c r="AU99" s="22" t="s">
        <v>79</v>
      </c>
      <c r="AY99" s="22" t="s">
        <v>139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146</v>
      </c>
      <c r="BM99" s="22" t="s">
        <v>186</v>
      </c>
    </row>
    <row r="100" spans="2:65" s="1" customFormat="1" ht="13.5">
      <c r="B100" s="39"/>
      <c r="C100" s="61"/>
      <c r="D100" s="202" t="s">
        <v>148</v>
      </c>
      <c r="E100" s="61"/>
      <c r="F100" s="203" t="s">
        <v>844</v>
      </c>
      <c r="G100" s="61"/>
      <c r="H100" s="61"/>
      <c r="I100" s="161"/>
      <c r="J100" s="61"/>
      <c r="K100" s="61"/>
      <c r="L100" s="59"/>
      <c r="M100" s="204"/>
      <c r="N100" s="40"/>
      <c r="O100" s="40"/>
      <c r="P100" s="40"/>
      <c r="Q100" s="40"/>
      <c r="R100" s="40"/>
      <c r="S100" s="40"/>
      <c r="T100" s="76"/>
      <c r="AT100" s="22" t="s">
        <v>148</v>
      </c>
      <c r="AU100" s="22" t="s">
        <v>79</v>
      </c>
    </row>
    <row r="101" spans="2:65" s="1" customFormat="1" ht="14.45" customHeight="1">
      <c r="B101" s="39"/>
      <c r="C101" s="190" t="s">
        <v>165</v>
      </c>
      <c r="D101" s="190" t="s">
        <v>141</v>
      </c>
      <c r="E101" s="191" t="s">
        <v>845</v>
      </c>
      <c r="F101" s="192" t="s">
        <v>846</v>
      </c>
      <c r="G101" s="193" t="s">
        <v>837</v>
      </c>
      <c r="H101" s="194">
        <v>2</v>
      </c>
      <c r="I101" s="195"/>
      <c r="J101" s="196">
        <f>ROUND(I101*H101,2)</f>
        <v>0</v>
      </c>
      <c r="K101" s="192" t="s">
        <v>21</v>
      </c>
      <c r="L101" s="59"/>
      <c r="M101" s="197" t="s">
        <v>21</v>
      </c>
      <c r="N101" s="198" t="s">
        <v>42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146</v>
      </c>
      <c r="AT101" s="22" t="s">
        <v>141</v>
      </c>
      <c r="AU101" s="22" t="s">
        <v>79</v>
      </c>
      <c r="AY101" s="22" t="s">
        <v>139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79</v>
      </c>
      <c r="BK101" s="201">
        <f>ROUND(I101*H101,2)</f>
        <v>0</v>
      </c>
      <c r="BL101" s="22" t="s">
        <v>146</v>
      </c>
      <c r="BM101" s="22" t="s">
        <v>202</v>
      </c>
    </row>
    <row r="102" spans="2:65" s="1" customFormat="1" ht="13.5">
      <c r="B102" s="39"/>
      <c r="C102" s="61"/>
      <c r="D102" s="202" t="s">
        <v>148</v>
      </c>
      <c r="E102" s="61"/>
      <c r="F102" s="203" t="s">
        <v>846</v>
      </c>
      <c r="G102" s="61"/>
      <c r="H102" s="61"/>
      <c r="I102" s="161"/>
      <c r="J102" s="61"/>
      <c r="K102" s="61"/>
      <c r="L102" s="59"/>
      <c r="M102" s="204"/>
      <c r="N102" s="40"/>
      <c r="O102" s="40"/>
      <c r="P102" s="40"/>
      <c r="Q102" s="40"/>
      <c r="R102" s="40"/>
      <c r="S102" s="40"/>
      <c r="T102" s="76"/>
      <c r="AT102" s="22" t="s">
        <v>148</v>
      </c>
      <c r="AU102" s="22" t="s">
        <v>79</v>
      </c>
    </row>
    <row r="103" spans="2:65" s="1" customFormat="1" ht="14.45" customHeight="1">
      <c r="B103" s="39"/>
      <c r="C103" s="190" t="s">
        <v>173</v>
      </c>
      <c r="D103" s="190" t="s">
        <v>141</v>
      </c>
      <c r="E103" s="191" t="s">
        <v>847</v>
      </c>
      <c r="F103" s="192" t="s">
        <v>848</v>
      </c>
      <c r="G103" s="193" t="s">
        <v>837</v>
      </c>
      <c r="H103" s="194">
        <v>2</v>
      </c>
      <c r="I103" s="195"/>
      <c r="J103" s="196">
        <f>ROUND(I103*H103,2)</f>
        <v>0</v>
      </c>
      <c r="K103" s="192" t="s">
        <v>21</v>
      </c>
      <c r="L103" s="59"/>
      <c r="M103" s="197" t="s">
        <v>21</v>
      </c>
      <c r="N103" s="198" t="s">
        <v>42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146</v>
      </c>
      <c r="AT103" s="22" t="s">
        <v>141</v>
      </c>
      <c r="AU103" s="22" t="s">
        <v>79</v>
      </c>
      <c r="AY103" s="22" t="s">
        <v>139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79</v>
      </c>
      <c r="BK103" s="201">
        <f>ROUND(I103*H103,2)</f>
        <v>0</v>
      </c>
      <c r="BL103" s="22" t="s">
        <v>146</v>
      </c>
      <c r="BM103" s="22" t="s">
        <v>213</v>
      </c>
    </row>
    <row r="104" spans="2:65" s="1" customFormat="1" ht="13.5">
      <c r="B104" s="39"/>
      <c r="C104" s="61"/>
      <c r="D104" s="202" t="s">
        <v>148</v>
      </c>
      <c r="E104" s="61"/>
      <c r="F104" s="203" t="s">
        <v>848</v>
      </c>
      <c r="G104" s="61"/>
      <c r="H104" s="61"/>
      <c r="I104" s="161"/>
      <c r="J104" s="61"/>
      <c r="K104" s="61"/>
      <c r="L104" s="59"/>
      <c r="M104" s="204"/>
      <c r="N104" s="40"/>
      <c r="O104" s="40"/>
      <c r="P104" s="40"/>
      <c r="Q104" s="40"/>
      <c r="R104" s="40"/>
      <c r="S104" s="40"/>
      <c r="T104" s="76"/>
      <c r="AT104" s="22" t="s">
        <v>148</v>
      </c>
      <c r="AU104" s="22" t="s">
        <v>79</v>
      </c>
    </row>
    <row r="105" spans="2:65" s="10" customFormat="1" ht="37.35" customHeight="1">
      <c r="B105" s="174"/>
      <c r="C105" s="175"/>
      <c r="D105" s="176" t="s">
        <v>70</v>
      </c>
      <c r="E105" s="177" t="s">
        <v>849</v>
      </c>
      <c r="F105" s="177" t="s">
        <v>21</v>
      </c>
      <c r="G105" s="175"/>
      <c r="H105" s="175"/>
      <c r="I105" s="178"/>
      <c r="J105" s="179">
        <f>BK105</f>
        <v>0</v>
      </c>
      <c r="K105" s="175"/>
      <c r="L105" s="180"/>
      <c r="M105" s="181"/>
      <c r="N105" s="182"/>
      <c r="O105" s="182"/>
      <c r="P105" s="183">
        <v>0</v>
      </c>
      <c r="Q105" s="182"/>
      <c r="R105" s="183">
        <v>0</v>
      </c>
      <c r="S105" s="182"/>
      <c r="T105" s="184">
        <v>0</v>
      </c>
      <c r="AR105" s="185" t="s">
        <v>79</v>
      </c>
      <c r="AT105" s="186" t="s">
        <v>70</v>
      </c>
      <c r="AU105" s="186" t="s">
        <v>71</v>
      </c>
      <c r="AY105" s="185" t="s">
        <v>139</v>
      </c>
      <c r="BK105" s="187">
        <v>0</v>
      </c>
    </row>
    <row r="106" spans="2:65" s="10" customFormat="1" ht="24.95" customHeight="1">
      <c r="B106" s="174"/>
      <c r="C106" s="175"/>
      <c r="D106" s="176" t="s">
        <v>70</v>
      </c>
      <c r="E106" s="177" t="s">
        <v>850</v>
      </c>
      <c r="F106" s="177" t="s">
        <v>851</v>
      </c>
      <c r="G106" s="175"/>
      <c r="H106" s="175"/>
      <c r="I106" s="178"/>
      <c r="J106" s="179">
        <f>BK106</f>
        <v>0</v>
      </c>
      <c r="K106" s="175"/>
      <c r="L106" s="180"/>
      <c r="M106" s="181"/>
      <c r="N106" s="182"/>
      <c r="O106" s="182"/>
      <c r="P106" s="183">
        <f>SUM(P107:P122)</f>
        <v>0</v>
      </c>
      <c r="Q106" s="182"/>
      <c r="R106" s="183">
        <f>SUM(R107:R122)</f>
        <v>0</v>
      </c>
      <c r="S106" s="182"/>
      <c r="T106" s="184">
        <f>SUM(T107:T122)</f>
        <v>0</v>
      </c>
      <c r="AR106" s="185" t="s">
        <v>79</v>
      </c>
      <c r="AT106" s="186" t="s">
        <v>70</v>
      </c>
      <c r="AU106" s="186" t="s">
        <v>71</v>
      </c>
      <c r="AY106" s="185" t="s">
        <v>139</v>
      </c>
      <c r="BK106" s="187">
        <f>SUM(BK107:BK122)</f>
        <v>0</v>
      </c>
    </row>
    <row r="107" spans="2:65" s="1" customFormat="1" ht="14.45" customHeight="1">
      <c r="B107" s="39"/>
      <c r="C107" s="190" t="s">
        <v>180</v>
      </c>
      <c r="D107" s="190" t="s">
        <v>141</v>
      </c>
      <c r="E107" s="191" t="s">
        <v>852</v>
      </c>
      <c r="F107" s="192" t="s">
        <v>853</v>
      </c>
      <c r="G107" s="193" t="s">
        <v>837</v>
      </c>
      <c r="H107" s="194">
        <v>2</v>
      </c>
      <c r="I107" s="195"/>
      <c r="J107" s="196">
        <f>ROUND(I107*H107,2)</f>
        <v>0</v>
      </c>
      <c r="K107" s="192" t="s">
        <v>21</v>
      </c>
      <c r="L107" s="59"/>
      <c r="M107" s="197" t="s">
        <v>21</v>
      </c>
      <c r="N107" s="198" t="s">
        <v>42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146</v>
      </c>
      <c r="AT107" s="22" t="s">
        <v>141</v>
      </c>
      <c r="AU107" s="22" t="s">
        <v>79</v>
      </c>
      <c r="AY107" s="22" t="s">
        <v>139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79</v>
      </c>
      <c r="BK107" s="201">
        <f>ROUND(I107*H107,2)</f>
        <v>0</v>
      </c>
      <c r="BL107" s="22" t="s">
        <v>146</v>
      </c>
      <c r="BM107" s="22" t="s">
        <v>225</v>
      </c>
    </row>
    <row r="108" spans="2:65" s="1" customFormat="1" ht="13.5">
      <c r="B108" s="39"/>
      <c r="C108" s="61"/>
      <c r="D108" s="202" t="s">
        <v>148</v>
      </c>
      <c r="E108" s="61"/>
      <c r="F108" s="203" t="s">
        <v>853</v>
      </c>
      <c r="G108" s="61"/>
      <c r="H108" s="61"/>
      <c r="I108" s="161"/>
      <c r="J108" s="61"/>
      <c r="K108" s="61"/>
      <c r="L108" s="59"/>
      <c r="M108" s="204"/>
      <c r="N108" s="40"/>
      <c r="O108" s="40"/>
      <c r="P108" s="40"/>
      <c r="Q108" s="40"/>
      <c r="R108" s="40"/>
      <c r="S108" s="40"/>
      <c r="T108" s="76"/>
      <c r="AT108" s="22" t="s">
        <v>148</v>
      </c>
      <c r="AU108" s="22" t="s">
        <v>79</v>
      </c>
    </row>
    <row r="109" spans="2:65" s="1" customFormat="1" ht="14.45" customHeight="1">
      <c r="B109" s="39"/>
      <c r="C109" s="190" t="s">
        <v>186</v>
      </c>
      <c r="D109" s="190" t="s">
        <v>141</v>
      </c>
      <c r="E109" s="191" t="s">
        <v>854</v>
      </c>
      <c r="F109" s="192" t="s">
        <v>855</v>
      </c>
      <c r="G109" s="193" t="s">
        <v>837</v>
      </c>
      <c r="H109" s="194">
        <v>2</v>
      </c>
      <c r="I109" s="195"/>
      <c r="J109" s="196">
        <f>ROUND(I109*H109,2)</f>
        <v>0</v>
      </c>
      <c r="K109" s="192" t="s">
        <v>21</v>
      </c>
      <c r="L109" s="59"/>
      <c r="M109" s="197" t="s">
        <v>21</v>
      </c>
      <c r="N109" s="198" t="s">
        <v>42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146</v>
      </c>
      <c r="AT109" s="22" t="s">
        <v>141</v>
      </c>
      <c r="AU109" s="22" t="s">
        <v>79</v>
      </c>
      <c r="AY109" s="22" t="s">
        <v>139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79</v>
      </c>
      <c r="BK109" s="201">
        <f>ROUND(I109*H109,2)</f>
        <v>0</v>
      </c>
      <c r="BL109" s="22" t="s">
        <v>146</v>
      </c>
      <c r="BM109" s="22" t="s">
        <v>210</v>
      </c>
    </row>
    <row r="110" spans="2:65" s="1" customFormat="1" ht="13.5">
      <c r="B110" s="39"/>
      <c r="C110" s="61"/>
      <c r="D110" s="202" t="s">
        <v>148</v>
      </c>
      <c r="E110" s="61"/>
      <c r="F110" s="203" t="s">
        <v>855</v>
      </c>
      <c r="G110" s="61"/>
      <c r="H110" s="61"/>
      <c r="I110" s="161"/>
      <c r="J110" s="61"/>
      <c r="K110" s="61"/>
      <c r="L110" s="59"/>
      <c r="M110" s="204"/>
      <c r="N110" s="40"/>
      <c r="O110" s="40"/>
      <c r="P110" s="40"/>
      <c r="Q110" s="40"/>
      <c r="R110" s="40"/>
      <c r="S110" s="40"/>
      <c r="T110" s="76"/>
      <c r="AT110" s="22" t="s">
        <v>148</v>
      </c>
      <c r="AU110" s="22" t="s">
        <v>79</v>
      </c>
    </row>
    <row r="111" spans="2:65" s="1" customFormat="1" ht="14.45" customHeight="1">
      <c r="B111" s="39"/>
      <c r="C111" s="190" t="s">
        <v>193</v>
      </c>
      <c r="D111" s="190" t="s">
        <v>141</v>
      </c>
      <c r="E111" s="191" t="s">
        <v>856</v>
      </c>
      <c r="F111" s="192" t="s">
        <v>857</v>
      </c>
      <c r="G111" s="193" t="s">
        <v>837</v>
      </c>
      <c r="H111" s="194">
        <v>1</v>
      </c>
      <c r="I111" s="195"/>
      <c r="J111" s="196">
        <f>ROUND(I111*H111,2)</f>
        <v>0</v>
      </c>
      <c r="K111" s="192" t="s">
        <v>21</v>
      </c>
      <c r="L111" s="59"/>
      <c r="M111" s="197" t="s">
        <v>21</v>
      </c>
      <c r="N111" s="198" t="s">
        <v>42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146</v>
      </c>
      <c r="AT111" s="22" t="s">
        <v>141</v>
      </c>
      <c r="AU111" s="22" t="s">
        <v>79</v>
      </c>
      <c r="AY111" s="22" t="s">
        <v>139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79</v>
      </c>
      <c r="BK111" s="201">
        <f>ROUND(I111*H111,2)</f>
        <v>0</v>
      </c>
      <c r="BL111" s="22" t="s">
        <v>146</v>
      </c>
      <c r="BM111" s="22" t="s">
        <v>246</v>
      </c>
    </row>
    <row r="112" spans="2:65" s="1" customFormat="1" ht="13.5">
      <c r="B112" s="39"/>
      <c r="C112" s="61"/>
      <c r="D112" s="202" t="s">
        <v>148</v>
      </c>
      <c r="E112" s="61"/>
      <c r="F112" s="203" t="s">
        <v>857</v>
      </c>
      <c r="G112" s="61"/>
      <c r="H112" s="61"/>
      <c r="I112" s="161"/>
      <c r="J112" s="61"/>
      <c r="K112" s="61"/>
      <c r="L112" s="59"/>
      <c r="M112" s="204"/>
      <c r="N112" s="40"/>
      <c r="O112" s="40"/>
      <c r="P112" s="40"/>
      <c r="Q112" s="40"/>
      <c r="R112" s="40"/>
      <c r="S112" s="40"/>
      <c r="T112" s="76"/>
      <c r="AT112" s="22" t="s">
        <v>148</v>
      </c>
      <c r="AU112" s="22" t="s">
        <v>79</v>
      </c>
    </row>
    <row r="113" spans="2:65" s="1" customFormat="1" ht="14.45" customHeight="1">
      <c r="B113" s="39"/>
      <c r="C113" s="190" t="s">
        <v>202</v>
      </c>
      <c r="D113" s="190" t="s">
        <v>141</v>
      </c>
      <c r="E113" s="191" t="s">
        <v>841</v>
      </c>
      <c r="F113" s="192" t="s">
        <v>842</v>
      </c>
      <c r="G113" s="193" t="s">
        <v>837</v>
      </c>
      <c r="H113" s="194">
        <v>7</v>
      </c>
      <c r="I113" s="195"/>
      <c r="J113" s="196">
        <f>ROUND(I113*H113,2)</f>
        <v>0</v>
      </c>
      <c r="K113" s="192" t="s">
        <v>21</v>
      </c>
      <c r="L113" s="59"/>
      <c r="M113" s="197" t="s">
        <v>21</v>
      </c>
      <c r="N113" s="198" t="s">
        <v>42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146</v>
      </c>
      <c r="AT113" s="22" t="s">
        <v>141</v>
      </c>
      <c r="AU113" s="22" t="s">
        <v>79</v>
      </c>
      <c r="AY113" s="22" t="s">
        <v>139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79</v>
      </c>
      <c r="BK113" s="201">
        <f>ROUND(I113*H113,2)</f>
        <v>0</v>
      </c>
      <c r="BL113" s="22" t="s">
        <v>146</v>
      </c>
      <c r="BM113" s="22" t="s">
        <v>256</v>
      </c>
    </row>
    <row r="114" spans="2:65" s="1" customFormat="1" ht="13.5">
      <c r="B114" s="39"/>
      <c r="C114" s="61"/>
      <c r="D114" s="202" t="s">
        <v>148</v>
      </c>
      <c r="E114" s="61"/>
      <c r="F114" s="203" t="s">
        <v>842</v>
      </c>
      <c r="G114" s="61"/>
      <c r="H114" s="61"/>
      <c r="I114" s="161"/>
      <c r="J114" s="61"/>
      <c r="K114" s="61"/>
      <c r="L114" s="59"/>
      <c r="M114" s="204"/>
      <c r="N114" s="40"/>
      <c r="O114" s="40"/>
      <c r="P114" s="40"/>
      <c r="Q114" s="40"/>
      <c r="R114" s="40"/>
      <c r="S114" s="40"/>
      <c r="T114" s="76"/>
      <c r="AT114" s="22" t="s">
        <v>148</v>
      </c>
      <c r="AU114" s="22" t="s">
        <v>79</v>
      </c>
    </row>
    <row r="115" spans="2:65" s="1" customFormat="1" ht="14.45" customHeight="1">
      <c r="B115" s="39"/>
      <c r="C115" s="190" t="s">
        <v>207</v>
      </c>
      <c r="D115" s="190" t="s">
        <v>141</v>
      </c>
      <c r="E115" s="191" t="s">
        <v>858</v>
      </c>
      <c r="F115" s="192" t="s">
        <v>859</v>
      </c>
      <c r="G115" s="193" t="s">
        <v>837</v>
      </c>
      <c r="H115" s="194">
        <v>2</v>
      </c>
      <c r="I115" s="195"/>
      <c r="J115" s="196">
        <f>ROUND(I115*H115,2)</f>
        <v>0</v>
      </c>
      <c r="K115" s="192" t="s">
        <v>21</v>
      </c>
      <c r="L115" s="59"/>
      <c r="M115" s="197" t="s">
        <v>21</v>
      </c>
      <c r="N115" s="198" t="s">
        <v>42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146</v>
      </c>
      <c r="AT115" s="22" t="s">
        <v>141</v>
      </c>
      <c r="AU115" s="22" t="s">
        <v>79</v>
      </c>
      <c r="AY115" s="22" t="s">
        <v>139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79</v>
      </c>
      <c r="BK115" s="201">
        <f>ROUND(I115*H115,2)</f>
        <v>0</v>
      </c>
      <c r="BL115" s="22" t="s">
        <v>146</v>
      </c>
      <c r="BM115" s="22" t="s">
        <v>269</v>
      </c>
    </row>
    <row r="116" spans="2:65" s="1" customFormat="1" ht="13.5">
      <c r="B116" s="39"/>
      <c r="C116" s="61"/>
      <c r="D116" s="202" t="s">
        <v>148</v>
      </c>
      <c r="E116" s="61"/>
      <c r="F116" s="203" t="s">
        <v>859</v>
      </c>
      <c r="G116" s="61"/>
      <c r="H116" s="61"/>
      <c r="I116" s="161"/>
      <c r="J116" s="61"/>
      <c r="K116" s="61"/>
      <c r="L116" s="59"/>
      <c r="M116" s="204"/>
      <c r="N116" s="40"/>
      <c r="O116" s="40"/>
      <c r="P116" s="40"/>
      <c r="Q116" s="40"/>
      <c r="R116" s="40"/>
      <c r="S116" s="40"/>
      <c r="T116" s="76"/>
      <c r="AT116" s="22" t="s">
        <v>148</v>
      </c>
      <c r="AU116" s="22" t="s">
        <v>79</v>
      </c>
    </row>
    <row r="117" spans="2:65" s="1" customFormat="1" ht="14.45" customHeight="1">
      <c r="B117" s="39"/>
      <c r="C117" s="190" t="s">
        <v>213</v>
      </c>
      <c r="D117" s="190" t="s">
        <v>141</v>
      </c>
      <c r="E117" s="191" t="s">
        <v>845</v>
      </c>
      <c r="F117" s="192" t="s">
        <v>846</v>
      </c>
      <c r="G117" s="193" t="s">
        <v>837</v>
      </c>
      <c r="H117" s="194">
        <v>10</v>
      </c>
      <c r="I117" s="195"/>
      <c r="J117" s="196">
        <f>ROUND(I117*H117,2)</f>
        <v>0</v>
      </c>
      <c r="K117" s="192" t="s">
        <v>21</v>
      </c>
      <c r="L117" s="59"/>
      <c r="M117" s="197" t="s">
        <v>21</v>
      </c>
      <c r="N117" s="198" t="s">
        <v>42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146</v>
      </c>
      <c r="AT117" s="22" t="s">
        <v>141</v>
      </c>
      <c r="AU117" s="22" t="s">
        <v>79</v>
      </c>
      <c r="AY117" s="22" t="s">
        <v>139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79</v>
      </c>
      <c r="BK117" s="201">
        <f>ROUND(I117*H117,2)</f>
        <v>0</v>
      </c>
      <c r="BL117" s="22" t="s">
        <v>146</v>
      </c>
      <c r="BM117" s="22" t="s">
        <v>281</v>
      </c>
    </row>
    <row r="118" spans="2:65" s="1" customFormat="1" ht="13.5">
      <c r="B118" s="39"/>
      <c r="C118" s="61"/>
      <c r="D118" s="202" t="s">
        <v>148</v>
      </c>
      <c r="E118" s="61"/>
      <c r="F118" s="203" t="s">
        <v>846</v>
      </c>
      <c r="G118" s="61"/>
      <c r="H118" s="61"/>
      <c r="I118" s="161"/>
      <c r="J118" s="61"/>
      <c r="K118" s="61"/>
      <c r="L118" s="59"/>
      <c r="M118" s="204"/>
      <c r="N118" s="40"/>
      <c r="O118" s="40"/>
      <c r="P118" s="40"/>
      <c r="Q118" s="40"/>
      <c r="R118" s="40"/>
      <c r="S118" s="40"/>
      <c r="T118" s="76"/>
      <c r="AT118" s="22" t="s">
        <v>148</v>
      </c>
      <c r="AU118" s="22" t="s">
        <v>79</v>
      </c>
    </row>
    <row r="119" spans="2:65" s="1" customFormat="1" ht="14.45" customHeight="1">
      <c r="B119" s="39"/>
      <c r="C119" s="190" t="s">
        <v>220</v>
      </c>
      <c r="D119" s="190" t="s">
        <v>141</v>
      </c>
      <c r="E119" s="191" t="s">
        <v>847</v>
      </c>
      <c r="F119" s="192" t="s">
        <v>848</v>
      </c>
      <c r="G119" s="193" t="s">
        <v>837</v>
      </c>
      <c r="H119" s="194">
        <v>8</v>
      </c>
      <c r="I119" s="195"/>
      <c r="J119" s="196">
        <f>ROUND(I119*H119,2)</f>
        <v>0</v>
      </c>
      <c r="K119" s="192" t="s">
        <v>21</v>
      </c>
      <c r="L119" s="59"/>
      <c r="M119" s="197" t="s">
        <v>21</v>
      </c>
      <c r="N119" s="198" t="s">
        <v>42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146</v>
      </c>
      <c r="AT119" s="22" t="s">
        <v>141</v>
      </c>
      <c r="AU119" s="22" t="s">
        <v>79</v>
      </c>
      <c r="AY119" s="22" t="s">
        <v>139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79</v>
      </c>
      <c r="BK119" s="201">
        <f>ROUND(I119*H119,2)</f>
        <v>0</v>
      </c>
      <c r="BL119" s="22" t="s">
        <v>146</v>
      </c>
      <c r="BM119" s="22" t="s">
        <v>291</v>
      </c>
    </row>
    <row r="120" spans="2:65" s="1" customFormat="1" ht="13.5">
      <c r="B120" s="39"/>
      <c r="C120" s="61"/>
      <c r="D120" s="202" t="s">
        <v>148</v>
      </c>
      <c r="E120" s="61"/>
      <c r="F120" s="203" t="s">
        <v>848</v>
      </c>
      <c r="G120" s="61"/>
      <c r="H120" s="61"/>
      <c r="I120" s="161"/>
      <c r="J120" s="61"/>
      <c r="K120" s="61"/>
      <c r="L120" s="59"/>
      <c r="M120" s="204"/>
      <c r="N120" s="40"/>
      <c r="O120" s="40"/>
      <c r="P120" s="40"/>
      <c r="Q120" s="40"/>
      <c r="R120" s="40"/>
      <c r="S120" s="40"/>
      <c r="T120" s="76"/>
      <c r="AT120" s="22" t="s">
        <v>148</v>
      </c>
      <c r="AU120" s="22" t="s">
        <v>79</v>
      </c>
    </row>
    <row r="121" spans="2:65" s="1" customFormat="1" ht="14.45" customHeight="1">
      <c r="B121" s="39"/>
      <c r="C121" s="190" t="s">
        <v>225</v>
      </c>
      <c r="D121" s="190" t="s">
        <v>141</v>
      </c>
      <c r="E121" s="191" t="s">
        <v>860</v>
      </c>
      <c r="F121" s="192" t="s">
        <v>861</v>
      </c>
      <c r="G121" s="193" t="s">
        <v>837</v>
      </c>
      <c r="H121" s="194">
        <v>2600</v>
      </c>
      <c r="I121" s="195"/>
      <c r="J121" s="196">
        <f>ROUND(I121*H121,2)</f>
        <v>0</v>
      </c>
      <c r="K121" s="192" t="s">
        <v>21</v>
      </c>
      <c r="L121" s="59"/>
      <c r="M121" s="197" t="s">
        <v>21</v>
      </c>
      <c r="N121" s="198" t="s">
        <v>42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146</v>
      </c>
      <c r="AT121" s="22" t="s">
        <v>141</v>
      </c>
      <c r="AU121" s="22" t="s">
        <v>79</v>
      </c>
      <c r="AY121" s="22" t="s">
        <v>139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79</v>
      </c>
      <c r="BK121" s="201">
        <f>ROUND(I121*H121,2)</f>
        <v>0</v>
      </c>
      <c r="BL121" s="22" t="s">
        <v>146</v>
      </c>
      <c r="BM121" s="22" t="s">
        <v>304</v>
      </c>
    </row>
    <row r="122" spans="2:65" s="1" customFormat="1" ht="13.5">
      <c r="B122" s="39"/>
      <c r="C122" s="61"/>
      <c r="D122" s="202" t="s">
        <v>148</v>
      </c>
      <c r="E122" s="61"/>
      <c r="F122" s="203" t="s">
        <v>861</v>
      </c>
      <c r="G122" s="61"/>
      <c r="H122" s="61"/>
      <c r="I122" s="161"/>
      <c r="J122" s="61"/>
      <c r="K122" s="61"/>
      <c r="L122" s="59"/>
      <c r="M122" s="204"/>
      <c r="N122" s="40"/>
      <c r="O122" s="40"/>
      <c r="P122" s="40"/>
      <c r="Q122" s="40"/>
      <c r="R122" s="40"/>
      <c r="S122" s="40"/>
      <c r="T122" s="76"/>
      <c r="AT122" s="22" t="s">
        <v>148</v>
      </c>
      <c r="AU122" s="22" t="s">
        <v>79</v>
      </c>
    </row>
    <row r="123" spans="2:65" s="10" customFormat="1" ht="37.35" customHeight="1">
      <c r="B123" s="174"/>
      <c r="C123" s="175"/>
      <c r="D123" s="176" t="s">
        <v>70</v>
      </c>
      <c r="E123" s="177" t="s">
        <v>849</v>
      </c>
      <c r="F123" s="177" t="s">
        <v>21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v>0</v>
      </c>
      <c r="Q123" s="182"/>
      <c r="R123" s="183">
        <v>0</v>
      </c>
      <c r="S123" s="182"/>
      <c r="T123" s="184">
        <v>0</v>
      </c>
      <c r="AR123" s="185" t="s">
        <v>79</v>
      </c>
      <c r="AT123" s="186" t="s">
        <v>70</v>
      </c>
      <c r="AU123" s="186" t="s">
        <v>71</v>
      </c>
      <c r="AY123" s="185" t="s">
        <v>139</v>
      </c>
      <c r="BK123" s="187">
        <v>0</v>
      </c>
    </row>
    <row r="124" spans="2:65" s="10" customFormat="1" ht="24.95" customHeight="1">
      <c r="B124" s="174"/>
      <c r="C124" s="175"/>
      <c r="D124" s="176" t="s">
        <v>70</v>
      </c>
      <c r="E124" s="177" t="s">
        <v>862</v>
      </c>
      <c r="F124" s="177" t="s">
        <v>863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SUM(P125:P140)</f>
        <v>0</v>
      </c>
      <c r="Q124" s="182"/>
      <c r="R124" s="183">
        <f>SUM(R125:R140)</f>
        <v>0</v>
      </c>
      <c r="S124" s="182"/>
      <c r="T124" s="184">
        <f>SUM(T125:T140)</f>
        <v>0</v>
      </c>
      <c r="AR124" s="185" t="s">
        <v>79</v>
      </c>
      <c r="AT124" s="186" t="s">
        <v>70</v>
      </c>
      <c r="AU124" s="186" t="s">
        <v>71</v>
      </c>
      <c r="AY124" s="185" t="s">
        <v>139</v>
      </c>
      <c r="BK124" s="187">
        <f>SUM(BK125:BK140)</f>
        <v>0</v>
      </c>
    </row>
    <row r="125" spans="2:65" s="1" customFormat="1" ht="14.45" customHeight="1">
      <c r="B125" s="39"/>
      <c r="C125" s="190" t="s">
        <v>10</v>
      </c>
      <c r="D125" s="190" t="s">
        <v>141</v>
      </c>
      <c r="E125" s="191" t="s">
        <v>864</v>
      </c>
      <c r="F125" s="192" t="s">
        <v>865</v>
      </c>
      <c r="G125" s="193" t="s">
        <v>837</v>
      </c>
      <c r="H125" s="194">
        <v>2</v>
      </c>
      <c r="I125" s="195"/>
      <c r="J125" s="196">
        <f>ROUND(I125*H125,2)</f>
        <v>0</v>
      </c>
      <c r="K125" s="192" t="s">
        <v>21</v>
      </c>
      <c r="L125" s="59"/>
      <c r="M125" s="197" t="s">
        <v>21</v>
      </c>
      <c r="N125" s="198" t="s">
        <v>42</v>
      </c>
      <c r="O125" s="4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146</v>
      </c>
      <c r="AT125" s="22" t="s">
        <v>141</v>
      </c>
      <c r="AU125" s="22" t="s">
        <v>79</v>
      </c>
      <c r="AY125" s="22" t="s">
        <v>139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79</v>
      </c>
      <c r="BK125" s="201">
        <f>ROUND(I125*H125,2)</f>
        <v>0</v>
      </c>
      <c r="BL125" s="22" t="s">
        <v>146</v>
      </c>
      <c r="BM125" s="22" t="s">
        <v>320</v>
      </c>
    </row>
    <row r="126" spans="2:65" s="1" customFormat="1" ht="13.5">
      <c r="B126" s="39"/>
      <c r="C126" s="61"/>
      <c r="D126" s="202" t="s">
        <v>148</v>
      </c>
      <c r="E126" s="61"/>
      <c r="F126" s="203" t="s">
        <v>865</v>
      </c>
      <c r="G126" s="61"/>
      <c r="H126" s="61"/>
      <c r="I126" s="161"/>
      <c r="J126" s="61"/>
      <c r="K126" s="61"/>
      <c r="L126" s="59"/>
      <c r="M126" s="204"/>
      <c r="N126" s="40"/>
      <c r="O126" s="40"/>
      <c r="P126" s="40"/>
      <c r="Q126" s="40"/>
      <c r="R126" s="40"/>
      <c r="S126" s="40"/>
      <c r="T126" s="76"/>
      <c r="AT126" s="22" t="s">
        <v>148</v>
      </c>
      <c r="AU126" s="22" t="s">
        <v>79</v>
      </c>
    </row>
    <row r="127" spans="2:65" s="1" customFormat="1" ht="14.45" customHeight="1">
      <c r="B127" s="39"/>
      <c r="C127" s="190" t="s">
        <v>210</v>
      </c>
      <c r="D127" s="190" t="s">
        <v>141</v>
      </c>
      <c r="E127" s="191" t="s">
        <v>854</v>
      </c>
      <c r="F127" s="192" t="s">
        <v>855</v>
      </c>
      <c r="G127" s="193" t="s">
        <v>837</v>
      </c>
      <c r="H127" s="194">
        <v>2</v>
      </c>
      <c r="I127" s="195"/>
      <c r="J127" s="196">
        <f>ROUND(I127*H127,2)</f>
        <v>0</v>
      </c>
      <c r="K127" s="192" t="s">
        <v>21</v>
      </c>
      <c r="L127" s="59"/>
      <c r="M127" s="197" t="s">
        <v>21</v>
      </c>
      <c r="N127" s="198" t="s">
        <v>42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146</v>
      </c>
      <c r="AT127" s="22" t="s">
        <v>141</v>
      </c>
      <c r="AU127" s="22" t="s">
        <v>79</v>
      </c>
      <c r="AY127" s="22" t="s">
        <v>139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79</v>
      </c>
      <c r="BK127" s="201">
        <f>ROUND(I127*H127,2)</f>
        <v>0</v>
      </c>
      <c r="BL127" s="22" t="s">
        <v>146</v>
      </c>
      <c r="BM127" s="22" t="s">
        <v>217</v>
      </c>
    </row>
    <row r="128" spans="2:65" s="1" customFormat="1" ht="13.5">
      <c r="B128" s="39"/>
      <c r="C128" s="61"/>
      <c r="D128" s="202" t="s">
        <v>148</v>
      </c>
      <c r="E128" s="61"/>
      <c r="F128" s="203" t="s">
        <v>855</v>
      </c>
      <c r="G128" s="61"/>
      <c r="H128" s="61"/>
      <c r="I128" s="161"/>
      <c r="J128" s="61"/>
      <c r="K128" s="61"/>
      <c r="L128" s="59"/>
      <c r="M128" s="204"/>
      <c r="N128" s="40"/>
      <c r="O128" s="40"/>
      <c r="P128" s="40"/>
      <c r="Q128" s="40"/>
      <c r="R128" s="40"/>
      <c r="S128" s="40"/>
      <c r="T128" s="76"/>
      <c r="AT128" s="22" t="s">
        <v>148</v>
      </c>
      <c r="AU128" s="22" t="s">
        <v>79</v>
      </c>
    </row>
    <row r="129" spans="2:65" s="1" customFormat="1" ht="14.45" customHeight="1">
      <c r="B129" s="39"/>
      <c r="C129" s="190" t="s">
        <v>241</v>
      </c>
      <c r="D129" s="190" t="s">
        <v>141</v>
      </c>
      <c r="E129" s="191" t="s">
        <v>856</v>
      </c>
      <c r="F129" s="192" t="s">
        <v>857</v>
      </c>
      <c r="G129" s="193" t="s">
        <v>837</v>
      </c>
      <c r="H129" s="194">
        <v>1</v>
      </c>
      <c r="I129" s="195"/>
      <c r="J129" s="196">
        <f>ROUND(I129*H129,2)</f>
        <v>0</v>
      </c>
      <c r="K129" s="192" t="s">
        <v>21</v>
      </c>
      <c r="L129" s="59"/>
      <c r="M129" s="197" t="s">
        <v>21</v>
      </c>
      <c r="N129" s="198" t="s">
        <v>42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146</v>
      </c>
      <c r="AT129" s="22" t="s">
        <v>141</v>
      </c>
      <c r="AU129" s="22" t="s">
        <v>79</v>
      </c>
      <c r="AY129" s="22" t="s">
        <v>139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79</v>
      </c>
      <c r="BK129" s="201">
        <f>ROUND(I129*H129,2)</f>
        <v>0</v>
      </c>
      <c r="BL129" s="22" t="s">
        <v>146</v>
      </c>
      <c r="BM129" s="22" t="s">
        <v>341</v>
      </c>
    </row>
    <row r="130" spans="2:65" s="1" customFormat="1" ht="13.5">
      <c r="B130" s="39"/>
      <c r="C130" s="61"/>
      <c r="D130" s="202" t="s">
        <v>148</v>
      </c>
      <c r="E130" s="61"/>
      <c r="F130" s="203" t="s">
        <v>857</v>
      </c>
      <c r="G130" s="61"/>
      <c r="H130" s="61"/>
      <c r="I130" s="161"/>
      <c r="J130" s="61"/>
      <c r="K130" s="61"/>
      <c r="L130" s="59"/>
      <c r="M130" s="204"/>
      <c r="N130" s="40"/>
      <c r="O130" s="40"/>
      <c r="P130" s="40"/>
      <c r="Q130" s="40"/>
      <c r="R130" s="40"/>
      <c r="S130" s="40"/>
      <c r="T130" s="76"/>
      <c r="AT130" s="22" t="s">
        <v>148</v>
      </c>
      <c r="AU130" s="22" t="s">
        <v>79</v>
      </c>
    </row>
    <row r="131" spans="2:65" s="1" customFormat="1" ht="14.45" customHeight="1">
      <c r="B131" s="39"/>
      <c r="C131" s="190" t="s">
        <v>246</v>
      </c>
      <c r="D131" s="190" t="s">
        <v>141</v>
      </c>
      <c r="E131" s="191" t="s">
        <v>841</v>
      </c>
      <c r="F131" s="192" t="s">
        <v>842</v>
      </c>
      <c r="G131" s="193" t="s">
        <v>837</v>
      </c>
      <c r="H131" s="194">
        <v>7</v>
      </c>
      <c r="I131" s="195"/>
      <c r="J131" s="196">
        <f>ROUND(I131*H131,2)</f>
        <v>0</v>
      </c>
      <c r="K131" s="192" t="s">
        <v>21</v>
      </c>
      <c r="L131" s="59"/>
      <c r="M131" s="197" t="s">
        <v>21</v>
      </c>
      <c r="N131" s="198" t="s">
        <v>42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146</v>
      </c>
      <c r="AT131" s="22" t="s">
        <v>141</v>
      </c>
      <c r="AU131" s="22" t="s">
        <v>79</v>
      </c>
      <c r="AY131" s="22" t="s">
        <v>139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79</v>
      </c>
      <c r="BK131" s="201">
        <f>ROUND(I131*H131,2)</f>
        <v>0</v>
      </c>
      <c r="BL131" s="22" t="s">
        <v>146</v>
      </c>
      <c r="BM131" s="22" t="s">
        <v>351</v>
      </c>
    </row>
    <row r="132" spans="2:65" s="1" customFormat="1" ht="13.5">
      <c r="B132" s="39"/>
      <c r="C132" s="61"/>
      <c r="D132" s="202" t="s">
        <v>148</v>
      </c>
      <c r="E132" s="61"/>
      <c r="F132" s="203" t="s">
        <v>842</v>
      </c>
      <c r="G132" s="61"/>
      <c r="H132" s="61"/>
      <c r="I132" s="161"/>
      <c r="J132" s="61"/>
      <c r="K132" s="61"/>
      <c r="L132" s="59"/>
      <c r="M132" s="204"/>
      <c r="N132" s="40"/>
      <c r="O132" s="40"/>
      <c r="P132" s="40"/>
      <c r="Q132" s="40"/>
      <c r="R132" s="40"/>
      <c r="S132" s="40"/>
      <c r="T132" s="76"/>
      <c r="AT132" s="22" t="s">
        <v>148</v>
      </c>
      <c r="AU132" s="22" t="s">
        <v>79</v>
      </c>
    </row>
    <row r="133" spans="2:65" s="1" customFormat="1" ht="14.45" customHeight="1">
      <c r="B133" s="39"/>
      <c r="C133" s="190" t="s">
        <v>251</v>
      </c>
      <c r="D133" s="190" t="s">
        <v>141</v>
      </c>
      <c r="E133" s="191" t="s">
        <v>858</v>
      </c>
      <c r="F133" s="192" t="s">
        <v>859</v>
      </c>
      <c r="G133" s="193" t="s">
        <v>837</v>
      </c>
      <c r="H133" s="194">
        <v>2</v>
      </c>
      <c r="I133" s="195"/>
      <c r="J133" s="196">
        <f>ROUND(I133*H133,2)</f>
        <v>0</v>
      </c>
      <c r="K133" s="192" t="s">
        <v>21</v>
      </c>
      <c r="L133" s="59"/>
      <c r="M133" s="197" t="s">
        <v>21</v>
      </c>
      <c r="N133" s="198" t="s">
        <v>42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146</v>
      </c>
      <c r="AT133" s="22" t="s">
        <v>141</v>
      </c>
      <c r="AU133" s="22" t="s">
        <v>79</v>
      </c>
      <c r="AY133" s="22" t="s">
        <v>139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79</v>
      </c>
      <c r="BK133" s="201">
        <f>ROUND(I133*H133,2)</f>
        <v>0</v>
      </c>
      <c r="BL133" s="22" t="s">
        <v>146</v>
      </c>
      <c r="BM133" s="22" t="s">
        <v>363</v>
      </c>
    </row>
    <row r="134" spans="2:65" s="1" customFormat="1" ht="13.5">
      <c r="B134" s="39"/>
      <c r="C134" s="61"/>
      <c r="D134" s="202" t="s">
        <v>148</v>
      </c>
      <c r="E134" s="61"/>
      <c r="F134" s="203" t="s">
        <v>859</v>
      </c>
      <c r="G134" s="61"/>
      <c r="H134" s="61"/>
      <c r="I134" s="161"/>
      <c r="J134" s="61"/>
      <c r="K134" s="61"/>
      <c r="L134" s="59"/>
      <c r="M134" s="204"/>
      <c r="N134" s="40"/>
      <c r="O134" s="40"/>
      <c r="P134" s="40"/>
      <c r="Q134" s="40"/>
      <c r="R134" s="40"/>
      <c r="S134" s="40"/>
      <c r="T134" s="76"/>
      <c r="AT134" s="22" t="s">
        <v>148</v>
      </c>
      <c r="AU134" s="22" t="s">
        <v>79</v>
      </c>
    </row>
    <row r="135" spans="2:65" s="1" customFormat="1" ht="14.45" customHeight="1">
      <c r="B135" s="39"/>
      <c r="C135" s="190" t="s">
        <v>256</v>
      </c>
      <c r="D135" s="190" t="s">
        <v>141</v>
      </c>
      <c r="E135" s="191" t="s">
        <v>845</v>
      </c>
      <c r="F135" s="192" t="s">
        <v>846</v>
      </c>
      <c r="G135" s="193" t="s">
        <v>837</v>
      </c>
      <c r="H135" s="194">
        <v>10</v>
      </c>
      <c r="I135" s="195"/>
      <c r="J135" s="196">
        <f>ROUND(I135*H135,2)</f>
        <v>0</v>
      </c>
      <c r="K135" s="192" t="s">
        <v>21</v>
      </c>
      <c r="L135" s="59"/>
      <c r="M135" s="197" t="s">
        <v>21</v>
      </c>
      <c r="N135" s="198" t="s">
        <v>42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146</v>
      </c>
      <c r="AT135" s="22" t="s">
        <v>141</v>
      </c>
      <c r="AU135" s="22" t="s">
        <v>79</v>
      </c>
      <c r="AY135" s="22" t="s">
        <v>139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79</v>
      </c>
      <c r="BK135" s="201">
        <f>ROUND(I135*H135,2)</f>
        <v>0</v>
      </c>
      <c r="BL135" s="22" t="s">
        <v>146</v>
      </c>
      <c r="BM135" s="22" t="s">
        <v>375</v>
      </c>
    </row>
    <row r="136" spans="2:65" s="1" customFormat="1" ht="13.5">
      <c r="B136" s="39"/>
      <c r="C136" s="61"/>
      <c r="D136" s="202" t="s">
        <v>148</v>
      </c>
      <c r="E136" s="61"/>
      <c r="F136" s="203" t="s">
        <v>846</v>
      </c>
      <c r="G136" s="61"/>
      <c r="H136" s="61"/>
      <c r="I136" s="161"/>
      <c r="J136" s="61"/>
      <c r="K136" s="61"/>
      <c r="L136" s="59"/>
      <c r="M136" s="204"/>
      <c r="N136" s="40"/>
      <c r="O136" s="40"/>
      <c r="P136" s="40"/>
      <c r="Q136" s="40"/>
      <c r="R136" s="40"/>
      <c r="S136" s="40"/>
      <c r="T136" s="76"/>
      <c r="AT136" s="22" t="s">
        <v>148</v>
      </c>
      <c r="AU136" s="22" t="s">
        <v>79</v>
      </c>
    </row>
    <row r="137" spans="2:65" s="1" customFormat="1" ht="14.45" customHeight="1">
      <c r="B137" s="39"/>
      <c r="C137" s="190" t="s">
        <v>9</v>
      </c>
      <c r="D137" s="190" t="s">
        <v>141</v>
      </c>
      <c r="E137" s="191" t="s">
        <v>847</v>
      </c>
      <c r="F137" s="192" t="s">
        <v>848</v>
      </c>
      <c r="G137" s="193" t="s">
        <v>837</v>
      </c>
      <c r="H137" s="194">
        <v>8</v>
      </c>
      <c r="I137" s="195"/>
      <c r="J137" s="196">
        <f>ROUND(I137*H137,2)</f>
        <v>0</v>
      </c>
      <c r="K137" s="192" t="s">
        <v>21</v>
      </c>
      <c r="L137" s="59"/>
      <c r="M137" s="197" t="s">
        <v>21</v>
      </c>
      <c r="N137" s="198" t="s">
        <v>42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146</v>
      </c>
      <c r="AT137" s="22" t="s">
        <v>141</v>
      </c>
      <c r="AU137" s="22" t="s">
        <v>79</v>
      </c>
      <c r="AY137" s="22" t="s">
        <v>139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79</v>
      </c>
      <c r="BK137" s="201">
        <f>ROUND(I137*H137,2)</f>
        <v>0</v>
      </c>
      <c r="BL137" s="22" t="s">
        <v>146</v>
      </c>
      <c r="BM137" s="22" t="s">
        <v>387</v>
      </c>
    </row>
    <row r="138" spans="2:65" s="1" customFormat="1" ht="13.5">
      <c r="B138" s="39"/>
      <c r="C138" s="61"/>
      <c r="D138" s="202" t="s">
        <v>148</v>
      </c>
      <c r="E138" s="61"/>
      <c r="F138" s="203" t="s">
        <v>848</v>
      </c>
      <c r="G138" s="61"/>
      <c r="H138" s="61"/>
      <c r="I138" s="161"/>
      <c r="J138" s="61"/>
      <c r="K138" s="61"/>
      <c r="L138" s="59"/>
      <c r="M138" s="204"/>
      <c r="N138" s="40"/>
      <c r="O138" s="40"/>
      <c r="P138" s="40"/>
      <c r="Q138" s="40"/>
      <c r="R138" s="40"/>
      <c r="S138" s="40"/>
      <c r="T138" s="76"/>
      <c r="AT138" s="22" t="s">
        <v>148</v>
      </c>
      <c r="AU138" s="22" t="s">
        <v>79</v>
      </c>
    </row>
    <row r="139" spans="2:65" s="1" customFormat="1" ht="14.45" customHeight="1">
      <c r="B139" s="39"/>
      <c r="C139" s="190" t="s">
        <v>269</v>
      </c>
      <c r="D139" s="190" t="s">
        <v>141</v>
      </c>
      <c r="E139" s="191" t="s">
        <v>860</v>
      </c>
      <c r="F139" s="192" t="s">
        <v>861</v>
      </c>
      <c r="G139" s="193" t="s">
        <v>837</v>
      </c>
      <c r="H139" s="194">
        <v>2600</v>
      </c>
      <c r="I139" s="195"/>
      <c r="J139" s="196">
        <f>ROUND(I139*H139,2)</f>
        <v>0</v>
      </c>
      <c r="K139" s="192" t="s">
        <v>21</v>
      </c>
      <c r="L139" s="59"/>
      <c r="M139" s="197" t="s">
        <v>21</v>
      </c>
      <c r="N139" s="198" t="s">
        <v>42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146</v>
      </c>
      <c r="AT139" s="22" t="s">
        <v>141</v>
      </c>
      <c r="AU139" s="22" t="s">
        <v>79</v>
      </c>
      <c r="AY139" s="22" t="s">
        <v>139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79</v>
      </c>
      <c r="BK139" s="201">
        <f>ROUND(I139*H139,2)</f>
        <v>0</v>
      </c>
      <c r="BL139" s="22" t="s">
        <v>146</v>
      </c>
      <c r="BM139" s="22" t="s">
        <v>589</v>
      </c>
    </row>
    <row r="140" spans="2:65" s="1" customFormat="1" ht="13.5">
      <c r="B140" s="39"/>
      <c r="C140" s="61"/>
      <c r="D140" s="202" t="s">
        <v>148</v>
      </c>
      <c r="E140" s="61"/>
      <c r="F140" s="203" t="s">
        <v>861</v>
      </c>
      <c r="G140" s="61"/>
      <c r="H140" s="61"/>
      <c r="I140" s="161"/>
      <c r="J140" s="61"/>
      <c r="K140" s="61"/>
      <c r="L140" s="59"/>
      <c r="M140" s="204"/>
      <c r="N140" s="40"/>
      <c r="O140" s="40"/>
      <c r="P140" s="40"/>
      <c r="Q140" s="40"/>
      <c r="R140" s="40"/>
      <c r="S140" s="40"/>
      <c r="T140" s="76"/>
      <c r="AT140" s="22" t="s">
        <v>148</v>
      </c>
      <c r="AU140" s="22" t="s">
        <v>79</v>
      </c>
    </row>
    <row r="141" spans="2:65" s="10" customFormat="1" ht="37.35" customHeight="1">
      <c r="B141" s="174"/>
      <c r="C141" s="175"/>
      <c r="D141" s="176" t="s">
        <v>70</v>
      </c>
      <c r="E141" s="177" t="s">
        <v>849</v>
      </c>
      <c r="F141" s="177" t="s">
        <v>21</v>
      </c>
      <c r="G141" s="175"/>
      <c r="H141" s="175"/>
      <c r="I141" s="178"/>
      <c r="J141" s="179">
        <f>BK141</f>
        <v>0</v>
      </c>
      <c r="K141" s="175"/>
      <c r="L141" s="180"/>
      <c r="M141" s="181"/>
      <c r="N141" s="182"/>
      <c r="O141" s="182"/>
      <c r="P141" s="183">
        <v>0</v>
      </c>
      <c r="Q141" s="182"/>
      <c r="R141" s="183">
        <v>0</v>
      </c>
      <c r="S141" s="182"/>
      <c r="T141" s="184">
        <v>0</v>
      </c>
      <c r="AR141" s="185" t="s">
        <v>79</v>
      </c>
      <c r="AT141" s="186" t="s">
        <v>70</v>
      </c>
      <c r="AU141" s="186" t="s">
        <v>71</v>
      </c>
      <c r="AY141" s="185" t="s">
        <v>139</v>
      </c>
      <c r="BK141" s="187">
        <v>0</v>
      </c>
    </row>
    <row r="142" spans="2:65" s="10" customFormat="1" ht="24.95" customHeight="1">
      <c r="B142" s="174"/>
      <c r="C142" s="175"/>
      <c r="D142" s="176" t="s">
        <v>70</v>
      </c>
      <c r="E142" s="177" t="s">
        <v>849</v>
      </c>
      <c r="F142" s="177" t="s">
        <v>21</v>
      </c>
      <c r="G142" s="175"/>
      <c r="H142" s="175"/>
      <c r="I142" s="178"/>
      <c r="J142" s="179">
        <f>BK142</f>
        <v>0</v>
      </c>
      <c r="K142" s="175"/>
      <c r="L142" s="180"/>
      <c r="M142" s="181"/>
      <c r="N142" s="182"/>
      <c r="O142" s="182"/>
      <c r="P142" s="183">
        <v>0</v>
      </c>
      <c r="Q142" s="182"/>
      <c r="R142" s="183">
        <v>0</v>
      </c>
      <c r="S142" s="182"/>
      <c r="T142" s="184">
        <v>0</v>
      </c>
      <c r="AR142" s="185" t="s">
        <v>79</v>
      </c>
      <c r="AT142" s="186" t="s">
        <v>70</v>
      </c>
      <c r="AU142" s="186" t="s">
        <v>71</v>
      </c>
      <c r="AY142" s="185" t="s">
        <v>139</v>
      </c>
      <c r="BK142" s="187">
        <v>0</v>
      </c>
    </row>
    <row r="143" spans="2:65" s="10" customFormat="1" ht="24.95" customHeight="1">
      <c r="B143" s="174"/>
      <c r="C143" s="175"/>
      <c r="D143" s="176" t="s">
        <v>70</v>
      </c>
      <c r="E143" s="177" t="s">
        <v>866</v>
      </c>
      <c r="F143" s="177" t="s">
        <v>867</v>
      </c>
      <c r="G143" s="175"/>
      <c r="H143" s="175"/>
      <c r="I143" s="178"/>
      <c r="J143" s="179">
        <f>BK143</f>
        <v>0</v>
      </c>
      <c r="K143" s="175"/>
      <c r="L143" s="180"/>
      <c r="M143" s="181"/>
      <c r="N143" s="182"/>
      <c r="O143" s="182"/>
      <c r="P143" s="183">
        <v>0</v>
      </c>
      <c r="Q143" s="182"/>
      <c r="R143" s="183">
        <v>0</v>
      </c>
      <c r="S143" s="182"/>
      <c r="T143" s="184">
        <v>0</v>
      </c>
      <c r="AR143" s="185" t="s">
        <v>79</v>
      </c>
      <c r="AT143" s="186" t="s">
        <v>70</v>
      </c>
      <c r="AU143" s="186" t="s">
        <v>71</v>
      </c>
      <c r="AY143" s="185" t="s">
        <v>139</v>
      </c>
      <c r="BK143" s="187">
        <v>0</v>
      </c>
    </row>
    <row r="144" spans="2:65" s="10" customFormat="1" ht="24.95" customHeight="1">
      <c r="B144" s="174"/>
      <c r="C144" s="175"/>
      <c r="D144" s="176" t="s">
        <v>70</v>
      </c>
      <c r="E144" s="177" t="s">
        <v>849</v>
      </c>
      <c r="F144" s="177" t="s">
        <v>21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SUM(P145:P168)</f>
        <v>0</v>
      </c>
      <c r="Q144" s="182"/>
      <c r="R144" s="183">
        <f>SUM(R145:R168)</f>
        <v>0</v>
      </c>
      <c r="S144" s="182"/>
      <c r="T144" s="184">
        <f>SUM(T145:T168)</f>
        <v>0</v>
      </c>
      <c r="AR144" s="185" t="s">
        <v>79</v>
      </c>
      <c r="AT144" s="186" t="s">
        <v>70</v>
      </c>
      <c r="AU144" s="186" t="s">
        <v>71</v>
      </c>
      <c r="AY144" s="185" t="s">
        <v>139</v>
      </c>
      <c r="BK144" s="187">
        <f>SUM(BK145:BK168)</f>
        <v>0</v>
      </c>
    </row>
    <row r="145" spans="2:65" s="1" customFormat="1" ht="14.45" customHeight="1">
      <c r="B145" s="39"/>
      <c r="C145" s="190" t="s">
        <v>274</v>
      </c>
      <c r="D145" s="190" t="s">
        <v>141</v>
      </c>
      <c r="E145" s="191" t="s">
        <v>868</v>
      </c>
      <c r="F145" s="192" t="s">
        <v>869</v>
      </c>
      <c r="G145" s="193" t="s">
        <v>259</v>
      </c>
      <c r="H145" s="194">
        <v>45</v>
      </c>
      <c r="I145" s="195"/>
      <c r="J145" s="196">
        <f>ROUND(I145*H145,2)</f>
        <v>0</v>
      </c>
      <c r="K145" s="192" t="s">
        <v>21</v>
      </c>
      <c r="L145" s="59"/>
      <c r="M145" s="197" t="s">
        <v>21</v>
      </c>
      <c r="N145" s="198" t="s">
        <v>42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146</v>
      </c>
      <c r="AT145" s="22" t="s">
        <v>141</v>
      </c>
      <c r="AU145" s="22" t="s">
        <v>79</v>
      </c>
      <c r="AY145" s="22" t="s">
        <v>139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79</v>
      </c>
      <c r="BK145" s="201">
        <f>ROUND(I145*H145,2)</f>
        <v>0</v>
      </c>
      <c r="BL145" s="22" t="s">
        <v>146</v>
      </c>
      <c r="BM145" s="22" t="s">
        <v>598</v>
      </c>
    </row>
    <row r="146" spans="2:65" s="1" customFormat="1" ht="13.5">
      <c r="B146" s="39"/>
      <c r="C146" s="61"/>
      <c r="D146" s="202" t="s">
        <v>148</v>
      </c>
      <c r="E146" s="61"/>
      <c r="F146" s="203" t="s">
        <v>869</v>
      </c>
      <c r="G146" s="61"/>
      <c r="H146" s="61"/>
      <c r="I146" s="161"/>
      <c r="J146" s="61"/>
      <c r="K146" s="61"/>
      <c r="L146" s="59"/>
      <c r="M146" s="204"/>
      <c r="N146" s="40"/>
      <c r="O146" s="40"/>
      <c r="P146" s="40"/>
      <c r="Q146" s="40"/>
      <c r="R146" s="40"/>
      <c r="S146" s="40"/>
      <c r="T146" s="76"/>
      <c r="AT146" s="22" t="s">
        <v>148</v>
      </c>
      <c r="AU146" s="22" t="s">
        <v>79</v>
      </c>
    </row>
    <row r="147" spans="2:65" s="1" customFormat="1" ht="14.45" customHeight="1">
      <c r="B147" s="39"/>
      <c r="C147" s="190" t="s">
        <v>281</v>
      </c>
      <c r="D147" s="190" t="s">
        <v>141</v>
      </c>
      <c r="E147" s="191" t="s">
        <v>870</v>
      </c>
      <c r="F147" s="192" t="s">
        <v>871</v>
      </c>
      <c r="G147" s="193" t="s">
        <v>259</v>
      </c>
      <c r="H147" s="194">
        <v>25</v>
      </c>
      <c r="I147" s="195"/>
      <c r="J147" s="196">
        <f>ROUND(I147*H147,2)</f>
        <v>0</v>
      </c>
      <c r="K147" s="192" t="s">
        <v>21</v>
      </c>
      <c r="L147" s="59"/>
      <c r="M147" s="197" t="s">
        <v>21</v>
      </c>
      <c r="N147" s="198" t="s">
        <v>42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146</v>
      </c>
      <c r="AT147" s="22" t="s">
        <v>141</v>
      </c>
      <c r="AU147" s="22" t="s">
        <v>79</v>
      </c>
      <c r="AY147" s="22" t="s">
        <v>139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79</v>
      </c>
      <c r="BK147" s="201">
        <f>ROUND(I147*H147,2)</f>
        <v>0</v>
      </c>
      <c r="BL147" s="22" t="s">
        <v>146</v>
      </c>
      <c r="BM147" s="22" t="s">
        <v>607</v>
      </c>
    </row>
    <row r="148" spans="2:65" s="1" customFormat="1" ht="13.5">
      <c r="B148" s="39"/>
      <c r="C148" s="61"/>
      <c r="D148" s="202" t="s">
        <v>148</v>
      </c>
      <c r="E148" s="61"/>
      <c r="F148" s="203" t="s">
        <v>871</v>
      </c>
      <c r="G148" s="61"/>
      <c r="H148" s="61"/>
      <c r="I148" s="161"/>
      <c r="J148" s="61"/>
      <c r="K148" s="61"/>
      <c r="L148" s="59"/>
      <c r="M148" s="204"/>
      <c r="N148" s="40"/>
      <c r="O148" s="40"/>
      <c r="P148" s="40"/>
      <c r="Q148" s="40"/>
      <c r="R148" s="40"/>
      <c r="S148" s="40"/>
      <c r="T148" s="76"/>
      <c r="AT148" s="22" t="s">
        <v>148</v>
      </c>
      <c r="AU148" s="22" t="s">
        <v>79</v>
      </c>
    </row>
    <row r="149" spans="2:65" s="1" customFormat="1" ht="14.45" customHeight="1">
      <c r="B149" s="39"/>
      <c r="C149" s="190" t="s">
        <v>286</v>
      </c>
      <c r="D149" s="190" t="s">
        <v>141</v>
      </c>
      <c r="E149" s="191" t="s">
        <v>872</v>
      </c>
      <c r="F149" s="192" t="s">
        <v>873</v>
      </c>
      <c r="G149" s="193" t="s">
        <v>259</v>
      </c>
      <c r="H149" s="194">
        <v>38</v>
      </c>
      <c r="I149" s="195"/>
      <c r="J149" s="196">
        <f>ROUND(I149*H149,2)</f>
        <v>0</v>
      </c>
      <c r="K149" s="192" t="s">
        <v>21</v>
      </c>
      <c r="L149" s="59"/>
      <c r="M149" s="197" t="s">
        <v>21</v>
      </c>
      <c r="N149" s="198" t="s">
        <v>42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146</v>
      </c>
      <c r="AT149" s="22" t="s">
        <v>141</v>
      </c>
      <c r="AU149" s="22" t="s">
        <v>79</v>
      </c>
      <c r="AY149" s="22" t="s">
        <v>139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79</v>
      </c>
      <c r="BK149" s="201">
        <f>ROUND(I149*H149,2)</f>
        <v>0</v>
      </c>
      <c r="BL149" s="22" t="s">
        <v>146</v>
      </c>
      <c r="BM149" s="22" t="s">
        <v>616</v>
      </c>
    </row>
    <row r="150" spans="2:65" s="1" customFormat="1" ht="13.5">
      <c r="B150" s="39"/>
      <c r="C150" s="61"/>
      <c r="D150" s="202" t="s">
        <v>148</v>
      </c>
      <c r="E150" s="61"/>
      <c r="F150" s="203" t="s">
        <v>873</v>
      </c>
      <c r="G150" s="61"/>
      <c r="H150" s="61"/>
      <c r="I150" s="161"/>
      <c r="J150" s="61"/>
      <c r="K150" s="61"/>
      <c r="L150" s="59"/>
      <c r="M150" s="204"/>
      <c r="N150" s="40"/>
      <c r="O150" s="40"/>
      <c r="P150" s="40"/>
      <c r="Q150" s="40"/>
      <c r="R150" s="40"/>
      <c r="S150" s="40"/>
      <c r="T150" s="76"/>
      <c r="AT150" s="22" t="s">
        <v>148</v>
      </c>
      <c r="AU150" s="22" t="s">
        <v>79</v>
      </c>
    </row>
    <row r="151" spans="2:65" s="1" customFormat="1" ht="14.45" customHeight="1">
      <c r="B151" s="39"/>
      <c r="C151" s="190" t="s">
        <v>291</v>
      </c>
      <c r="D151" s="190" t="s">
        <v>141</v>
      </c>
      <c r="E151" s="191" t="s">
        <v>874</v>
      </c>
      <c r="F151" s="192" t="s">
        <v>875</v>
      </c>
      <c r="G151" s="193" t="s">
        <v>259</v>
      </c>
      <c r="H151" s="194">
        <v>35</v>
      </c>
      <c r="I151" s="195"/>
      <c r="J151" s="196">
        <f>ROUND(I151*H151,2)</f>
        <v>0</v>
      </c>
      <c r="K151" s="192" t="s">
        <v>21</v>
      </c>
      <c r="L151" s="59"/>
      <c r="M151" s="197" t="s">
        <v>21</v>
      </c>
      <c r="N151" s="198" t="s">
        <v>42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146</v>
      </c>
      <c r="AT151" s="22" t="s">
        <v>141</v>
      </c>
      <c r="AU151" s="22" t="s">
        <v>79</v>
      </c>
      <c r="AY151" s="22" t="s">
        <v>139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79</v>
      </c>
      <c r="BK151" s="201">
        <f>ROUND(I151*H151,2)</f>
        <v>0</v>
      </c>
      <c r="BL151" s="22" t="s">
        <v>146</v>
      </c>
      <c r="BM151" s="22" t="s">
        <v>625</v>
      </c>
    </row>
    <row r="152" spans="2:65" s="1" customFormat="1" ht="13.5">
      <c r="B152" s="39"/>
      <c r="C152" s="61"/>
      <c r="D152" s="202" t="s">
        <v>148</v>
      </c>
      <c r="E152" s="61"/>
      <c r="F152" s="203" t="s">
        <v>875</v>
      </c>
      <c r="G152" s="61"/>
      <c r="H152" s="61"/>
      <c r="I152" s="161"/>
      <c r="J152" s="61"/>
      <c r="K152" s="61"/>
      <c r="L152" s="59"/>
      <c r="M152" s="204"/>
      <c r="N152" s="40"/>
      <c r="O152" s="40"/>
      <c r="P152" s="40"/>
      <c r="Q152" s="40"/>
      <c r="R152" s="40"/>
      <c r="S152" s="40"/>
      <c r="T152" s="76"/>
      <c r="AT152" s="22" t="s">
        <v>148</v>
      </c>
      <c r="AU152" s="22" t="s">
        <v>79</v>
      </c>
    </row>
    <row r="153" spans="2:65" s="1" customFormat="1" ht="14.45" customHeight="1">
      <c r="B153" s="39"/>
      <c r="C153" s="190" t="s">
        <v>297</v>
      </c>
      <c r="D153" s="190" t="s">
        <v>141</v>
      </c>
      <c r="E153" s="191" t="s">
        <v>876</v>
      </c>
      <c r="F153" s="192" t="s">
        <v>877</v>
      </c>
      <c r="G153" s="193" t="s">
        <v>259</v>
      </c>
      <c r="H153" s="194">
        <v>47</v>
      </c>
      <c r="I153" s="195"/>
      <c r="J153" s="196">
        <f>ROUND(I153*H153,2)</f>
        <v>0</v>
      </c>
      <c r="K153" s="192" t="s">
        <v>21</v>
      </c>
      <c r="L153" s="59"/>
      <c r="M153" s="197" t="s">
        <v>21</v>
      </c>
      <c r="N153" s="198" t="s">
        <v>42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146</v>
      </c>
      <c r="AT153" s="22" t="s">
        <v>141</v>
      </c>
      <c r="AU153" s="22" t="s">
        <v>79</v>
      </c>
      <c r="AY153" s="22" t="s">
        <v>139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79</v>
      </c>
      <c r="BK153" s="201">
        <f>ROUND(I153*H153,2)</f>
        <v>0</v>
      </c>
      <c r="BL153" s="22" t="s">
        <v>146</v>
      </c>
      <c r="BM153" s="22" t="s">
        <v>634</v>
      </c>
    </row>
    <row r="154" spans="2:65" s="1" customFormat="1" ht="13.5">
      <c r="B154" s="39"/>
      <c r="C154" s="61"/>
      <c r="D154" s="202" t="s">
        <v>148</v>
      </c>
      <c r="E154" s="61"/>
      <c r="F154" s="203" t="s">
        <v>877</v>
      </c>
      <c r="G154" s="61"/>
      <c r="H154" s="61"/>
      <c r="I154" s="161"/>
      <c r="J154" s="61"/>
      <c r="K154" s="61"/>
      <c r="L154" s="59"/>
      <c r="M154" s="204"/>
      <c r="N154" s="40"/>
      <c r="O154" s="40"/>
      <c r="P154" s="40"/>
      <c r="Q154" s="40"/>
      <c r="R154" s="40"/>
      <c r="S154" s="40"/>
      <c r="T154" s="76"/>
      <c r="AT154" s="22" t="s">
        <v>148</v>
      </c>
      <c r="AU154" s="22" t="s">
        <v>79</v>
      </c>
    </row>
    <row r="155" spans="2:65" s="1" customFormat="1" ht="14.45" customHeight="1">
      <c r="B155" s="39"/>
      <c r="C155" s="190" t="s">
        <v>304</v>
      </c>
      <c r="D155" s="190" t="s">
        <v>141</v>
      </c>
      <c r="E155" s="191" t="s">
        <v>878</v>
      </c>
      <c r="F155" s="192" t="s">
        <v>879</v>
      </c>
      <c r="G155" s="193" t="s">
        <v>837</v>
      </c>
      <c r="H155" s="194">
        <v>4</v>
      </c>
      <c r="I155" s="195"/>
      <c r="J155" s="196">
        <f>ROUND(I155*H155,2)</f>
        <v>0</v>
      </c>
      <c r="K155" s="192" t="s">
        <v>21</v>
      </c>
      <c r="L155" s="59"/>
      <c r="M155" s="197" t="s">
        <v>21</v>
      </c>
      <c r="N155" s="198" t="s">
        <v>42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146</v>
      </c>
      <c r="AT155" s="22" t="s">
        <v>141</v>
      </c>
      <c r="AU155" s="22" t="s">
        <v>79</v>
      </c>
      <c r="AY155" s="22" t="s">
        <v>139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79</v>
      </c>
      <c r="BK155" s="201">
        <f>ROUND(I155*H155,2)</f>
        <v>0</v>
      </c>
      <c r="BL155" s="22" t="s">
        <v>146</v>
      </c>
      <c r="BM155" s="22" t="s">
        <v>644</v>
      </c>
    </row>
    <row r="156" spans="2:65" s="1" customFormat="1" ht="13.5">
      <c r="B156" s="39"/>
      <c r="C156" s="61"/>
      <c r="D156" s="202" t="s">
        <v>148</v>
      </c>
      <c r="E156" s="61"/>
      <c r="F156" s="203" t="s">
        <v>879</v>
      </c>
      <c r="G156" s="61"/>
      <c r="H156" s="61"/>
      <c r="I156" s="161"/>
      <c r="J156" s="61"/>
      <c r="K156" s="61"/>
      <c r="L156" s="59"/>
      <c r="M156" s="204"/>
      <c r="N156" s="40"/>
      <c r="O156" s="40"/>
      <c r="P156" s="40"/>
      <c r="Q156" s="40"/>
      <c r="R156" s="40"/>
      <c r="S156" s="40"/>
      <c r="T156" s="76"/>
      <c r="AT156" s="22" t="s">
        <v>148</v>
      </c>
      <c r="AU156" s="22" t="s">
        <v>79</v>
      </c>
    </row>
    <row r="157" spans="2:65" s="1" customFormat="1" ht="14.45" customHeight="1">
      <c r="B157" s="39"/>
      <c r="C157" s="190" t="s">
        <v>313</v>
      </c>
      <c r="D157" s="190" t="s">
        <v>141</v>
      </c>
      <c r="E157" s="191" t="s">
        <v>880</v>
      </c>
      <c r="F157" s="192" t="s">
        <v>881</v>
      </c>
      <c r="G157" s="193" t="s">
        <v>837</v>
      </c>
      <c r="H157" s="194">
        <v>10</v>
      </c>
      <c r="I157" s="195"/>
      <c r="J157" s="196">
        <f>ROUND(I157*H157,2)</f>
        <v>0</v>
      </c>
      <c r="K157" s="192" t="s">
        <v>21</v>
      </c>
      <c r="L157" s="59"/>
      <c r="M157" s="197" t="s">
        <v>21</v>
      </c>
      <c r="N157" s="198" t="s">
        <v>42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146</v>
      </c>
      <c r="AT157" s="22" t="s">
        <v>141</v>
      </c>
      <c r="AU157" s="22" t="s">
        <v>79</v>
      </c>
      <c r="AY157" s="22" t="s">
        <v>139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79</v>
      </c>
      <c r="BK157" s="201">
        <f>ROUND(I157*H157,2)</f>
        <v>0</v>
      </c>
      <c r="BL157" s="22" t="s">
        <v>146</v>
      </c>
      <c r="BM157" s="22" t="s">
        <v>654</v>
      </c>
    </row>
    <row r="158" spans="2:65" s="1" customFormat="1" ht="13.5">
      <c r="B158" s="39"/>
      <c r="C158" s="61"/>
      <c r="D158" s="202" t="s">
        <v>148</v>
      </c>
      <c r="E158" s="61"/>
      <c r="F158" s="203" t="s">
        <v>881</v>
      </c>
      <c r="G158" s="61"/>
      <c r="H158" s="61"/>
      <c r="I158" s="161"/>
      <c r="J158" s="61"/>
      <c r="K158" s="61"/>
      <c r="L158" s="59"/>
      <c r="M158" s="204"/>
      <c r="N158" s="40"/>
      <c r="O158" s="40"/>
      <c r="P158" s="40"/>
      <c r="Q158" s="40"/>
      <c r="R158" s="40"/>
      <c r="S158" s="40"/>
      <c r="T158" s="76"/>
      <c r="AT158" s="22" t="s">
        <v>148</v>
      </c>
      <c r="AU158" s="22" t="s">
        <v>79</v>
      </c>
    </row>
    <row r="159" spans="2:65" s="1" customFormat="1" ht="14.45" customHeight="1">
      <c r="B159" s="39"/>
      <c r="C159" s="190" t="s">
        <v>320</v>
      </c>
      <c r="D159" s="190" t="s">
        <v>141</v>
      </c>
      <c r="E159" s="191" t="s">
        <v>882</v>
      </c>
      <c r="F159" s="192" t="s">
        <v>883</v>
      </c>
      <c r="G159" s="193" t="s">
        <v>837</v>
      </c>
      <c r="H159" s="194">
        <v>5</v>
      </c>
      <c r="I159" s="195"/>
      <c r="J159" s="196">
        <f>ROUND(I159*H159,2)</f>
        <v>0</v>
      </c>
      <c r="K159" s="192" t="s">
        <v>21</v>
      </c>
      <c r="L159" s="59"/>
      <c r="M159" s="197" t="s">
        <v>21</v>
      </c>
      <c r="N159" s="198" t="s">
        <v>42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146</v>
      </c>
      <c r="AT159" s="22" t="s">
        <v>141</v>
      </c>
      <c r="AU159" s="22" t="s">
        <v>79</v>
      </c>
      <c r="AY159" s="22" t="s">
        <v>139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79</v>
      </c>
      <c r="BK159" s="201">
        <f>ROUND(I159*H159,2)</f>
        <v>0</v>
      </c>
      <c r="BL159" s="22" t="s">
        <v>146</v>
      </c>
      <c r="BM159" s="22" t="s">
        <v>664</v>
      </c>
    </row>
    <row r="160" spans="2:65" s="1" customFormat="1" ht="13.5">
      <c r="B160" s="39"/>
      <c r="C160" s="61"/>
      <c r="D160" s="202" t="s">
        <v>148</v>
      </c>
      <c r="E160" s="61"/>
      <c r="F160" s="203" t="s">
        <v>883</v>
      </c>
      <c r="G160" s="61"/>
      <c r="H160" s="61"/>
      <c r="I160" s="161"/>
      <c r="J160" s="61"/>
      <c r="K160" s="61"/>
      <c r="L160" s="59"/>
      <c r="M160" s="204"/>
      <c r="N160" s="40"/>
      <c r="O160" s="40"/>
      <c r="P160" s="40"/>
      <c r="Q160" s="40"/>
      <c r="R160" s="40"/>
      <c r="S160" s="40"/>
      <c r="T160" s="76"/>
      <c r="AT160" s="22" t="s">
        <v>148</v>
      </c>
      <c r="AU160" s="22" t="s">
        <v>79</v>
      </c>
    </row>
    <row r="161" spans="2:65" s="1" customFormat="1" ht="14.45" customHeight="1">
      <c r="B161" s="39"/>
      <c r="C161" s="190" t="s">
        <v>327</v>
      </c>
      <c r="D161" s="190" t="s">
        <v>141</v>
      </c>
      <c r="E161" s="191" t="s">
        <v>884</v>
      </c>
      <c r="F161" s="192" t="s">
        <v>885</v>
      </c>
      <c r="G161" s="193" t="s">
        <v>259</v>
      </c>
      <c r="H161" s="194">
        <v>50</v>
      </c>
      <c r="I161" s="195"/>
      <c r="J161" s="196">
        <f>ROUND(I161*H161,2)</f>
        <v>0</v>
      </c>
      <c r="K161" s="192" t="s">
        <v>21</v>
      </c>
      <c r="L161" s="59"/>
      <c r="M161" s="197" t="s">
        <v>21</v>
      </c>
      <c r="N161" s="198" t="s">
        <v>42</v>
      </c>
      <c r="O161" s="4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2" t="s">
        <v>146</v>
      </c>
      <c r="AT161" s="22" t="s">
        <v>141</v>
      </c>
      <c r="AU161" s="22" t="s">
        <v>79</v>
      </c>
      <c r="AY161" s="22" t="s">
        <v>139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79</v>
      </c>
      <c r="BK161" s="201">
        <f>ROUND(I161*H161,2)</f>
        <v>0</v>
      </c>
      <c r="BL161" s="22" t="s">
        <v>146</v>
      </c>
      <c r="BM161" s="22" t="s">
        <v>674</v>
      </c>
    </row>
    <row r="162" spans="2:65" s="1" customFormat="1" ht="13.5">
      <c r="B162" s="39"/>
      <c r="C162" s="61"/>
      <c r="D162" s="202" t="s">
        <v>148</v>
      </c>
      <c r="E162" s="61"/>
      <c r="F162" s="203" t="s">
        <v>885</v>
      </c>
      <c r="G162" s="61"/>
      <c r="H162" s="61"/>
      <c r="I162" s="161"/>
      <c r="J162" s="61"/>
      <c r="K162" s="61"/>
      <c r="L162" s="59"/>
      <c r="M162" s="204"/>
      <c r="N162" s="40"/>
      <c r="O162" s="40"/>
      <c r="P162" s="40"/>
      <c r="Q162" s="40"/>
      <c r="R162" s="40"/>
      <c r="S162" s="40"/>
      <c r="T162" s="76"/>
      <c r="AT162" s="22" t="s">
        <v>148</v>
      </c>
      <c r="AU162" s="22" t="s">
        <v>79</v>
      </c>
    </row>
    <row r="163" spans="2:65" s="1" customFormat="1" ht="14.45" customHeight="1">
      <c r="B163" s="39"/>
      <c r="C163" s="190" t="s">
        <v>217</v>
      </c>
      <c r="D163" s="190" t="s">
        <v>141</v>
      </c>
      <c r="E163" s="191" t="s">
        <v>886</v>
      </c>
      <c r="F163" s="192" t="s">
        <v>887</v>
      </c>
      <c r="G163" s="193" t="s">
        <v>259</v>
      </c>
      <c r="H163" s="194">
        <v>3</v>
      </c>
      <c r="I163" s="195"/>
      <c r="J163" s="196">
        <f>ROUND(I163*H163,2)</f>
        <v>0</v>
      </c>
      <c r="K163" s="192" t="s">
        <v>21</v>
      </c>
      <c r="L163" s="59"/>
      <c r="M163" s="197" t="s">
        <v>21</v>
      </c>
      <c r="N163" s="198" t="s">
        <v>42</v>
      </c>
      <c r="O163" s="4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2" t="s">
        <v>146</v>
      </c>
      <c r="AT163" s="22" t="s">
        <v>141</v>
      </c>
      <c r="AU163" s="22" t="s">
        <v>79</v>
      </c>
      <c r="AY163" s="22" t="s">
        <v>139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79</v>
      </c>
      <c r="BK163" s="201">
        <f>ROUND(I163*H163,2)</f>
        <v>0</v>
      </c>
      <c r="BL163" s="22" t="s">
        <v>146</v>
      </c>
      <c r="BM163" s="22" t="s">
        <v>684</v>
      </c>
    </row>
    <row r="164" spans="2:65" s="1" customFormat="1" ht="13.5">
      <c r="B164" s="39"/>
      <c r="C164" s="61"/>
      <c r="D164" s="202" t="s">
        <v>148</v>
      </c>
      <c r="E164" s="61"/>
      <c r="F164" s="203" t="s">
        <v>887</v>
      </c>
      <c r="G164" s="61"/>
      <c r="H164" s="61"/>
      <c r="I164" s="161"/>
      <c r="J164" s="61"/>
      <c r="K164" s="61"/>
      <c r="L164" s="59"/>
      <c r="M164" s="204"/>
      <c r="N164" s="40"/>
      <c r="O164" s="40"/>
      <c r="P164" s="40"/>
      <c r="Q164" s="40"/>
      <c r="R164" s="40"/>
      <c r="S164" s="40"/>
      <c r="T164" s="76"/>
      <c r="AT164" s="22" t="s">
        <v>148</v>
      </c>
      <c r="AU164" s="22" t="s">
        <v>79</v>
      </c>
    </row>
    <row r="165" spans="2:65" s="1" customFormat="1" ht="14.45" customHeight="1">
      <c r="B165" s="39"/>
      <c r="C165" s="190" t="s">
        <v>336</v>
      </c>
      <c r="D165" s="190" t="s">
        <v>141</v>
      </c>
      <c r="E165" s="191" t="s">
        <v>888</v>
      </c>
      <c r="F165" s="192" t="s">
        <v>889</v>
      </c>
      <c r="G165" s="193" t="s">
        <v>837</v>
      </c>
      <c r="H165" s="194">
        <v>6</v>
      </c>
      <c r="I165" s="195"/>
      <c r="J165" s="196">
        <f>ROUND(I165*H165,2)</f>
        <v>0</v>
      </c>
      <c r="K165" s="192" t="s">
        <v>21</v>
      </c>
      <c r="L165" s="59"/>
      <c r="M165" s="197" t="s">
        <v>21</v>
      </c>
      <c r="N165" s="198" t="s">
        <v>42</v>
      </c>
      <c r="O165" s="4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2" t="s">
        <v>146</v>
      </c>
      <c r="AT165" s="22" t="s">
        <v>141</v>
      </c>
      <c r="AU165" s="22" t="s">
        <v>79</v>
      </c>
      <c r="AY165" s="22" t="s">
        <v>139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79</v>
      </c>
      <c r="BK165" s="201">
        <f>ROUND(I165*H165,2)</f>
        <v>0</v>
      </c>
      <c r="BL165" s="22" t="s">
        <v>146</v>
      </c>
      <c r="BM165" s="22" t="s">
        <v>694</v>
      </c>
    </row>
    <row r="166" spans="2:65" s="1" customFormat="1" ht="13.5">
      <c r="B166" s="39"/>
      <c r="C166" s="61"/>
      <c r="D166" s="202" t="s">
        <v>148</v>
      </c>
      <c r="E166" s="61"/>
      <c r="F166" s="203" t="s">
        <v>889</v>
      </c>
      <c r="G166" s="61"/>
      <c r="H166" s="61"/>
      <c r="I166" s="161"/>
      <c r="J166" s="61"/>
      <c r="K166" s="61"/>
      <c r="L166" s="59"/>
      <c r="M166" s="204"/>
      <c r="N166" s="40"/>
      <c r="O166" s="40"/>
      <c r="P166" s="40"/>
      <c r="Q166" s="40"/>
      <c r="R166" s="40"/>
      <c r="S166" s="40"/>
      <c r="T166" s="76"/>
      <c r="AT166" s="22" t="s">
        <v>148</v>
      </c>
      <c r="AU166" s="22" t="s">
        <v>79</v>
      </c>
    </row>
    <row r="167" spans="2:65" s="1" customFormat="1" ht="14.45" customHeight="1">
      <c r="B167" s="39"/>
      <c r="C167" s="190" t="s">
        <v>341</v>
      </c>
      <c r="D167" s="190" t="s">
        <v>141</v>
      </c>
      <c r="E167" s="191" t="s">
        <v>890</v>
      </c>
      <c r="F167" s="192" t="s">
        <v>891</v>
      </c>
      <c r="G167" s="193" t="s">
        <v>892</v>
      </c>
      <c r="H167" s="194">
        <v>1</v>
      </c>
      <c r="I167" s="195"/>
      <c r="J167" s="196">
        <f>ROUND(I167*H167,2)</f>
        <v>0</v>
      </c>
      <c r="K167" s="192" t="s">
        <v>21</v>
      </c>
      <c r="L167" s="59"/>
      <c r="M167" s="197" t="s">
        <v>21</v>
      </c>
      <c r="N167" s="198" t="s">
        <v>42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146</v>
      </c>
      <c r="AT167" s="22" t="s">
        <v>141</v>
      </c>
      <c r="AU167" s="22" t="s">
        <v>79</v>
      </c>
      <c r="AY167" s="22" t="s">
        <v>139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79</v>
      </c>
      <c r="BK167" s="201">
        <f>ROUND(I167*H167,2)</f>
        <v>0</v>
      </c>
      <c r="BL167" s="22" t="s">
        <v>146</v>
      </c>
      <c r="BM167" s="22" t="s">
        <v>704</v>
      </c>
    </row>
    <row r="168" spans="2:65" s="1" customFormat="1" ht="13.5">
      <c r="B168" s="39"/>
      <c r="C168" s="61"/>
      <c r="D168" s="202" t="s">
        <v>148</v>
      </c>
      <c r="E168" s="61"/>
      <c r="F168" s="203" t="s">
        <v>891</v>
      </c>
      <c r="G168" s="61"/>
      <c r="H168" s="61"/>
      <c r="I168" s="161"/>
      <c r="J168" s="61"/>
      <c r="K168" s="61"/>
      <c r="L168" s="59"/>
      <c r="M168" s="204"/>
      <c r="N168" s="40"/>
      <c r="O168" s="40"/>
      <c r="P168" s="40"/>
      <c r="Q168" s="40"/>
      <c r="R168" s="40"/>
      <c r="S168" s="40"/>
      <c r="T168" s="76"/>
      <c r="AT168" s="22" t="s">
        <v>148</v>
      </c>
      <c r="AU168" s="22" t="s">
        <v>79</v>
      </c>
    </row>
    <row r="169" spans="2:65" s="10" customFormat="1" ht="37.35" customHeight="1">
      <c r="B169" s="174"/>
      <c r="C169" s="175"/>
      <c r="D169" s="176" t="s">
        <v>70</v>
      </c>
      <c r="E169" s="177" t="s">
        <v>849</v>
      </c>
      <c r="F169" s="177" t="s">
        <v>21</v>
      </c>
      <c r="G169" s="175"/>
      <c r="H169" s="175"/>
      <c r="I169" s="178"/>
      <c r="J169" s="179">
        <f>BK169</f>
        <v>0</v>
      </c>
      <c r="K169" s="175"/>
      <c r="L169" s="180"/>
      <c r="M169" s="181"/>
      <c r="N169" s="182"/>
      <c r="O169" s="182"/>
      <c r="P169" s="183">
        <v>0</v>
      </c>
      <c r="Q169" s="182"/>
      <c r="R169" s="183">
        <v>0</v>
      </c>
      <c r="S169" s="182"/>
      <c r="T169" s="184">
        <v>0</v>
      </c>
      <c r="AR169" s="185" t="s">
        <v>79</v>
      </c>
      <c r="AT169" s="186" t="s">
        <v>70</v>
      </c>
      <c r="AU169" s="186" t="s">
        <v>71</v>
      </c>
      <c r="AY169" s="185" t="s">
        <v>139</v>
      </c>
      <c r="BK169" s="187">
        <v>0</v>
      </c>
    </row>
    <row r="170" spans="2:65" s="10" customFormat="1" ht="24.95" customHeight="1">
      <c r="B170" s="174"/>
      <c r="C170" s="175"/>
      <c r="D170" s="176" t="s">
        <v>70</v>
      </c>
      <c r="E170" s="177" t="s">
        <v>849</v>
      </c>
      <c r="F170" s="177" t="s">
        <v>21</v>
      </c>
      <c r="G170" s="175"/>
      <c r="H170" s="175"/>
      <c r="I170" s="178"/>
      <c r="J170" s="179">
        <f>BK170</f>
        <v>0</v>
      </c>
      <c r="K170" s="175"/>
      <c r="L170" s="180"/>
      <c r="M170" s="181"/>
      <c r="N170" s="182"/>
      <c r="O170" s="182"/>
      <c r="P170" s="183">
        <v>0</v>
      </c>
      <c r="Q170" s="182"/>
      <c r="R170" s="183">
        <v>0</v>
      </c>
      <c r="S170" s="182"/>
      <c r="T170" s="184">
        <v>0</v>
      </c>
      <c r="AR170" s="185" t="s">
        <v>79</v>
      </c>
      <c r="AT170" s="186" t="s">
        <v>70</v>
      </c>
      <c r="AU170" s="186" t="s">
        <v>71</v>
      </c>
      <c r="AY170" s="185" t="s">
        <v>139</v>
      </c>
      <c r="BK170" s="187">
        <v>0</v>
      </c>
    </row>
    <row r="171" spans="2:65" s="10" customFormat="1" ht="24.95" customHeight="1">
      <c r="B171" s="174"/>
      <c r="C171" s="175"/>
      <c r="D171" s="176" t="s">
        <v>70</v>
      </c>
      <c r="E171" s="177" t="s">
        <v>849</v>
      </c>
      <c r="F171" s="177" t="s">
        <v>21</v>
      </c>
      <c r="G171" s="175"/>
      <c r="H171" s="175"/>
      <c r="I171" s="178"/>
      <c r="J171" s="179">
        <f>BK171</f>
        <v>0</v>
      </c>
      <c r="K171" s="175"/>
      <c r="L171" s="180"/>
      <c r="M171" s="181"/>
      <c r="N171" s="182"/>
      <c r="O171" s="182"/>
      <c r="P171" s="183">
        <f>SUM(P172:P173)</f>
        <v>0</v>
      </c>
      <c r="Q171" s="182"/>
      <c r="R171" s="183">
        <f>SUM(R172:R173)</f>
        <v>0</v>
      </c>
      <c r="S171" s="182"/>
      <c r="T171" s="184">
        <f>SUM(T172:T173)</f>
        <v>0</v>
      </c>
      <c r="AR171" s="185" t="s">
        <v>79</v>
      </c>
      <c r="AT171" s="186" t="s">
        <v>70</v>
      </c>
      <c r="AU171" s="186" t="s">
        <v>71</v>
      </c>
      <c r="AY171" s="185" t="s">
        <v>139</v>
      </c>
      <c r="BK171" s="187">
        <f>SUM(BK172:BK173)</f>
        <v>0</v>
      </c>
    </row>
    <row r="172" spans="2:65" s="1" customFormat="1" ht="14.45" customHeight="1">
      <c r="B172" s="39"/>
      <c r="C172" s="190" t="s">
        <v>346</v>
      </c>
      <c r="D172" s="190" t="s">
        <v>141</v>
      </c>
      <c r="E172" s="191" t="s">
        <v>893</v>
      </c>
      <c r="F172" s="192" t="s">
        <v>894</v>
      </c>
      <c r="G172" s="193" t="s">
        <v>892</v>
      </c>
      <c r="H172" s="194">
        <v>1</v>
      </c>
      <c r="I172" s="195"/>
      <c r="J172" s="196">
        <f>ROUND(I172*H172,2)</f>
        <v>0</v>
      </c>
      <c r="K172" s="192" t="s">
        <v>21</v>
      </c>
      <c r="L172" s="59"/>
      <c r="M172" s="197" t="s">
        <v>21</v>
      </c>
      <c r="N172" s="198" t="s">
        <v>42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146</v>
      </c>
      <c r="AT172" s="22" t="s">
        <v>141</v>
      </c>
      <c r="AU172" s="22" t="s">
        <v>79</v>
      </c>
      <c r="AY172" s="22" t="s">
        <v>139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79</v>
      </c>
      <c r="BK172" s="201">
        <f>ROUND(I172*H172,2)</f>
        <v>0</v>
      </c>
      <c r="BL172" s="22" t="s">
        <v>146</v>
      </c>
      <c r="BM172" s="22" t="s">
        <v>714</v>
      </c>
    </row>
    <row r="173" spans="2:65" s="1" customFormat="1" ht="13.5">
      <c r="B173" s="39"/>
      <c r="C173" s="61"/>
      <c r="D173" s="202" t="s">
        <v>148</v>
      </c>
      <c r="E173" s="61"/>
      <c r="F173" s="203" t="s">
        <v>894</v>
      </c>
      <c r="G173" s="61"/>
      <c r="H173" s="61"/>
      <c r="I173" s="161"/>
      <c r="J173" s="61"/>
      <c r="K173" s="61"/>
      <c r="L173" s="59"/>
      <c r="M173" s="204"/>
      <c r="N173" s="40"/>
      <c r="O173" s="40"/>
      <c r="P173" s="40"/>
      <c r="Q173" s="40"/>
      <c r="R173" s="40"/>
      <c r="S173" s="40"/>
      <c r="T173" s="76"/>
      <c r="AT173" s="22" t="s">
        <v>148</v>
      </c>
      <c r="AU173" s="22" t="s">
        <v>79</v>
      </c>
    </row>
    <row r="174" spans="2:65" s="10" customFormat="1" ht="37.35" customHeight="1">
      <c r="B174" s="174"/>
      <c r="C174" s="175"/>
      <c r="D174" s="176" t="s">
        <v>70</v>
      </c>
      <c r="E174" s="177" t="s">
        <v>849</v>
      </c>
      <c r="F174" s="177" t="s">
        <v>21</v>
      </c>
      <c r="G174" s="175"/>
      <c r="H174" s="175"/>
      <c r="I174" s="178"/>
      <c r="J174" s="179">
        <f>BK174</f>
        <v>0</v>
      </c>
      <c r="K174" s="175"/>
      <c r="L174" s="180"/>
      <c r="M174" s="181"/>
      <c r="N174" s="182"/>
      <c r="O174" s="182"/>
      <c r="P174" s="183">
        <f>SUM(P175:P176)</f>
        <v>0</v>
      </c>
      <c r="Q174" s="182"/>
      <c r="R174" s="183">
        <f>SUM(R175:R176)</f>
        <v>0</v>
      </c>
      <c r="S174" s="182"/>
      <c r="T174" s="184">
        <f>SUM(T175:T176)</f>
        <v>0</v>
      </c>
      <c r="AR174" s="185" t="s">
        <v>79</v>
      </c>
      <c r="AT174" s="186" t="s">
        <v>70</v>
      </c>
      <c r="AU174" s="186" t="s">
        <v>71</v>
      </c>
      <c r="AY174" s="185" t="s">
        <v>139</v>
      </c>
      <c r="BK174" s="187">
        <f>SUM(BK175:BK176)</f>
        <v>0</v>
      </c>
    </row>
    <row r="175" spans="2:65" s="1" customFormat="1" ht="14.45" customHeight="1">
      <c r="B175" s="39"/>
      <c r="C175" s="190" t="s">
        <v>351</v>
      </c>
      <c r="D175" s="190" t="s">
        <v>141</v>
      </c>
      <c r="E175" s="191" t="s">
        <v>895</v>
      </c>
      <c r="F175" s="192" t="s">
        <v>896</v>
      </c>
      <c r="G175" s="193" t="s">
        <v>892</v>
      </c>
      <c r="H175" s="194">
        <v>1</v>
      </c>
      <c r="I175" s="195"/>
      <c r="J175" s="196">
        <f>ROUND(I175*H175,2)</f>
        <v>0</v>
      </c>
      <c r="K175" s="192" t="s">
        <v>21</v>
      </c>
      <c r="L175" s="59"/>
      <c r="M175" s="197" t="s">
        <v>21</v>
      </c>
      <c r="N175" s="198" t="s">
        <v>42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146</v>
      </c>
      <c r="AT175" s="22" t="s">
        <v>141</v>
      </c>
      <c r="AU175" s="22" t="s">
        <v>79</v>
      </c>
      <c r="AY175" s="22" t="s">
        <v>139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79</v>
      </c>
      <c r="BK175" s="201">
        <f>ROUND(I175*H175,2)</f>
        <v>0</v>
      </c>
      <c r="BL175" s="22" t="s">
        <v>146</v>
      </c>
      <c r="BM175" s="22" t="s">
        <v>724</v>
      </c>
    </row>
    <row r="176" spans="2:65" s="1" customFormat="1" ht="13.5">
      <c r="B176" s="39"/>
      <c r="C176" s="61"/>
      <c r="D176" s="202" t="s">
        <v>148</v>
      </c>
      <c r="E176" s="61"/>
      <c r="F176" s="203" t="s">
        <v>896</v>
      </c>
      <c r="G176" s="61"/>
      <c r="H176" s="61"/>
      <c r="I176" s="161"/>
      <c r="J176" s="61"/>
      <c r="K176" s="61"/>
      <c r="L176" s="59"/>
      <c r="M176" s="237"/>
      <c r="N176" s="238"/>
      <c r="O176" s="238"/>
      <c r="P176" s="238"/>
      <c r="Q176" s="238"/>
      <c r="R176" s="238"/>
      <c r="S176" s="238"/>
      <c r="T176" s="239"/>
      <c r="AT176" s="22" t="s">
        <v>148</v>
      </c>
      <c r="AU176" s="22" t="s">
        <v>79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37"/>
      <c r="J177" s="55"/>
      <c r="K177" s="55"/>
      <c r="L177" s="59"/>
    </row>
  </sheetData>
  <sheetProtection algorithmName="SHA-512" hashValue="L9SelUhLbZ1G26BrHblmgIad/uWY2vwnCte0n7R5PaWoWO9c2ehS4AY5Wfq2m0MkmDSg4+iC3g1/MxY75wVmXA==" saltValue="HiP5QpKwmXTmNfX92w9+/Ky+dfwcgEoKQz8MbxwIjpNpiBEfX3emKyrXZ2P8YONn7eUyxNPGJr7sn4kXM7nAsw==" spinCount="100000" sheet="1" objects="1" scenarios="1" formatColumns="0" formatRows="0" autoFilter="0"/>
  <autoFilter ref="C89:K176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9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94</v>
      </c>
      <c r="G1" s="364" t="s">
        <v>95</v>
      </c>
      <c r="H1" s="364"/>
      <c r="I1" s="113"/>
      <c r="J1" s="112" t="s">
        <v>96</v>
      </c>
      <c r="K1" s="111" t="s">
        <v>97</v>
      </c>
      <c r="L1" s="112" t="s">
        <v>98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93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99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4.45" customHeight="1">
      <c r="B7" s="26"/>
      <c r="C7" s="27"/>
      <c r="D7" s="27"/>
      <c r="E7" s="356" t="str">
        <f>'Rekapitulace stavby'!K6</f>
        <v>Rekonstrukce vytápění ZŠ a MŠ Moskevská</v>
      </c>
      <c r="F7" s="357"/>
      <c r="G7" s="357"/>
      <c r="H7" s="357"/>
      <c r="I7" s="115"/>
      <c r="J7" s="27"/>
      <c r="K7" s="29"/>
    </row>
    <row r="8" spans="1:70" s="1" customFormat="1">
      <c r="B8" s="39"/>
      <c r="C8" s="40"/>
      <c r="D8" s="35" t="s">
        <v>100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58" t="s">
        <v>897</v>
      </c>
      <c r="F9" s="359"/>
      <c r="G9" s="359"/>
      <c r="H9" s="359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27. 11. 2017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14.45" customHeight="1">
      <c r="B24" s="119"/>
      <c r="C24" s="120"/>
      <c r="D24" s="120"/>
      <c r="E24" s="325" t="s">
        <v>21</v>
      </c>
      <c r="F24" s="325"/>
      <c r="G24" s="325"/>
      <c r="H24" s="325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ROUND(SUM(BE82:BE108), 2)</f>
        <v>0</v>
      </c>
      <c r="G30" s="40"/>
      <c r="H30" s="40"/>
      <c r="I30" s="129">
        <v>0.21</v>
      </c>
      <c r="J30" s="128">
        <f>ROUND(ROUND((SUM(BE82:BE108)),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ROUND(SUM(BF82:BF108), 2)</f>
        <v>0</v>
      </c>
      <c r="G31" s="40"/>
      <c r="H31" s="40"/>
      <c r="I31" s="129">
        <v>0.15</v>
      </c>
      <c r="J31" s="128">
        <f>ROUND(ROUND((SUM(BF82:BF108)),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ROUND(SUM(BG82:BG108),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ROUND(SUM(BH82:BH108),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ROUND(SUM(BI82:BI108),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102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4.45" customHeight="1">
      <c r="B45" s="39"/>
      <c r="C45" s="40"/>
      <c r="D45" s="40"/>
      <c r="E45" s="356" t="str">
        <f>E7</f>
        <v>Rekonstrukce vytápění ZŠ a MŠ Moskevská</v>
      </c>
      <c r="F45" s="357"/>
      <c r="G45" s="357"/>
      <c r="H45" s="357"/>
      <c r="I45" s="116"/>
      <c r="J45" s="40"/>
      <c r="K45" s="43"/>
    </row>
    <row r="46" spans="2:11" s="1" customFormat="1" ht="14.45" customHeight="1">
      <c r="B46" s="39"/>
      <c r="C46" s="35" t="s">
        <v>100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6.149999999999999" customHeight="1">
      <c r="B47" s="39"/>
      <c r="C47" s="40"/>
      <c r="D47" s="40"/>
      <c r="E47" s="358" t="str">
        <f>E9</f>
        <v>05 - VRN</v>
      </c>
      <c r="F47" s="359"/>
      <c r="G47" s="359"/>
      <c r="H47" s="359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Č. Lípa</v>
      </c>
      <c r="G49" s="40"/>
      <c r="H49" s="40"/>
      <c r="I49" s="117" t="s">
        <v>25</v>
      </c>
      <c r="J49" s="118" t="str">
        <f>IF(J12="","",J12)</f>
        <v>27. 11. 2017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Č. Lípa</v>
      </c>
      <c r="G51" s="40"/>
      <c r="H51" s="40"/>
      <c r="I51" s="117" t="s">
        <v>33</v>
      </c>
      <c r="J51" s="325" t="str">
        <f>E21</f>
        <v xml:space="preserve">Ateliér Sirius, s.r.o. 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103</v>
      </c>
      <c r="D54" s="130"/>
      <c r="E54" s="130"/>
      <c r="F54" s="130"/>
      <c r="G54" s="130"/>
      <c r="H54" s="130"/>
      <c r="I54" s="143"/>
      <c r="J54" s="144" t="s">
        <v>104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105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106</v>
      </c>
    </row>
    <row r="57" spans="2:47" s="7" customFormat="1" ht="24.95" customHeight="1">
      <c r="B57" s="147"/>
      <c r="C57" s="148"/>
      <c r="D57" s="149" t="s">
        <v>898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>
      <c r="B58" s="154"/>
      <c r="C58" s="155"/>
      <c r="D58" s="156" t="s">
        <v>899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899999999999999" customHeight="1">
      <c r="B59" s="154"/>
      <c r="C59" s="155"/>
      <c r="D59" s="156" t="s">
        <v>900</v>
      </c>
      <c r="E59" s="157"/>
      <c r="F59" s="157"/>
      <c r="G59" s="157"/>
      <c r="H59" s="157"/>
      <c r="I59" s="158"/>
      <c r="J59" s="159">
        <f>J91</f>
        <v>0</v>
      </c>
      <c r="K59" s="160"/>
    </row>
    <row r="60" spans="2:47" s="8" customFormat="1" ht="19.899999999999999" customHeight="1">
      <c r="B60" s="154"/>
      <c r="C60" s="155"/>
      <c r="D60" s="156" t="s">
        <v>901</v>
      </c>
      <c r="E60" s="157"/>
      <c r="F60" s="157"/>
      <c r="G60" s="157"/>
      <c r="H60" s="157"/>
      <c r="I60" s="158"/>
      <c r="J60" s="159">
        <f>J94</f>
        <v>0</v>
      </c>
      <c r="K60" s="160"/>
    </row>
    <row r="61" spans="2:47" s="8" customFormat="1" ht="19.899999999999999" customHeight="1">
      <c r="B61" s="154"/>
      <c r="C61" s="155"/>
      <c r="D61" s="156" t="s">
        <v>902</v>
      </c>
      <c r="E61" s="157"/>
      <c r="F61" s="157"/>
      <c r="G61" s="157"/>
      <c r="H61" s="157"/>
      <c r="I61" s="158"/>
      <c r="J61" s="159">
        <f>J101</f>
        <v>0</v>
      </c>
      <c r="K61" s="160"/>
    </row>
    <row r="62" spans="2:47" s="8" customFormat="1" ht="19.899999999999999" customHeight="1">
      <c r="B62" s="154"/>
      <c r="C62" s="155"/>
      <c r="D62" s="156" t="s">
        <v>903</v>
      </c>
      <c r="E62" s="157"/>
      <c r="F62" s="157"/>
      <c r="G62" s="157"/>
      <c r="H62" s="157"/>
      <c r="I62" s="158"/>
      <c r="J62" s="159">
        <f>J104</f>
        <v>0</v>
      </c>
      <c r="K62" s="160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>
      <c r="B69" s="39"/>
      <c r="C69" s="60" t="s">
        <v>123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1"/>
      <c r="D72" s="61"/>
      <c r="E72" s="361" t="str">
        <f>E7</f>
        <v>Rekonstrukce vytápění ZŠ a MŠ Moskevská</v>
      </c>
      <c r="F72" s="362"/>
      <c r="G72" s="362"/>
      <c r="H72" s="362"/>
      <c r="I72" s="161"/>
      <c r="J72" s="61"/>
      <c r="K72" s="61"/>
      <c r="L72" s="59"/>
    </row>
    <row r="73" spans="2:12" s="1" customFormat="1" ht="14.45" customHeight="1">
      <c r="B73" s="39"/>
      <c r="C73" s="63" t="s">
        <v>100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6.149999999999999" customHeight="1">
      <c r="B74" s="39"/>
      <c r="C74" s="61"/>
      <c r="D74" s="61"/>
      <c r="E74" s="336" t="str">
        <f>E9</f>
        <v>05 - VRN</v>
      </c>
      <c r="F74" s="363"/>
      <c r="G74" s="363"/>
      <c r="H74" s="363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>
      <c r="B76" s="39"/>
      <c r="C76" s="63" t="s">
        <v>23</v>
      </c>
      <c r="D76" s="61"/>
      <c r="E76" s="61"/>
      <c r="F76" s="162" t="str">
        <f>F12</f>
        <v>Č. Lípa</v>
      </c>
      <c r="G76" s="61"/>
      <c r="H76" s="61"/>
      <c r="I76" s="163" t="s">
        <v>25</v>
      </c>
      <c r="J76" s="71" t="str">
        <f>IF(J12="","",J12)</f>
        <v>27. 11. 2017</v>
      </c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>
      <c r="B78" s="39"/>
      <c r="C78" s="63" t="s">
        <v>27</v>
      </c>
      <c r="D78" s="61"/>
      <c r="E78" s="61"/>
      <c r="F78" s="162" t="str">
        <f>E15</f>
        <v>Město Č. Lípa</v>
      </c>
      <c r="G78" s="61"/>
      <c r="H78" s="61"/>
      <c r="I78" s="163" t="s">
        <v>33</v>
      </c>
      <c r="J78" s="162" t="str">
        <f>E21</f>
        <v xml:space="preserve">Ateliér Sirius, s.r.o. </v>
      </c>
      <c r="K78" s="61"/>
      <c r="L78" s="59"/>
    </row>
    <row r="79" spans="2:12" s="1" customFormat="1" ht="14.45" customHeight="1">
      <c r="B79" s="39"/>
      <c r="C79" s="63" t="s">
        <v>31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25" customHeight="1">
      <c r="B81" s="164"/>
      <c r="C81" s="165" t="s">
        <v>124</v>
      </c>
      <c r="D81" s="166" t="s">
        <v>56</v>
      </c>
      <c r="E81" s="166" t="s">
        <v>52</v>
      </c>
      <c r="F81" s="166" t="s">
        <v>125</v>
      </c>
      <c r="G81" s="166" t="s">
        <v>126</v>
      </c>
      <c r="H81" s="166" t="s">
        <v>127</v>
      </c>
      <c r="I81" s="167" t="s">
        <v>128</v>
      </c>
      <c r="J81" s="166" t="s">
        <v>104</v>
      </c>
      <c r="K81" s="168" t="s">
        <v>129</v>
      </c>
      <c r="L81" s="169"/>
      <c r="M81" s="79" t="s">
        <v>130</v>
      </c>
      <c r="N81" s="80" t="s">
        <v>41</v>
      </c>
      <c r="O81" s="80" t="s">
        <v>131</v>
      </c>
      <c r="P81" s="80" t="s">
        <v>132</v>
      </c>
      <c r="Q81" s="80" t="s">
        <v>133</v>
      </c>
      <c r="R81" s="80" t="s">
        <v>134</v>
      </c>
      <c r="S81" s="80" t="s">
        <v>135</v>
      </c>
      <c r="T81" s="81" t="s">
        <v>136</v>
      </c>
    </row>
    <row r="82" spans="2:65" s="1" customFormat="1" ht="29.25" customHeight="1">
      <c r="B82" s="39"/>
      <c r="C82" s="85" t="s">
        <v>105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</f>
        <v>0</v>
      </c>
      <c r="Q82" s="83"/>
      <c r="R82" s="171">
        <f>R83</f>
        <v>0</v>
      </c>
      <c r="S82" s="83"/>
      <c r="T82" s="172">
        <f>T83</f>
        <v>0</v>
      </c>
      <c r="AT82" s="22" t="s">
        <v>70</v>
      </c>
      <c r="AU82" s="22" t="s">
        <v>106</v>
      </c>
      <c r="BK82" s="173">
        <f>BK83</f>
        <v>0</v>
      </c>
    </row>
    <row r="83" spans="2:65" s="10" customFormat="1" ht="37.35" customHeight="1">
      <c r="B83" s="174"/>
      <c r="C83" s="175"/>
      <c r="D83" s="176" t="s">
        <v>70</v>
      </c>
      <c r="E83" s="177" t="s">
        <v>92</v>
      </c>
      <c r="F83" s="177" t="s">
        <v>904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P84+P91+P94+P101+P104</f>
        <v>0</v>
      </c>
      <c r="Q83" s="182"/>
      <c r="R83" s="183">
        <f>R84+R91+R94+R101+R104</f>
        <v>0</v>
      </c>
      <c r="S83" s="182"/>
      <c r="T83" s="184">
        <f>T84+T91+T94+T101+T104</f>
        <v>0</v>
      </c>
      <c r="AR83" s="185" t="s">
        <v>165</v>
      </c>
      <c r="AT83" s="186" t="s">
        <v>70</v>
      </c>
      <c r="AU83" s="186" t="s">
        <v>71</v>
      </c>
      <c r="AY83" s="185" t="s">
        <v>139</v>
      </c>
      <c r="BK83" s="187">
        <f>BK84+BK91+BK94+BK101+BK104</f>
        <v>0</v>
      </c>
    </row>
    <row r="84" spans="2:65" s="10" customFormat="1" ht="19.899999999999999" customHeight="1">
      <c r="B84" s="174"/>
      <c r="C84" s="175"/>
      <c r="D84" s="176" t="s">
        <v>70</v>
      </c>
      <c r="E84" s="188" t="s">
        <v>905</v>
      </c>
      <c r="F84" s="188" t="s">
        <v>906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SUM(P85:P90)</f>
        <v>0</v>
      </c>
      <c r="Q84" s="182"/>
      <c r="R84" s="183">
        <f>SUM(R85:R90)</f>
        <v>0</v>
      </c>
      <c r="S84" s="182"/>
      <c r="T84" s="184">
        <f>SUM(T85:T90)</f>
        <v>0</v>
      </c>
      <c r="AR84" s="185" t="s">
        <v>165</v>
      </c>
      <c r="AT84" s="186" t="s">
        <v>70</v>
      </c>
      <c r="AU84" s="186" t="s">
        <v>79</v>
      </c>
      <c r="AY84" s="185" t="s">
        <v>139</v>
      </c>
      <c r="BK84" s="187">
        <f>SUM(BK85:BK90)</f>
        <v>0</v>
      </c>
    </row>
    <row r="85" spans="2:65" s="1" customFormat="1" ht="14.45" customHeight="1">
      <c r="B85" s="39"/>
      <c r="C85" s="190" t="s">
        <v>79</v>
      </c>
      <c r="D85" s="190" t="s">
        <v>141</v>
      </c>
      <c r="E85" s="191" t="s">
        <v>907</v>
      </c>
      <c r="F85" s="192" t="s">
        <v>908</v>
      </c>
      <c r="G85" s="193" t="s">
        <v>349</v>
      </c>
      <c r="H85" s="194">
        <v>1</v>
      </c>
      <c r="I85" s="195"/>
      <c r="J85" s="196">
        <f>ROUND(I85*H85,2)</f>
        <v>0</v>
      </c>
      <c r="K85" s="192" t="s">
        <v>145</v>
      </c>
      <c r="L85" s="59"/>
      <c r="M85" s="197" t="s">
        <v>21</v>
      </c>
      <c r="N85" s="198" t="s">
        <v>42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909</v>
      </c>
      <c r="AT85" s="22" t="s">
        <v>141</v>
      </c>
      <c r="AU85" s="22" t="s">
        <v>81</v>
      </c>
      <c r="AY85" s="22" t="s">
        <v>139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79</v>
      </c>
      <c r="BK85" s="201">
        <f>ROUND(I85*H85,2)</f>
        <v>0</v>
      </c>
      <c r="BL85" s="22" t="s">
        <v>909</v>
      </c>
      <c r="BM85" s="22" t="s">
        <v>910</v>
      </c>
    </row>
    <row r="86" spans="2:65" s="1" customFormat="1" ht="13.5">
      <c r="B86" s="39"/>
      <c r="C86" s="61"/>
      <c r="D86" s="202" t="s">
        <v>148</v>
      </c>
      <c r="E86" s="61"/>
      <c r="F86" s="203" t="s">
        <v>911</v>
      </c>
      <c r="G86" s="61"/>
      <c r="H86" s="61"/>
      <c r="I86" s="161"/>
      <c r="J86" s="61"/>
      <c r="K86" s="61"/>
      <c r="L86" s="59"/>
      <c r="M86" s="204"/>
      <c r="N86" s="40"/>
      <c r="O86" s="40"/>
      <c r="P86" s="40"/>
      <c r="Q86" s="40"/>
      <c r="R86" s="40"/>
      <c r="S86" s="40"/>
      <c r="T86" s="76"/>
      <c r="AT86" s="22" t="s">
        <v>148</v>
      </c>
      <c r="AU86" s="22" t="s">
        <v>81</v>
      </c>
    </row>
    <row r="87" spans="2:65" s="1" customFormat="1" ht="14.45" customHeight="1">
      <c r="B87" s="39"/>
      <c r="C87" s="190" t="s">
        <v>81</v>
      </c>
      <c r="D87" s="190" t="s">
        <v>141</v>
      </c>
      <c r="E87" s="191" t="s">
        <v>912</v>
      </c>
      <c r="F87" s="192" t="s">
        <v>913</v>
      </c>
      <c r="G87" s="193" t="s">
        <v>349</v>
      </c>
      <c r="H87" s="194">
        <v>1</v>
      </c>
      <c r="I87" s="195"/>
      <c r="J87" s="196">
        <f>ROUND(I87*H87,2)</f>
        <v>0</v>
      </c>
      <c r="K87" s="192" t="s">
        <v>145</v>
      </c>
      <c r="L87" s="59"/>
      <c r="M87" s="197" t="s">
        <v>21</v>
      </c>
      <c r="N87" s="198" t="s">
        <v>42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909</v>
      </c>
      <c r="AT87" s="22" t="s">
        <v>141</v>
      </c>
      <c r="AU87" s="22" t="s">
        <v>81</v>
      </c>
      <c r="AY87" s="22" t="s">
        <v>139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79</v>
      </c>
      <c r="BK87" s="201">
        <f>ROUND(I87*H87,2)</f>
        <v>0</v>
      </c>
      <c r="BL87" s="22" t="s">
        <v>909</v>
      </c>
      <c r="BM87" s="22" t="s">
        <v>914</v>
      </c>
    </row>
    <row r="88" spans="2:65" s="1" customFormat="1" ht="13.5">
      <c r="B88" s="39"/>
      <c r="C88" s="61"/>
      <c r="D88" s="202" t="s">
        <v>148</v>
      </c>
      <c r="E88" s="61"/>
      <c r="F88" s="203" t="s">
        <v>915</v>
      </c>
      <c r="G88" s="61"/>
      <c r="H88" s="61"/>
      <c r="I88" s="161"/>
      <c r="J88" s="61"/>
      <c r="K88" s="61"/>
      <c r="L88" s="59"/>
      <c r="M88" s="204"/>
      <c r="N88" s="40"/>
      <c r="O88" s="40"/>
      <c r="P88" s="40"/>
      <c r="Q88" s="40"/>
      <c r="R88" s="40"/>
      <c r="S88" s="40"/>
      <c r="T88" s="76"/>
      <c r="AT88" s="22" t="s">
        <v>148</v>
      </c>
      <c r="AU88" s="22" t="s">
        <v>81</v>
      </c>
    </row>
    <row r="89" spans="2:65" s="1" customFormat="1" ht="14.45" customHeight="1">
      <c r="B89" s="39"/>
      <c r="C89" s="190" t="s">
        <v>157</v>
      </c>
      <c r="D89" s="190" t="s">
        <v>141</v>
      </c>
      <c r="E89" s="191" t="s">
        <v>916</v>
      </c>
      <c r="F89" s="192" t="s">
        <v>917</v>
      </c>
      <c r="G89" s="193" t="s">
        <v>349</v>
      </c>
      <c r="H89" s="194">
        <v>1</v>
      </c>
      <c r="I89" s="195"/>
      <c r="J89" s="196">
        <f>ROUND(I89*H89,2)</f>
        <v>0</v>
      </c>
      <c r="K89" s="192" t="s">
        <v>145</v>
      </c>
      <c r="L89" s="59"/>
      <c r="M89" s="197" t="s">
        <v>21</v>
      </c>
      <c r="N89" s="198" t="s">
        <v>42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909</v>
      </c>
      <c r="AT89" s="22" t="s">
        <v>141</v>
      </c>
      <c r="AU89" s="22" t="s">
        <v>81</v>
      </c>
      <c r="AY89" s="22" t="s">
        <v>139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79</v>
      </c>
      <c r="BK89" s="201">
        <f>ROUND(I89*H89,2)</f>
        <v>0</v>
      </c>
      <c r="BL89" s="22" t="s">
        <v>909</v>
      </c>
      <c r="BM89" s="22" t="s">
        <v>918</v>
      </c>
    </row>
    <row r="90" spans="2:65" s="1" customFormat="1" ht="27">
      <c r="B90" s="39"/>
      <c r="C90" s="61"/>
      <c r="D90" s="202" t="s">
        <v>148</v>
      </c>
      <c r="E90" s="61"/>
      <c r="F90" s="203" t="s">
        <v>919</v>
      </c>
      <c r="G90" s="61"/>
      <c r="H90" s="61"/>
      <c r="I90" s="161"/>
      <c r="J90" s="61"/>
      <c r="K90" s="61"/>
      <c r="L90" s="59"/>
      <c r="M90" s="204"/>
      <c r="N90" s="40"/>
      <c r="O90" s="40"/>
      <c r="P90" s="40"/>
      <c r="Q90" s="40"/>
      <c r="R90" s="40"/>
      <c r="S90" s="40"/>
      <c r="T90" s="76"/>
      <c r="AT90" s="22" t="s">
        <v>148</v>
      </c>
      <c r="AU90" s="22" t="s">
        <v>81</v>
      </c>
    </row>
    <row r="91" spans="2:65" s="10" customFormat="1" ht="29.85" customHeight="1">
      <c r="B91" s="174"/>
      <c r="C91" s="175"/>
      <c r="D91" s="176" t="s">
        <v>70</v>
      </c>
      <c r="E91" s="188" t="s">
        <v>920</v>
      </c>
      <c r="F91" s="188" t="s">
        <v>921</v>
      </c>
      <c r="G91" s="175"/>
      <c r="H91" s="175"/>
      <c r="I91" s="178"/>
      <c r="J91" s="189">
        <f>BK91</f>
        <v>0</v>
      </c>
      <c r="K91" s="175"/>
      <c r="L91" s="180"/>
      <c r="M91" s="181"/>
      <c r="N91" s="182"/>
      <c r="O91" s="182"/>
      <c r="P91" s="183">
        <f>SUM(P92:P93)</f>
        <v>0</v>
      </c>
      <c r="Q91" s="182"/>
      <c r="R91" s="183">
        <f>SUM(R92:R93)</f>
        <v>0</v>
      </c>
      <c r="S91" s="182"/>
      <c r="T91" s="184">
        <f>SUM(T92:T93)</f>
        <v>0</v>
      </c>
      <c r="AR91" s="185" t="s">
        <v>165</v>
      </c>
      <c r="AT91" s="186" t="s">
        <v>70</v>
      </c>
      <c r="AU91" s="186" t="s">
        <v>79</v>
      </c>
      <c r="AY91" s="185" t="s">
        <v>139</v>
      </c>
      <c r="BK91" s="187">
        <f>SUM(BK92:BK93)</f>
        <v>0</v>
      </c>
    </row>
    <row r="92" spans="2:65" s="1" customFormat="1" ht="14.45" customHeight="1">
      <c r="B92" s="39"/>
      <c r="C92" s="190" t="s">
        <v>146</v>
      </c>
      <c r="D92" s="190" t="s">
        <v>141</v>
      </c>
      <c r="E92" s="191" t="s">
        <v>922</v>
      </c>
      <c r="F92" s="192" t="s">
        <v>923</v>
      </c>
      <c r="G92" s="193" t="s">
        <v>349</v>
      </c>
      <c r="H92" s="194">
        <v>1</v>
      </c>
      <c r="I92" s="195"/>
      <c r="J92" s="196">
        <f>ROUND(I92*H92,2)</f>
        <v>0</v>
      </c>
      <c r="K92" s="192" t="s">
        <v>145</v>
      </c>
      <c r="L92" s="59"/>
      <c r="M92" s="197" t="s">
        <v>21</v>
      </c>
      <c r="N92" s="198" t="s">
        <v>42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909</v>
      </c>
      <c r="AT92" s="22" t="s">
        <v>141</v>
      </c>
      <c r="AU92" s="22" t="s">
        <v>81</v>
      </c>
      <c r="AY92" s="22" t="s">
        <v>139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79</v>
      </c>
      <c r="BK92" s="201">
        <f>ROUND(I92*H92,2)</f>
        <v>0</v>
      </c>
      <c r="BL92" s="22" t="s">
        <v>909</v>
      </c>
      <c r="BM92" s="22" t="s">
        <v>924</v>
      </c>
    </row>
    <row r="93" spans="2:65" s="1" customFormat="1" ht="27">
      <c r="B93" s="39"/>
      <c r="C93" s="61"/>
      <c r="D93" s="202" t="s">
        <v>148</v>
      </c>
      <c r="E93" s="61"/>
      <c r="F93" s="203" t="s">
        <v>925</v>
      </c>
      <c r="G93" s="61"/>
      <c r="H93" s="61"/>
      <c r="I93" s="161"/>
      <c r="J93" s="61"/>
      <c r="K93" s="61"/>
      <c r="L93" s="59"/>
      <c r="M93" s="204"/>
      <c r="N93" s="40"/>
      <c r="O93" s="40"/>
      <c r="P93" s="40"/>
      <c r="Q93" s="40"/>
      <c r="R93" s="40"/>
      <c r="S93" s="40"/>
      <c r="T93" s="76"/>
      <c r="AT93" s="22" t="s">
        <v>148</v>
      </c>
      <c r="AU93" s="22" t="s">
        <v>81</v>
      </c>
    </row>
    <row r="94" spans="2:65" s="10" customFormat="1" ht="29.85" customHeight="1">
      <c r="B94" s="174"/>
      <c r="C94" s="175"/>
      <c r="D94" s="176" t="s">
        <v>70</v>
      </c>
      <c r="E94" s="188" t="s">
        <v>926</v>
      </c>
      <c r="F94" s="188" t="s">
        <v>927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SUM(P95:P100)</f>
        <v>0</v>
      </c>
      <c r="Q94" s="182"/>
      <c r="R94" s="183">
        <f>SUM(R95:R100)</f>
        <v>0</v>
      </c>
      <c r="S94" s="182"/>
      <c r="T94" s="184">
        <f>SUM(T95:T100)</f>
        <v>0</v>
      </c>
      <c r="AR94" s="185" t="s">
        <v>165</v>
      </c>
      <c r="AT94" s="186" t="s">
        <v>70</v>
      </c>
      <c r="AU94" s="186" t="s">
        <v>79</v>
      </c>
      <c r="AY94" s="185" t="s">
        <v>139</v>
      </c>
      <c r="BK94" s="187">
        <f>SUM(BK95:BK100)</f>
        <v>0</v>
      </c>
    </row>
    <row r="95" spans="2:65" s="1" customFormat="1" ht="14.45" customHeight="1">
      <c r="B95" s="39"/>
      <c r="C95" s="190" t="s">
        <v>165</v>
      </c>
      <c r="D95" s="190" t="s">
        <v>141</v>
      </c>
      <c r="E95" s="191" t="s">
        <v>928</v>
      </c>
      <c r="F95" s="192" t="s">
        <v>929</v>
      </c>
      <c r="G95" s="193" t="s">
        <v>349</v>
      </c>
      <c r="H95" s="194">
        <v>1</v>
      </c>
      <c r="I95" s="195"/>
      <c r="J95" s="196">
        <f>ROUND(I95*H95,2)</f>
        <v>0</v>
      </c>
      <c r="K95" s="192" t="s">
        <v>145</v>
      </c>
      <c r="L95" s="59"/>
      <c r="M95" s="197" t="s">
        <v>21</v>
      </c>
      <c r="N95" s="198" t="s">
        <v>42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909</v>
      </c>
      <c r="AT95" s="22" t="s">
        <v>141</v>
      </c>
      <c r="AU95" s="22" t="s">
        <v>81</v>
      </c>
      <c r="AY95" s="22" t="s">
        <v>139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79</v>
      </c>
      <c r="BK95" s="201">
        <f>ROUND(I95*H95,2)</f>
        <v>0</v>
      </c>
      <c r="BL95" s="22" t="s">
        <v>909</v>
      </c>
      <c r="BM95" s="22" t="s">
        <v>930</v>
      </c>
    </row>
    <row r="96" spans="2:65" s="1" customFormat="1" ht="27">
      <c r="B96" s="39"/>
      <c r="C96" s="61"/>
      <c r="D96" s="202" t="s">
        <v>148</v>
      </c>
      <c r="E96" s="61"/>
      <c r="F96" s="203" t="s">
        <v>931</v>
      </c>
      <c r="G96" s="61"/>
      <c r="H96" s="61"/>
      <c r="I96" s="161"/>
      <c r="J96" s="61"/>
      <c r="K96" s="61"/>
      <c r="L96" s="59"/>
      <c r="M96" s="204"/>
      <c r="N96" s="40"/>
      <c r="O96" s="40"/>
      <c r="P96" s="40"/>
      <c r="Q96" s="40"/>
      <c r="R96" s="40"/>
      <c r="S96" s="40"/>
      <c r="T96" s="76"/>
      <c r="AT96" s="22" t="s">
        <v>148</v>
      </c>
      <c r="AU96" s="22" t="s">
        <v>81</v>
      </c>
    </row>
    <row r="97" spans="2:65" s="1" customFormat="1" ht="14.45" customHeight="1">
      <c r="B97" s="39"/>
      <c r="C97" s="190" t="s">
        <v>173</v>
      </c>
      <c r="D97" s="190" t="s">
        <v>141</v>
      </c>
      <c r="E97" s="191" t="s">
        <v>932</v>
      </c>
      <c r="F97" s="192" t="s">
        <v>933</v>
      </c>
      <c r="G97" s="193" t="s">
        <v>349</v>
      </c>
      <c r="H97" s="194">
        <v>1</v>
      </c>
      <c r="I97" s="195"/>
      <c r="J97" s="196">
        <f>ROUND(I97*H97,2)</f>
        <v>0</v>
      </c>
      <c r="K97" s="192" t="s">
        <v>145</v>
      </c>
      <c r="L97" s="59"/>
      <c r="M97" s="197" t="s">
        <v>21</v>
      </c>
      <c r="N97" s="198" t="s">
        <v>42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909</v>
      </c>
      <c r="AT97" s="22" t="s">
        <v>141</v>
      </c>
      <c r="AU97" s="22" t="s">
        <v>81</v>
      </c>
      <c r="AY97" s="22" t="s">
        <v>139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79</v>
      </c>
      <c r="BK97" s="201">
        <f>ROUND(I97*H97,2)</f>
        <v>0</v>
      </c>
      <c r="BL97" s="22" t="s">
        <v>909</v>
      </c>
      <c r="BM97" s="22" t="s">
        <v>934</v>
      </c>
    </row>
    <row r="98" spans="2:65" s="1" customFormat="1" ht="27">
      <c r="B98" s="39"/>
      <c r="C98" s="61"/>
      <c r="D98" s="202" t="s">
        <v>148</v>
      </c>
      <c r="E98" s="61"/>
      <c r="F98" s="203" t="s">
        <v>935</v>
      </c>
      <c r="G98" s="61"/>
      <c r="H98" s="61"/>
      <c r="I98" s="161"/>
      <c r="J98" s="61"/>
      <c r="K98" s="61"/>
      <c r="L98" s="59"/>
      <c r="M98" s="204"/>
      <c r="N98" s="40"/>
      <c r="O98" s="40"/>
      <c r="P98" s="40"/>
      <c r="Q98" s="40"/>
      <c r="R98" s="40"/>
      <c r="S98" s="40"/>
      <c r="T98" s="76"/>
      <c r="AT98" s="22" t="s">
        <v>148</v>
      </c>
      <c r="AU98" s="22" t="s">
        <v>81</v>
      </c>
    </row>
    <row r="99" spans="2:65" s="1" customFormat="1" ht="14.45" customHeight="1">
      <c r="B99" s="39"/>
      <c r="C99" s="190" t="s">
        <v>180</v>
      </c>
      <c r="D99" s="190" t="s">
        <v>141</v>
      </c>
      <c r="E99" s="191" t="s">
        <v>936</v>
      </c>
      <c r="F99" s="192" t="s">
        <v>937</v>
      </c>
      <c r="G99" s="193" t="s">
        <v>349</v>
      </c>
      <c r="H99" s="194">
        <v>1</v>
      </c>
      <c r="I99" s="195"/>
      <c r="J99" s="196">
        <f>ROUND(I99*H99,2)</f>
        <v>0</v>
      </c>
      <c r="K99" s="192" t="s">
        <v>145</v>
      </c>
      <c r="L99" s="59"/>
      <c r="M99" s="197" t="s">
        <v>21</v>
      </c>
      <c r="N99" s="198" t="s">
        <v>42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909</v>
      </c>
      <c r="AT99" s="22" t="s">
        <v>141</v>
      </c>
      <c r="AU99" s="22" t="s">
        <v>81</v>
      </c>
      <c r="AY99" s="22" t="s">
        <v>139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79</v>
      </c>
      <c r="BK99" s="201">
        <f>ROUND(I99*H99,2)</f>
        <v>0</v>
      </c>
      <c r="BL99" s="22" t="s">
        <v>909</v>
      </c>
      <c r="BM99" s="22" t="s">
        <v>938</v>
      </c>
    </row>
    <row r="100" spans="2:65" s="1" customFormat="1" ht="27">
      <c r="B100" s="39"/>
      <c r="C100" s="61"/>
      <c r="D100" s="202" t="s">
        <v>148</v>
      </c>
      <c r="E100" s="61"/>
      <c r="F100" s="203" t="s">
        <v>939</v>
      </c>
      <c r="G100" s="61"/>
      <c r="H100" s="61"/>
      <c r="I100" s="161"/>
      <c r="J100" s="61"/>
      <c r="K100" s="61"/>
      <c r="L100" s="59"/>
      <c r="M100" s="204"/>
      <c r="N100" s="40"/>
      <c r="O100" s="40"/>
      <c r="P100" s="40"/>
      <c r="Q100" s="40"/>
      <c r="R100" s="40"/>
      <c r="S100" s="40"/>
      <c r="T100" s="76"/>
      <c r="AT100" s="22" t="s">
        <v>148</v>
      </c>
      <c r="AU100" s="22" t="s">
        <v>81</v>
      </c>
    </row>
    <row r="101" spans="2:65" s="10" customFormat="1" ht="29.85" customHeight="1">
      <c r="B101" s="174"/>
      <c r="C101" s="175"/>
      <c r="D101" s="176" t="s">
        <v>70</v>
      </c>
      <c r="E101" s="188" t="s">
        <v>940</v>
      </c>
      <c r="F101" s="188" t="s">
        <v>941</v>
      </c>
      <c r="G101" s="175"/>
      <c r="H101" s="175"/>
      <c r="I101" s="178"/>
      <c r="J101" s="189">
        <f>BK101</f>
        <v>0</v>
      </c>
      <c r="K101" s="175"/>
      <c r="L101" s="180"/>
      <c r="M101" s="181"/>
      <c r="N101" s="182"/>
      <c r="O101" s="182"/>
      <c r="P101" s="183">
        <f>SUM(P102:P103)</f>
        <v>0</v>
      </c>
      <c r="Q101" s="182"/>
      <c r="R101" s="183">
        <f>SUM(R102:R103)</f>
        <v>0</v>
      </c>
      <c r="S101" s="182"/>
      <c r="T101" s="184">
        <f>SUM(T102:T103)</f>
        <v>0</v>
      </c>
      <c r="AR101" s="185" t="s">
        <v>165</v>
      </c>
      <c r="AT101" s="186" t="s">
        <v>70</v>
      </c>
      <c r="AU101" s="186" t="s">
        <v>79</v>
      </c>
      <c r="AY101" s="185" t="s">
        <v>139</v>
      </c>
      <c r="BK101" s="187">
        <f>SUM(BK102:BK103)</f>
        <v>0</v>
      </c>
    </row>
    <row r="102" spans="2:65" s="1" customFormat="1" ht="14.45" customHeight="1">
      <c r="B102" s="39"/>
      <c r="C102" s="190" t="s">
        <v>186</v>
      </c>
      <c r="D102" s="190" t="s">
        <v>141</v>
      </c>
      <c r="E102" s="191" t="s">
        <v>942</v>
      </c>
      <c r="F102" s="192" t="s">
        <v>943</v>
      </c>
      <c r="G102" s="193" t="s">
        <v>349</v>
      </c>
      <c r="H102" s="194">
        <v>1</v>
      </c>
      <c r="I102" s="195"/>
      <c r="J102" s="196">
        <f>ROUND(I102*H102,2)</f>
        <v>0</v>
      </c>
      <c r="K102" s="192" t="s">
        <v>145</v>
      </c>
      <c r="L102" s="59"/>
      <c r="M102" s="197" t="s">
        <v>21</v>
      </c>
      <c r="N102" s="198" t="s">
        <v>42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909</v>
      </c>
      <c r="AT102" s="22" t="s">
        <v>141</v>
      </c>
      <c r="AU102" s="22" t="s">
        <v>81</v>
      </c>
      <c r="AY102" s="22" t="s">
        <v>139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79</v>
      </c>
      <c r="BK102" s="201">
        <f>ROUND(I102*H102,2)</f>
        <v>0</v>
      </c>
      <c r="BL102" s="22" t="s">
        <v>909</v>
      </c>
      <c r="BM102" s="22" t="s">
        <v>944</v>
      </c>
    </row>
    <row r="103" spans="2:65" s="1" customFormat="1" ht="13.5">
      <c r="B103" s="39"/>
      <c r="C103" s="61"/>
      <c r="D103" s="202" t="s">
        <v>148</v>
      </c>
      <c r="E103" s="61"/>
      <c r="F103" s="203" t="s">
        <v>945</v>
      </c>
      <c r="G103" s="61"/>
      <c r="H103" s="61"/>
      <c r="I103" s="161"/>
      <c r="J103" s="61"/>
      <c r="K103" s="61"/>
      <c r="L103" s="59"/>
      <c r="M103" s="204"/>
      <c r="N103" s="40"/>
      <c r="O103" s="40"/>
      <c r="P103" s="40"/>
      <c r="Q103" s="40"/>
      <c r="R103" s="40"/>
      <c r="S103" s="40"/>
      <c r="T103" s="76"/>
      <c r="AT103" s="22" t="s">
        <v>148</v>
      </c>
      <c r="AU103" s="22" t="s">
        <v>81</v>
      </c>
    </row>
    <row r="104" spans="2:65" s="10" customFormat="1" ht="29.85" customHeight="1">
      <c r="B104" s="174"/>
      <c r="C104" s="175"/>
      <c r="D104" s="176" t="s">
        <v>70</v>
      </c>
      <c r="E104" s="188" t="s">
        <v>946</v>
      </c>
      <c r="F104" s="188" t="s">
        <v>947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SUM(P105:P108)</f>
        <v>0</v>
      </c>
      <c r="Q104" s="182"/>
      <c r="R104" s="183">
        <f>SUM(R105:R108)</f>
        <v>0</v>
      </c>
      <c r="S104" s="182"/>
      <c r="T104" s="184">
        <f>SUM(T105:T108)</f>
        <v>0</v>
      </c>
      <c r="AR104" s="185" t="s">
        <v>165</v>
      </c>
      <c r="AT104" s="186" t="s">
        <v>70</v>
      </c>
      <c r="AU104" s="186" t="s">
        <v>79</v>
      </c>
      <c r="AY104" s="185" t="s">
        <v>139</v>
      </c>
      <c r="BK104" s="187">
        <f>SUM(BK105:BK108)</f>
        <v>0</v>
      </c>
    </row>
    <row r="105" spans="2:65" s="1" customFormat="1" ht="14.45" customHeight="1">
      <c r="B105" s="39"/>
      <c r="C105" s="190" t="s">
        <v>193</v>
      </c>
      <c r="D105" s="190" t="s">
        <v>141</v>
      </c>
      <c r="E105" s="191" t="s">
        <v>948</v>
      </c>
      <c r="F105" s="192" t="s">
        <v>947</v>
      </c>
      <c r="G105" s="193" t="s">
        <v>349</v>
      </c>
      <c r="H105" s="194">
        <v>1</v>
      </c>
      <c r="I105" s="195"/>
      <c r="J105" s="196">
        <f>ROUND(I105*H105,2)</f>
        <v>0</v>
      </c>
      <c r="K105" s="192" t="s">
        <v>145</v>
      </c>
      <c r="L105" s="59"/>
      <c r="M105" s="197" t="s">
        <v>21</v>
      </c>
      <c r="N105" s="198" t="s">
        <v>42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909</v>
      </c>
      <c r="AT105" s="22" t="s">
        <v>141</v>
      </c>
      <c r="AU105" s="22" t="s">
        <v>81</v>
      </c>
      <c r="AY105" s="22" t="s">
        <v>139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79</v>
      </c>
      <c r="BK105" s="201">
        <f>ROUND(I105*H105,2)</f>
        <v>0</v>
      </c>
      <c r="BL105" s="22" t="s">
        <v>909</v>
      </c>
      <c r="BM105" s="22" t="s">
        <v>949</v>
      </c>
    </row>
    <row r="106" spans="2:65" s="1" customFormat="1" ht="13.5">
      <c r="B106" s="39"/>
      <c r="C106" s="61"/>
      <c r="D106" s="202" t="s">
        <v>148</v>
      </c>
      <c r="E106" s="61"/>
      <c r="F106" s="203" t="s">
        <v>950</v>
      </c>
      <c r="G106" s="61"/>
      <c r="H106" s="61"/>
      <c r="I106" s="161"/>
      <c r="J106" s="61"/>
      <c r="K106" s="61"/>
      <c r="L106" s="59"/>
      <c r="M106" s="204"/>
      <c r="N106" s="40"/>
      <c r="O106" s="40"/>
      <c r="P106" s="40"/>
      <c r="Q106" s="40"/>
      <c r="R106" s="40"/>
      <c r="S106" s="40"/>
      <c r="T106" s="76"/>
      <c r="AT106" s="22" t="s">
        <v>148</v>
      </c>
      <c r="AU106" s="22" t="s">
        <v>81</v>
      </c>
    </row>
    <row r="107" spans="2:65" s="1" customFormat="1" ht="14.45" customHeight="1">
      <c r="B107" s="39"/>
      <c r="C107" s="190" t="s">
        <v>202</v>
      </c>
      <c r="D107" s="190" t="s">
        <v>141</v>
      </c>
      <c r="E107" s="191" t="s">
        <v>951</v>
      </c>
      <c r="F107" s="192" t="s">
        <v>952</v>
      </c>
      <c r="G107" s="193" t="s">
        <v>349</v>
      </c>
      <c r="H107" s="194">
        <v>1</v>
      </c>
      <c r="I107" s="195"/>
      <c r="J107" s="196">
        <f>ROUND(I107*H107,2)</f>
        <v>0</v>
      </c>
      <c r="K107" s="192" t="s">
        <v>145</v>
      </c>
      <c r="L107" s="59"/>
      <c r="M107" s="197" t="s">
        <v>21</v>
      </c>
      <c r="N107" s="198" t="s">
        <v>42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909</v>
      </c>
      <c r="AT107" s="22" t="s">
        <v>141</v>
      </c>
      <c r="AU107" s="22" t="s">
        <v>81</v>
      </c>
      <c r="AY107" s="22" t="s">
        <v>139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79</v>
      </c>
      <c r="BK107" s="201">
        <f>ROUND(I107*H107,2)</f>
        <v>0</v>
      </c>
      <c r="BL107" s="22" t="s">
        <v>909</v>
      </c>
      <c r="BM107" s="22" t="s">
        <v>953</v>
      </c>
    </row>
    <row r="108" spans="2:65" s="1" customFormat="1" ht="27">
      <c r="B108" s="39"/>
      <c r="C108" s="61"/>
      <c r="D108" s="202" t="s">
        <v>148</v>
      </c>
      <c r="E108" s="61"/>
      <c r="F108" s="203" t="s">
        <v>954</v>
      </c>
      <c r="G108" s="61"/>
      <c r="H108" s="61"/>
      <c r="I108" s="161"/>
      <c r="J108" s="61"/>
      <c r="K108" s="61"/>
      <c r="L108" s="59"/>
      <c r="M108" s="237"/>
      <c r="N108" s="238"/>
      <c r="O108" s="238"/>
      <c r="P108" s="238"/>
      <c r="Q108" s="238"/>
      <c r="R108" s="238"/>
      <c r="S108" s="238"/>
      <c r="T108" s="239"/>
      <c r="AT108" s="22" t="s">
        <v>148</v>
      </c>
      <c r="AU108" s="22" t="s">
        <v>81</v>
      </c>
    </row>
    <row r="109" spans="2:65" s="1" customFormat="1" ht="6.95" customHeight="1">
      <c r="B109" s="54"/>
      <c r="C109" s="55"/>
      <c r="D109" s="55"/>
      <c r="E109" s="55"/>
      <c r="F109" s="55"/>
      <c r="G109" s="55"/>
      <c r="H109" s="55"/>
      <c r="I109" s="137"/>
      <c r="J109" s="55"/>
      <c r="K109" s="55"/>
      <c r="L109" s="59"/>
    </row>
  </sheetData>
  <sheetProtection algorithmName="SHA-512" hashValue="o1AXbHsl/ydI6fNBOr6pAWM1AQw90NvQNX1AiUCUL8UWFj4ge2oyIpm65V1DSvPU3OECNVmfFHlvqxiLcpelPg==" saltValue="Ul1TItWsJu1/Nza7YrSIifs5LQSxNfX+jvnwMDd/7WIhwiIVGzk2hlJWiXdOjz62KnTbakYmwrbvOd2NQdUS/g==" spinCount="100000" sheet="1" objects="1" scenarios="1" formatColumns="0" formatRows="0" autoFilter="0"/>
  <autoFilter ref="C81:K108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3" customFormat="1" ht="45" customHeight="1">
      <c r="B3" s="244"/>
      <c r="C3" s="368" t="s">
        <v>955</v>
      </c>
      <c r="D3" s="368"/>
      <c r="E3" s="368"/>
      <c r="F3" s="368"/>
      <c r="G3" s="368"/>
      <c r="H3" s="368"/>
      <c r="I3" s="368"/>
      <c r="J3" s="368"/>
      <c r="K3" s="245"/>
    </row>
    <row r="4" spans="2:11" ht="25.5" customHeight="1">
      <c r="B4" s="246"/>
      <c r="C4" s="372" t="s">
        <v>956</v>
      </c>
      <c r="D4" s="372"/>
      <c r="E4" s="372"/>
      <c r="F4" s="372"/>
      <c r="G4" s="372"/>
      <c r="H4" s="372"/>
      <c r="I4" s="372"/>
      <c r="J4" s="372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71" t="s">
        <v>957</v>
      </c>
      <c r="D6" s="371"/>
      <c r="E6" s="371"/>
      <c r="F6" s="371"/>
      <c r="G6" s="371"/>
      <c r="H6" s="371"/>
      <c r="I6" s="371"/>
      <c r="J6" s="371"/>
      <c r="K6" s="247"/>
    </row>
    <row r="7" spans="2:11" ht="15" customHeight="1">
      <c r="B7" s="250"/>
      <c r="C7" s="371" t="s">
        <v>958</v>
      </c>
      <c r="D7" s="371"/>
      <c r="E7" s="371"/>
      <c r="F7" s="371"/>
      <c r="G7" s="371"/>
      <c r="H7" s="371"/>
      <c r="I7" s="371"/>
      <c r="J7" s="371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71" t="s">
        <v>959</v>
      </c>
      <c r="D9" s="371"/>
      <c r="E9" s="371"/>
      <c r="F9" s="371"/>
      <c r="G9" s="371"/>
      <c r="H9" s="371"/>
      <c r="I9" s="371"/>
      <c r="J9" s="371"/>
      <c r="K9" s="247"/>
    </row>
    <row r="10" spans="2:11" ht="15" customHeight="1">
      <c r="B10" s="250"/>
      <c r="C10" s="249"/>
      <c r="D10" s="371" t="s">
        <v>960</v>
      </c>
      <c r="E10" s="371"/>
      <c r="F10" s="371"/>
      <c r="G10" s="371"/>
      <c r="H10" s="371"/>
      <c r="I10" s="371"/>
      <c r="J10" s="371"/>
      <c r="K10" s="247"/>
    </row>
    <row r="11" spans="2:11" ht="15" customHeight="1">
      <c r="B11" s="250"/>
      <c r="C11" s="251"/>
      <c r="D11" s="371" t="s">
        <v>961</v>
      </c>
      <c r="E11" s="371"/>
      <c r="F11" s="371"/>
      <c r="G11" s="371"/>
      <c r="H11" s="371"/>
      <c r="I11" s="371"/>
      <c r="J11" s="371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71" t="s">
        <v>962</v>
      </c>
      <c r="E13" s="371"/>
      <c r="F13" s="371"/>
      <c r="G13" s="371"/>
      <c r="H13" s="371"/>
      <c r="I13" s="371"/>
      <c r="J13" s="371"/>
      <c r="K13" s="247"/>
    </row>
    <row r="14" spans="2:11" ht="15" customHeight="1">
      <c r="B14" s="250"/>
      <c r="C14" s="251"/>
      <c r="D14" s="371" t="s">
        <v>963</v>
      </c>
      <c r="E14" s="371"/>
      <c r="F14" s="371"/>
      <c r="G14" s="371"/>
      <c r="H14" s="371"/>
      <c r="I14" s="371"/>
      <c r="J14" s="371"/>
      <c r="K14" s="247"/>
    </row>
    <row r="15" spans="2:11" ht="15" customHeight="1">
      <c r="B15" s="250"/>
      <c r="C15" s="251"/>
      <c r="D15" s="371" t="s">
        <v>964</v>
      </c>
      <c r="E15" s="371"/>
      <c r="F15" s="371"/>
      <c r="G15" s="371"/>
      <c r="H15" s="371"/>
      <c r="I15" s="371"/>
      <c r="J15" s="371"/>
      <c r="K15" s="247"/>
    </row>
    <row r="16" spans="2:11" ht="15" customHeight="1">
      <c r="B16" s="250"/>
      <c r="C16" s="251"/>
      <c r="D16" s="251"/>
      <c r="E16" s="252" t="s">
        <v>78</v>
      </c>
      <c r="F16" s="371" t="s">
        <v>965</v>
      </c>
      <c r="G16" s="371"/>
      <c r="H16" s="371"/>
      <c r="I16" s="371"/>
      <c r="J16" s="371"/>
      <c r="K16" s="247"/>
    </row>
    <row r="17" spans="2:11" ht="15" customHeight="1">
      <c r="B17" s="250"/>
      <c r="C17" s="251"/>
      <c r="D17" s="251"/>
      <c r="E17" s="252" t="s">
        <v>966</v>
      </c>
      <c r="F17" s="371" t="s">
        <v>967</v>
      </c>
      <c r="G17" s="371"/>
      <c r="H17" s="371"/>
      <c r="I17" s="371"/>
      <c r="J17" s="371"/>
      <c r="K17" s="247"/>
    </row>
    <row r="18" spans="2:11" ht="15" customHeight="1">
      <c r="B18" s="250"/>
      <c r="C18" s="251"/>
      <c r="D18" s="251"/>
      <c r="E18" s="252" t="s">
        <v>968</v>
      </c>
      <c r="F18" s="371" t="s">
        <v>969</v>
      </c>
      <c r="G18" s="371"/>
      <c r="H18" s="371"/>
      <c r="I18" s="371"/>
      <c r="J18" s="371"/>
      <c r="K18" s="247"/>
    </row>
    <row r="19" spans="2:11" ht="15" customHeight="1">
      <c r="B19" s="250"/>
      <c r="C19" s="251"/>
      <c r="D19" s="251"/>
      <c r="E19" s="252" t="s">
        <v>970</v>
      </c>
      <c r="F19" s="371" t="s">
        <v>971</v>
      </c>
      <c r="G19" s="371"/>
      <c r="H19" s="371"/>
      <c r="I19" s="371"/>
      <c r="J19" s="371"/>
      <c r="K19" s="247"/>
    </row>
    <row r="20" spans="2:11" ht="15" customHeight="1">
      <c r="B20" s="250"/>
      <c r="C20" s="251"/>
      <c r="D20" s="251"/>
      <c r="E20" s="252" t="s">
        <v>972</v>
      </c>
      <c r="F20" s="371" t="s">
        <v>973</v>
      </c>
      <c r="G20" s="371"/>
      <c r="H20" s="371"/>
      <c r="I20" s="371"/>
      <c r="J20" s="371"/>
      <c r="K20" s="247"/>
    </row>
    <row r="21" spans="2:11" ht="15" customHeight="1">
      <c r="B21" s="250"/>
      <c r="C21" s="251"/>
      <c r="D21" s="251"/>
      <c r="E21" s="252" t="s">
        <v>974</v>
      </c>
      <c r="F21" s="371" t="s">
        <v>975</v>
      </c>
      <c r="G21" s="371"/>
      <c r="H21" s="371"/>
      <c r="I21" s="371"/>
      <c r="J21" s="371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71" t="s">
        <v>976</v>
      </c>
      <c r="D23" s="371"/>
      <c r="E23" s="371"/>
      <c r="F23" s="371"/>
      <c r="G23" s="371"/>
      <c r="H23" s="371"/>
      <c r="I23" s="371"/>
      <c r="J23" s="371"/>
      <c r="K23" s="247"/>
    </row>
    <row r="24" spans="2:11" ht="15" customHeight="1">
      <c r="B24" s="250"/>
      <c r="C24" s="371" t="s">
        <v>977</v>
      </c>
      <c r="D24" s="371"/>
      <c r="E24" s="371"/>
      <c r="F24" s="371"/>
      <c r="G24" s="371"/>
      <c r="H24" s="371"/>
      <c r="I24" s="371"/>
      <c r="J24" s="371"/>
      <c r="K24" s="247"/>
    </row>
    <row r="25" spans="2:11" ht="15" customHeight="1">
      <c r="B25" s="250"/>
      <c r="C25" s="249"/>
      <c r="D25" s="371" t="s">
        <v>978</v>
      </c>
      <c r="E25" s="371"/>
      <c r="F25" s="371"/>
      <c r="G25" s="371"/>
      <c r="H25" s="371"/>
      <c r="I25" s="371"/>
      <c r="J25" s="371"/>
      <c r="K25" s="247"/>
    </row>
    <row r="26" spans="2:11" ht="15" customHeight="1">
      <c r="B26" s="250"/>
      <c r="C26" s="251"/>
      <c r="D26" s="371" t="s">
        <v>979</v>
      </c>
      <c r="E26" s="371"/>
      <c r="F26" s="371"/>
      <c r="G26" s="371"/>
      <c r="H26" s="371"/>
      <c r="I26" s="371"/>
      <c r="J26" s="371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71" t="s">
        <v>980</v>
      </c>
      <c r="E28" s="371"/>
      <c r="F28" s="371"/>
      <c r="G28" s="371"/>
      <c r="H28" s="371"/>
      <c r="I28" s="371"/>
      <c r="J28" s="371"/>
      <c r="K28" s="247"/>
    </row>
    <row r="29" spans="2:11" ht="15" customHeight="1">
      <c r="B29" s="250"/>
      <c r="C29" s="251"/>
      <c r="D29" s="371" t="s">
        <v>981</v>
      </c>
      <c r="E29" s="371"/>
      <c r="F29" s="371"/>
      <c r="G29" s="371"/>
      <c r="H29" s="371"/>
      <c r="I29" s="371"/>
      <c r="J29" s="371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71" t="s">
        <v>982</v>
      </c>
      <c r="E31" s="371"/>
      <c r="F31" s="371"/>
      <c r="G31" s="371"/>
      <c r="H31" s="371"/>
      <c r="I31" s="371"/>
      <c r="J31" s="371"/>
      <c r="K31" s="247"/>
    </row>
    <row r="32" spans="2:11" ht="15" customHeight="1">
      <c r="B32" s="250"/>
      <c r="C32" s="251"/>
      <c r="D32" s="371" t="s">
        <v>983</v>
      </c>
      <c r="E32" s="371"/>
      <c r="F32" s="371"/>
      <c r="G32" s="371"/>
      <c r="H32" s="371"/>
      <c r="I32" s="371"/>
      <c r="J32" s="371"/>
      <c r="K32" s="247"/>
    </row>
    <row r="33" spans="2:11" ht="15" customHeight="1">
      <c r="B33" s="250"/>
      <c r="C33" s="251"/>
      <c r="D33" s="371" t="s">
        <v>984</v>
      </c>
      <c r="E33" s="371"/>
      <c r="F33" s="371"/>
      <c r="G33" s="371"/>
      <c r="H33" s="371"/>
      <c r="I33" s="371"/>
      <c r="J33" s="371"/>
      <c r="K33" s="247"/>
    </row>
    <row r="34" spans="2:11" ht="15" customHeight="1">
      <c r="B34" s="250"/>
      <c r="C34" s="251"/>
      <c r="D34" s="249"/>
      <c r="E34" s="253" t="s">
        <v>124</v>
      </c>
      <c r="F34" s="249"/>
      <c r="G34" s="371" t="s">
        <v>985</v>
      </c>
      <c r="H34" s="371"/>
      <c r="I34" s="371"/>
      <c r="J34" s="371"/>
      <c r="K34" s="247"/>
    </row>
    <row r="35" spans="2:11" ht="30.75" customHeight="1">
      <c r="B35" s="250"/>
      <c r="C35" s="251"/>
      <c r="D35" s="249"/>
      <c r="E35" s="253" t="s">
        <v>986</v>
      </c>
      <c r="F35" s="249"/>
      <c r="G35" s="371" t="s">
        <v>987</v>
      </c>
      <c r="H35" s="371"/>
      <c r="I35" s="371"/>
      <c r="J35" s="371"/>
      <c r="K35" s="247"/>
    </row>
    <row r="36" spans="2:11" ht="15" customHeight="1">
      <c r="B36" s="250"/>
      <c r="C36" s="251"/>
      <c r="D36" s="249"/>
      <c r="E36" s="253" t="s">
        <v>52</v>
      </c>
      <c r="F36" s="249"/>
      <c r="G36" s="371" t="s">
        <v>988</v>
      </c>
      <c r="H36" s="371"/>
      <c r="I36" s="371"/>
      <c r="J36" s="371"/>
      <c r="K36" s="247"/>
    </row>
    <row r="37" spans="2:11" ht="15" customHeight="1">
      <c r="B37" s="250"/>
      <c r="C37" s="251"/>
      <c r="D37" s="249"/>
      <c r="E37" s="253" t="s">
        <v>125</v>
      </c>
      <c r="F37" s="249"/>
      <c r="G37" s="371" t="s">
        <v>989</v>
      </c>
      <c r="H37" s="371"/>
      <c r="I37" s="371"/>
      <c r="J37" s="371"/>
      <c r="K37" s="247"/>
    </row>
    <row r="38" spans="2:11" ht="15" customHeight="1">
      <c r="B38" s="250"/>
      <c r="C38" s="251"/>
      <c r="D38" s="249"/>
      <c r="E38" s="253" t="s">
        <v>126</v>
      </c>
      <c r="F38" s="249"/>
      <c r="G38" s="371" t="s">
        <v>990</v>
      </c>
      <c r="H38" s="371"/>
      <c r="I38" s="371"/>
      <c r="J38" s="371"/>
      <c r="K38" s="247"/>
    </row>
    <row r="39" spans="2:11" ht="15" customHeight="1">
      <c r="B39" s="250"/>
      <c r="C39" s="251"/>
      <c r="D39" s="249"/>
      <c r="E39" s="253" t="s">
        <v>127</v>
      </c>
      <c r="F39" s="249"/>
      <c r="G39" s="371" t="s">
        <v>991</v>
      </c>
      <c r="H39" s="371"/>
      <c r="I39" s="371"/>
      <c r="J39" s="371"/>
      <c r="K39" s="247"/>
    </row>
    <row r="40" spans="2:11" ht="15" customHeight="1">
      <c r="B40" s="250"/>
      <c r="C40" s="251"/>
      <c r="D40" s="249"/>
      <c r="E40" s="253" t="s">
        <v>992</v>
      </c>
      <c r="F40" s="249"/>
      <c r="G40" s="371" t="s">
        <v>993</v>
      </c>
      <c r="H40" s="371"/>
      <c r="I40" s="371"/>
      <c r="J40" s="371"/>
      <c r="K40" s="247"/>
    </row>
    <row r="41" spans="2:11" ht="15" customHeight="1">
      <c r="B41" s="250"/>
      <c r="C41" s="251"/>
      <c r="D41" s="249"/>
      <c r="E41" s="253"/>
      <c r="F41" s="249"/>
      <c r="G41" s="371" t="s">
        <v>994</v>
      </c>
      <c r="H41" s="371"/>
      <c r="I41" s="371"/>
      <c r="J41" s="371"/>
      <c r="K41" s="247"/>
    </row>
    <row r="42" spans="2:11" ht="15" customHeight="1">
      <c r="B42" s="250"/>
      <c r="C42" s="251"/>
      <c r="D42" s="249"/>
      <c r="E42" s="253" t="s">
        <v>995</v>
      </c>
      <c r="F42" s="249"/>
      <c r="G42" s="371" t="s">
        <v>996</v>
      </c>
      <c r="H42" s="371"/>
      <c r="I42" s="371"/>
      <c r="J42" s="371"/>
      <c r="K42" s="247"/>
    </row>
    <row r="43" spans="2:11" ht="15" customHeight="1">
      <c r="B43" s="250"/>
      <c r="C43" s="251"/>
      <c r="D43" s="249"/>
      <c r="E43" s="253" t="s">
        <v>129</v>
      </c>
      <c r="F43" s="249"/>
      <c r="G43" s="371" t="s">
        <v>997</v>
      </c>
      <c r="H43" s="371"/>
      <c r="I43" s="371"/>
      <c r="J43" s="371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71" t="s">
        <v>998</v>
      </c>
      <c r="E45" s="371"/>
      <c r="F45" s="371"/>
      <c r="G45" s="371"/>
      <c r="H45" s="371"/>
      <c r="I45" s="371"/>
      <c r="J45" s="371"/>
      <c r="K45" s="247"/>
    </row>
    <row r="46" spans="2:11" ht="15" customHeight="1">
      <c r="B46" s="250"/>
      <c r="C46" s="251"/>
      <c r="D46" s="251"/>
      <c r="E46" s="371" t="s">
        <v>999</v>
      </c>
      <c r="F46" s="371"/>
      <c r="G46" s="371"/>
      <c r="H46" s="371"/>
      <c r="I46" s="371"/>
      <c r="J46" s="371"/>
      <c r="K46" s="247"/>
    </row>
    <row r="47" spans="2:11" ht="15" customHeight="1">
      <c r="B47" s="250"/>
      <c r="C47" s="251"/>
      <c r="D47" s="251"/>
      <c r="E47" s="371" t="s">
        <v>1000</v>
      </c>
      <c r="F47" s="371"/>
      <c r="G47" s="371"/>
      <c r="H47" s="371"/>
      <c r="I47" s="371"/>
      <c r="J47" s="371"/>
      <c r="K47" s="247"/>
    </row>
    <row r="48" spans="2:11" ht="15" customHeight="1">
      <c r="B48" s="250"/>
      <c r="C48" s="251"/>
      <c r="D48" s="251"/>
      <c r="E48" s="371" t="s">
        <v>1001</v>
      </c>
      <c r="F48" s="371"/>
      <c r="G48" s="371"/>
      <c r="H48" s="371"/>
      <c r="I48" s="371"/>
      <c r="J48" s="371"/>
      <c r="K48" s="247"/>
    </row>
    <row r="49" spans="2:11" ht="15" customHeight="1">
      <c r="B49" s="250"/>
      <c r="C49" s="251"/>
      <c r="D49" s="371" t="s">
        <v>1002</v>
      </c>
      <c r="E49" s="371"/>
      <c r="F49" s="371"/>
      <c r="G49" s="371"/>
      <c r="H49" s="371"/>
      <c r="I49" s="371"/>
      <c r="J49" s="371"/>
      <c r="K49" s="247"/>
    </row>
    <row r="50" spans="2:11" ht="25.5" customHeight="1">
      <c r="B50" s="246"/>
      <c r="C50" s="372" t="s">
        <v>1003</v>
      </c>
      <c r="D50" s="372"/>
      <c r="E50" s="372"/>
      <c r="F50" s="372"/>
      <c r="G50" s="372"/>
      <c r="H50" s="372"/>
      <c r="I50" s="372"/>
      <c r="J50" s="372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71" t="s">
        <v>1004</v>
      </c>
      <c r="D52" s="371"/>
      <c r="E52" s="371"/>
      <c r="F52" s="371"/>
      <c r="G52" s="371"/>
      <c r="H52" s="371"/>
      <c r="I52" s="371"/>
      <c r="J52" s="371"/>
      <c r="K52" s="247"/>
    </row>
    <row r="53" spans="2:11" ht="15" customHeight="1">
      <c r="B53" s="246"/>
      <c r="C53" s="371" t="s">
        <v>1005</v>
      </c>
      <c r="D53" s="371"/>
      <c r="E53" s="371"/>
      <c r="F53" s="371"/>
      <c r="G53" s="371"/>
      <c r="H53" s="371"/>
      <c r="I53" s="371"/>
      <c r="J53" s="371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71" t="s">
        <v>1006</v>
      </c>
      <c r="D55" s="371"/>
      <c r="E55" s="371"/>
      <c r="F55" s="371"/>
      <c r="G55" s="371"/>
      <c r="H55" s="371"/>
      <c r="I55" s="371"/>
      <c r="J55" s="371"/>
      <c r="K55" s="247"/>
    </row>
    <row r="56" spans="2:11" ht="15" customHeight="1">
      <c r="B56" s="246"/>
      <c r="C56" s="251"/>
      <c r="D56" s="371" t="s">
        <v>1007</v>
      </c>
      <c r="E56" s="371"/>
      <c r="F56" s="371"/>
      <c r="G56" s="371"/>
      <c r="H56" s="371"/>
      <c r="I56" s="371"/>
      <c r="J56" s="371"/>
      <c r="K56" s="247"/>
    </row>
    <row r="57" spans="2:11" ht="15" customHeight="1">
      <c r="B57" s="246"/>
      <c r="C57" s="251"/>
      <c r="D57" s="371" t="s">
        <v>1008</v>
      </c>
      <c r="E57" s="371"/>
      <c r="F57" s="371"/>
      <c r="G57" s="371"/>
      <c r="H57" s="371"/>
      <c r="I57" s="371"/>
      <c r="J57" s="371"/>
      <c r="K57" s="247"/>
    </row>
    <row r="58" spans="2:11" ht="15" customHeight="1">
      <c r="B58" s="246"/>
      <c r="C58" s="251"/>
      <c r="D58" s="371" t="s">
        <v>1009</v>
      </c>
      <c r="E58" s="371"/>
      <c r="F58" s="371"/>
      <c r="G58" s="371"/>
      <c r="H58" s="371"/>
      <c r="I58" s="371"/>
      <c r="J58" s="371"/>
      <c r="K58" s="247"/>
    </row>
    <row r="59" spans="2:11" ht="15" customHeight="1">
      <c r="B59" s="246"/>
      <c r="C59" s="251"/>
      <c r="D59" s="371" t="s">
        <v>1010</v>
      </c>
      <c r="E59" s="371"/>
      <c r="F59" s="371"/>
      <c r="G59" s="371"/>
      <c r="H59" s="371"/>
      <c r="I59" s="371"/>
      <c r="J59" s="371"/>
      <c r="K59" s="247"/>
    </row>
    <row r="60" spans="2:11" ht="15" customHeight="1">
      <c r="B60" s="246"/>
      <c r="C60" s="251"/>
      <c r="D60" s="370" t="s">
        <v>1011</v>
      </c>
      <c r="E60" s="370"/>
      <c r="F60" s="370"/>
      <c r="G60" s="370"/>
      <c r="H60" s="370"/>
      <c r="I60" s="370"/>
      <c r="J60" s="370"/>
      <c r="K60" s="247"/>
    </row>
    <row r="61" spans="2:11" ht="15" customHeight="1">
      <c r="B61" s="246"/>
      <c r="C61" s="251"/>
      <c r="D61" s="371" t="s">
        <v>1012</v>
      </c>
      <c r="E61" s="371"/>
      <c r="F61" s="371"/>
      <c r="G61" s="371"/>
      <c r="H61" s="371"/>
      <c r="I61" s="371"/>
      <c r="J61" s="371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71" t="s">
        <v>1013</v>
      </c>
      <c r="E63" s="371"/>
      <c r="F63" s="371"/>
      <c r="G63" s="371"/>
      <c r="H63" s="371"/>
      <c r="I63" s="371"/>
      <c r="J63" s="371"/>
      <c r="K63" s="247"/>
    </row>
    <row r="64" spans="2:11" ht="15" customHeight="1">
      <c r="B64" s="246"/>
      <c r="C64" s="251"/>
      <c r="D64" s="370" t="s">
        <v>1014</v>
      </c>
      <c r="E64" s="370"/>
      <c r="F64" s="370"/>
      <c r="G64" s="370"/>
      <c r="H64" s="370"/>
      <c r="I64" s="370"/>
      <c r="J64" s="370"/>
      <c r="K64" s="247"/>
    </row>
    <row r="65" spans="2:11" ht="15" customHeight="1">
      <c r="B65" s="246"/>
      <c r="C65" s="251"/>
      <c r="D65" s="371" t="s">
        <v>1015</v>
      </c>
      <c r="E65" s="371"/>
      <c r="F65" s="371"/>
      <c r="G65" s="371"/>
      <c r="H65" s="371"/>
      <c r="I65" s="371"/>
      <c r="J65" s="371"/>
      <c r="K65" s="247"/>
    </row>
    <row r="66" spans="2:11" ht="15" customHeight="1">
      <c r="B66" s="246"/>
      <c r="C66" s="251"/>
      <c r="D66" s="371" t="s">
        <v>1016</v>
      </c>
      <c r="E66" s="371"/>
      <c r="F66" s="371"/>
      <c r="G66" s="371"/>
      <c r="H66" s="371"/>
      <c r="I66" s="371"/>
      <c r="J66" s="371"/>
      <c r="K66" s="247"/>
    </row>
    <row r="67" spans="2:11" ht="15" customHeight="1">
      <c r="B67" s="246"/>
      <c r="C67" s="251"/>
      <c r="D67" s="371" t="s">
        <v>1017</v>
      </c>
      <c r="E67" s="371"/>
      <c r="F67" s="371"/>
      <c r="G67" s="371"/>
      <c r="H67" s="371"/>
      <c r="I67" s="371"/>
      <c r="J67" s="371"/>
      <c r="K67" s="247"/>
    </row>
    <row r="68" spans="2:11" ht="15" customHeight="1">
      <c r="B68" s="246"/>
      <c r="C68" s="251"/>
      <c r="D68" s="371" t="s">
        <v>1018</v>
      </c>
      <c r="E68" s="371"/>
      <c r="F68" s="371"/>
      <c r="G68" s="371"/>
      <c r="H68" s="371"/>
      <c r="I68" s="371"/>
      <c r="J68" s="371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69" t="s">
        <v>98</v>
      </c>
      <c r="D73" s="369"/>
      <c r="E73" s="369"/>
      <c r="F73" s="369"/>
      <c r="G73" s="369"/>
      <c r="H73" s="369"/>
      <c r="I73" s="369"/>
      <c r="J73" s="369"/>
      <c r="K73" s="264"/>
    </row>
    <row r="74" spans="2:11" ht="17.25" customHeight="1">
      <c r="B74" s="263"/>
      <c r="C74" s="265" t="s">
        <v>1019</v>
      </c>
      <c r="D74" s="265"/>
      <c r="E74" s="265"/>
      <c r="F74" s="265" t="s">
        <v>1020</v>
      </c>
      <c r="G74" s="266"/>
      <c r="H74" s="265" t="s">
        <v>125</v>
      </c>
      <c r="I74" s="265" t="s">
        <v>56</v>
      </c>
      <c r="J74" s="265" t="s">
        <v>1021</v>
      </c>
      <c r="K74" s="264"/>
    </row>
    <row r="75" spans="2:11" ht="17.25" customHeight="1">
      <c r="B75" s="263"/>
      <c r="C75" s="267" t="s">
        <v>1022</v>
      </c>
      <c r="D75" s="267"/>
      <c r="E75" s="267"/>
      <c r="F75" s="268" t="s">
        <v>1023</v>
      </c>
      <c r="G75" s="269"/>
      <c r="H75" s="267"/>
      <c r="I75" s="267"/>
      <c r="J75" s="267" t="s">
        <v>1024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52</v>
      </c>
      <c r="D77" s="270"/>
      <c r="E77" s="270"/>
      <c r="F77" s="272" t="s">
        <v>1025</v>
      </c>
      <c r="G77" s="271"/>
      <c r="H77" s="253" t="s">
        <v>1026</v>
      </c>
      <c r="I77" s="253" t="s">
        <v>1027</v>
      </c>
      <c r="J77" s="253">
        <v>20</v>
      </c>
      <c r="K77" s="264"/>
    </row>
    <row r="78" spans="2:11" ht="15" customHeight="1">
      <c r="B78" s="263"/>
      <c r="C78" s="253" t="s">
        <v>1028</v>
      </c>
      <c r="D78" s="253"/>
      <c r="E78" s="253"/>
      <c r="F78" s="272" t="s">
        <v>1025</v>
      </c>
      <c r="G78" s="271"/>
      <c r="H78" s="253" t="s">
        <v>1029</v>
      </c>
      <c r="I78" s="253" t="s">
        <v>1027</v>
      </c>
      <c r="J78" s="253">
        <v>120</v>
      </c>
      <c r="K78" s="264"/>
    </row>
    <row r="79" spans="2:11" ht="15" customHeight="1">
      <c r="B79" s="273"/>
      <c r="C79" s="253" t="s">
        <v>1030</v>
      </c>
      <c r="D79" s="253"/>
      <c r="E79" s="253"/>
      <c r="F79" s="272" t="s">
        <v>1031</v>
      </c>
      <c r="G79" s="271"/>
      <c r="H79" s="253" t="s">
        <v>1032</v>
      </c>
      <c r="I79" s="253" t="s">
        <v>1027</v>
      </c>
      <c r="J79" s="253">
        <v>50</v>
      </c>
      <c r="K79" s="264"/>
    </row>
    <row r="80" spans="2:11" ht="15" customHeight="1">
      <c r="B80" s="273"/>
      <c r="C80" s="253" t="s">
        <v>1033</v>
      </c>
      <c r="D80" s="253"/>
      <c r="E80" s="253"/>
      <c r="F80" s="272" t="s">
        <v>1025</v>
      </c>
      <c r="G80" s="271"/>
      <c r="H80" s="253" t="s">
        <v>1034</v>
      </c>
      <c r="I80" s="253" t="s">
        <v>1035</v>
      </c>
      <c r="J80" s="253"/>
      <c r="K80" s="264"/>
    </row>
    <row r="81" spans="2:11" ht="15" customHeight="1">
      <c r="B81" s="273"/>
      <c r="C81" s="274" t="s">
        <v>1036</v>
      </c>
      <c r="D81" s="274"/>
      <c r="E81" s="274"/>
      <c r="F81" s="275" t="s">
        <v>1031</v>
      </c>
      <c r="G81" s="274"/>
      <c r="H81" s="274" t="s">
        <v>1037</v>
      </c>
      <c r="I81" s="274" t="s">
        <v>1027</v>
      </c>
      <c r="J81" s="274">
        <v>15</v>
      </c>
      <c r="K81" s="264"/>
    </row>
    <row r="82" spans="2:11" ht="15" customHeight="1">
      <c r="B82" s="273"/>
      <c r="C82" s="274" t="s">
        <v>1038</v>
      </c>
      <c r="D82" s="274"/>
      <c r="E82" s="274"/>
      <c r="F82" s="275" t="s">
        <v>1031</v>
      </c>
      <c r="G82" s="274"/>
      <c r="H82" s="274" t="s">
        <v>1039</v>
      </c>
      <c r="I82" s="274" t="s">
        <v>1027</v>
      </c>
      <c r="J82" s="274">
        <v>15</v>
      </c>
      <c r="K82" s="264"/>
    </row>
    <row r="83" spans="2:11" ht="15" customHeight="1">
      <c r="B83" s="273"/>
      <c r="C83" s="274" t="s">
        <v>1040</v>
      </c>
      <c r="D83" s="274"/>
      <c r="E83" s="274"/>
      <c r="F83" s="275" t="s">
        <v>1031</v>
      </c>
      <c r="G83" s="274"/>
      <c r="H83" s="274" t="s">
        <v>1041</v>
      </c>
      <c r="I83" s="274" t="s">
        <v>1027</v>
      </c>
      <c r="J83" s="274">
        <v>20</v>
      </c>
      <c r="K83" s="264"/>
    </row>
    <row r="84" spans="2:11" ht="15" customHeight="1">
      <c r="B84" s="273"/>
      <c r="C84" s="274" t="s">
        <v>1042</v>
      </c>
      <c r="D84" s="274"/>
      <c r="E84" s="274"/>
      <c r="F84" s="275" t="s">
        <v>1031</v>
      </c>
      <c r="G84" s="274"/>
      <c r="H84" s="274" t="s">
        <v>1043</v>
      </c>
      <c r="I84" s="274" t="s">
        <v>1027</v>
      </c>
      <c r="J84" s="274">
        <v>20</v>
      </c>
      <c r="K84" s="264"/>
    </row>
    <row r="85" spans="2:11" ht="15" customHeight="1">
      <c r="B85" s="273"/>
      <c r="C85" s="253" t="s">
        <v>1044</v>
      </c>
      <c r="D85" s="253"/>
      <c r="E85" s="253"/>
      <c r="F85" s="272" t="s">
        <v>1031</v>
      </c>
      <c r="G85" s="271"/>
      <c r="H85" s="253" t="s">
        <v>1045</v>
      </c>
      <c r="I85" s="253" t="s">
        <v>1027</v>
      </c>
      <c r="J85" s="253">
        <v>50</v>
      </c>
      <c r="K85" s="264"/>
    </row>
    <row r="86" spans="2:11" ht="15" customHeight="1">
      <c r="B86" s="273"/>
      <c r="C86" s="253" t="s">
        <v>1046</v>
      </c>
      <c r="D86" s="253"/>
      <c r="E86" s="253"/>
      <c r="F86" s="272" t="s">
        <v>1031</v>
      </c>
      <c r="G86" s="271"/>
      <c r="H86" s="253" t="s">
        <v>1047</v>
      </c>
      <c r="I86" s="253" t="s">
        <v>1027</v>
      </c>
      <c r="J86" s="253">
        <v>20</v>
      </c>
      <c r="K86" s="264"/>
    </row>
    <row r="87" spans="2:11" ht="15" customHeight="1">
      <c r="B87" s="273"/>
      <c r="C87" s="253" t="s">
        <v>1048</v>
      </c>
      <c r="D87" s="253"/>
      <c r="E87" s="253"/>
      <c r="F87" s="272" t="s">
        <v>1031</v>
      </c>
      <c r="G87" s="271"/>
      <c r="H87" s="253" t="s">
        <v>1049</v>
      </c>
      <c r="I87" s="253" t="s">
        <v>1027</v>
      </c>
      <c r="J87" s="253">
        <v>20</v>
      </c>
      <c r="K87" s="264"/>
    </row>
    <row r="88" spans="2:11" ht="15" customHeight="1">
      <c r="B88" s="273"/>
      <c r="C88" s="253" t="s">
        <v>1050</v>
      </c>
      <c r="D88" s="253"/>
      <c r="E88" s="253"/>
      <c r="F88" s="272" t="s">
        <v>1031</v>
      </c>
      <c r="G88" s="271"/>
      <c r="H88" s="253" t="s">
        <v>1051</v>
      </c>
      <c r="I88" s="253" t="s">
        <v>1027</v>
      </c>
      <c r="J88" s="253">
        <v>50</v>
      </c>
      <c r="K88" s="264"/>
    </row>
    <row r="89" spans="2:11" ht="15" customHeight="1">
      <c r="B89" s="273"/>
      <c r="C89" s="253" t="s">
        <v>1052</v>
      </c>
      <c r="D89" s="253"/>
      <c r="E89" s="253"/>
      <c r="F89" s="272" t="s">
        <v>1031</v>
      </c>
      <c r="G89" s="271"/>
      <c r="H89" s="253" t="s">
        <v>1052</v>
      </c>
      <c r="I89" s="253" t="s">
        <v>1027</v>
      </c>
      <c r="J89" s="253">
        <v>50</v>
      </c>
      <c r="K89" s="264"/>
    </row>
    <row r="90" spans="2:11" ht="15" customHeight="1">
      <c r="B90" s="273"/>
      <c r="C90" s="253" t="s">
        <v>130</v>
      </c>
      <c r="D90" s="253"/>
      <c r="E90" s="253"/>
      <c r="F90" s="272" t="s">
        <v>1031</v>
      </c>
      <c r="G90" s="271"/>
      <c r="H90" s="253" t="s">
        <v>1053</v>
      </c>
      <c r="I90" s="253" t="s">
        <v>1027</v>
      </c>
      <c r="J90" s="253">
        <v>255</v>
      </c>
      <c r="K90" s="264"/>
    </row>
    <row r="91" spans="2:11" ht="15" customHeight="1">
      <c r="B91" s="273"/>
      <c r="C91" s="253" t="s">
        <v>1054</v>
      </c>
      <c r="D91" s="253"/>
      <c r="E91" s="253"/>
      <c r="F91" s="272" t="s">
        <v>1025</v>
      </c>
      <c r="G91" s="271"/>
      <c r="H91" s="253" t="s">
        <v>1055</v>
      </c>
      <c r="I91" s="253" t="s">
        <v>1056</v>
      </c>
      <c r="J91" s="253"/>
      <c r="K91" s="264"/>
    </row>
    <row r="92" spans="2:11" ht="15" customHeight="1">
      <c r="B92" s="273"/>
      <c r="C92" s="253" t="s">
        <v>1057</v>
      </c>
      <c r="D92" s="253"/>
      <c r="E92" s="253"/>
      <c r="F92" s="272" t="s">
        <v>1025</v>
      </c>
      <c r="G92" s="271"/>
      <c r="H92" s="253" t="s">
        <v>1058</v>
      </c>
      <c r="I92" s="253" t="s">
        <v>1059</v>
      </c>
      <c r="J92" s="253"/>
      <c r="K92" s="264"/>
    </row>
    <row r="93" spans="2:11" ht="15" customHeight="1">
      <c r="B93" s="273"/>
      <c r="C93" s="253" t="s">
        <v>1060</v>
      </c>
      <c r="D93" s="253"/>
      <c r="E93" s="253"/>
      <c r="F93" s="272" t="s">
        <v>1025</v>
      </c>
      <c r="G93" s="271"/>
      <c r="H93" s="253" t="s">
        <v>1060</v>
      </c>
      <c r="I93" s="253" t="s">
        <v>1059</v>
      </c>
      <c r="J93" s="253"/>
      <c r="K93" s="264"/>
    </row>
    <row r="94" spans="2:11" ht="15" customHeight="1">
      <c r="B94" s="273"/>
      <c r="C94" s="253" t="s">
        <v>37</v>
      </c>
      <c r="D94" s="253"/>
      <c r="E94" s="253"/>
      <c r="F94" s="272" t="s">
        <v>1025</v>
      </c>
      <c r="G94" s="271"/>
      <c r="H94" s="253" t="s">
        <v>1061</v>
      </c>
      <c r="I94" s="253" t="s">
        <v>1059</v>
      </c>
      <c r="J94" s="253"/>
      <c r="K94" s="264"/>
    </row>
    <row r="95" spans="2:11" ht="15" customHeight="1">
      <c r="B95" s="273"/>
      <c r="C95" s="253" t="s">
        <v>47</v>
      </c>
      <c r="D95" s="253"/>
      <c r="E95" s="253"/>
      <c r="F95" s="272" t="s">
        <v>1025</v>
      </c>
      <c r="G95" s="271"/>
      <c r="H95" s="253" t="s">
        <v>1062</v>
      </c>
      <c r="I95" s="253" t="s">
        <v>1059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69" t="s">
        <v>1063</v>
      </c>
      <c r="D100" s="369"/>
      <c r="E100" s="369"/>
      <c r="F100" s="369"/>
      <c r="G100" s="369"/>
      <c r="H100" s="369"/>
      <c r="I100" s="369"/>
      <c r="J100" s="369"/>
      <c r="K100" s="264"/>
    </row>
    <row r="101" spans="2:11" ht="17.25" customHeight="1">
      <c r="B101" s="263"/>
      <c r="C101" s="265" t="s">
        <v>1019</v>
      </c>
      <c r="D101" s="265"/>
      <c r="E101" s="265"/>
      <c r="F101" s="265" t="s">
        <v>1020</v>
      </c>
      <c r="G101" s="266"/>
      <c r="H101" s="265" t="s">
        <v>125</v>
      </c>
      <c r="I101" s="265" t="s">
        <v>56</v>
      </c>
      <c r="J101" s="265" t="s">
        <v>1021</v>
      </c>
      <c r="K101" s="264"/>
    </row>
    <row r="102" spans="2:11" ht="17.25" customHeight="1">
      <c r="B102" s="263"/>
      <c r="C102" s="267" t="s">
        <v>1022</v>
      </c>
      <c r="D102" s="267"/>
      <c r="E102" s="267"/>
      <c r="F102" s="268" t="s">
        <v>1023</v>
      </c>
      <c r="G102" s="269"/>
      <c r="H102" s="267"/>
      <c r="I102" s="267"/>
      <c r="J102" s="267" t="s">
        <v>1024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52</v>
      </c>
      <c r="D104" s="270"/>
      <c r="E104" s="270"/>
      <c r="F104" s="272" t="s">
        <v>1025</v>
      </c>
      <c r="G104" s="281"/>
      <c r="H104" s="253" t="s">
        <v>1064</v>
      </c>
      <c r="I104" s="253" t="s">
        <v>1027</v>
      </c>
      <c r="J104" s="253">
        <v>20</v>
      </c>
      <c r="K104" s="264"/>
    </row>
    <row r="105" spans="2:11" ht="15" customHeight="1">
      <c r="B105" s="263"/>
      <c r="C105" s="253" t="s">
        <v>1028</v>
      </c>
      <c r="D105" s="253"/>
      <c r="E105" s="253"/>
      <c r="F105" s="272" t="s">
        <v>1025</v>
      </c>
      <c r="G105" s="253"/>
      <c r="H105" s="253" t="s">
        <v>1064</v>
      </c>
      <c r="I105" s="253" t="s">
        <v>1027</v>
      </c>
      <c r="J105" s="253">
        <v>120</v>
      </c>
      <c r="K105" s="264"/>
    </row>
    <row r="106" spans="2:11" ht="15" customHeight="1">
      <c r="B106" s="273"/>
      <c r="C106" s="253" t="s">
        <v>1030</v>
      </c>
      <c r="D106" s="253"/>
      <c r="E106" s="253"/>
      <c r="F106" s="272" t="s">
        <v>1031</v>
      </c>
      <c r="G106" s="253"/>
      <c r="H106" s="253" t="s">
        <v>1064</v>
      </c>
      <c r="I106" s="253" t="s">
        <v>1027</v>
      </c>
      <c r="J106" s="253">
        <v>50</v>
      </c>
      <c r="K106" s="264"/>
    </row>
    <row r="107" spans="2:11" ht="15" customHeight="1">
      <c r="B107" s="273"/>
      <c r="C107" s="253" t="s">
        <v>1033</v>
      </c>
      <c r="D107" s="253"/>
      <c r="E107" s="253"/>
      <c r="F107" s="272" t="s">
        <v>1025</v>
      </c>
      <c r="G107" s="253"/>
      <c r="H107" s="253" t="s">
        <v>1064</v>
      </c>
      <c r="I107" s="253" t="s">
        <v>1035</v>
      </c>
      <c r="J107" s="253"/>
      <c r="K107" s="264"/>
    </row>
    <row r="108" spans="2:11" ht="15" customHeight="1">
      <c r="B108" s="273"/>
      <c r="C108" s="253" t="s">
        <v>1044</v>
      </c>
      <c r="D108" s="253"/>
      <c r="E108" s="253"/>
      <c r="F108" s="272" t="s">
        <v>1031</v>
      </c>
      <c r="G108" s="253"/>
      <c r="H108" s="253" t="s">
        <v>1064</v>
      </c>
      <c r="I108" s="253" t="s">
        <v>1027</v>
      </c>
      <c r="J108" s="253">
        <v>50</v>
      </c>
      <c r="K108" s="264"/>
    </row>
    <row r="109" spans="2:11" ht="15" customHeight="1">
      <c r="B109" s="273"/>
      <c r="C109" s="253" t="s">
        <v>1052</v>
      </c>
      <c r="D109" s="253"/>
      <c r="E109" s="253"/>
      <c r="F109" s="272" t="s">
        <v>1031</v>
      </c>
      <c r="G109" s="253"/>
      <c r="H109" s="253" t="s">
        <v>1064</v>
      </c>
      <c r="I109" s="253" t="s">
        <v>1027</v>
      </c>
      <c r="J109" s="253">
        <v>50</v>
      </c>
      <c r="K109" s="264"/>
    </row>
    <row r="110" spans="2:11" ht="15" customHeight="1">
      <c r="B110" s="273"/>
      <c r="C110" s="253" t="s">
        <v>1050</v>
      </c>
      <c r="D110" s="253"/>
      <c r="E110" s="253"/>
      <c r="F110" s="272" t="s">
        <v>1031</v>
      </c>
      <c r="G110" s="253"/>
      <c r="H110" s="253" t="s">
        <v>1064</v>
      </c>
      <c r="I110" s="253" t="s">
        <v>1027</v>
      </c>
      <c r="J110" s="253">
        <v>50</v>
      </c>
      <c r="K110" s="264"/>
    </row>
    <row r="111" spans="2:11" ht="15" customHeight="1">
      <c r="B111" s="273"/>
      <c r="C111" s="253" t="s">
        <v>52</v>
      </c>
      <c r="D111" s="253"/>
      <c r="E111" s="253"/>
      <c r="F111" s="272" t="s">
        <v>1025</v>
      </c>
      <c r="G111" s="253"/>
      <c r="H111" s="253" t="s">
        <v>1065</v>
      </c>
      <c r="I111" s="253" t="s">
        <v>1027</v>
      </c>
      <c r="J111" s="253">
        <v>20</v>
      </c>
      <c r="K111" s="264"/>
    </row>
    <row r="112" spans="2:11" ht="15" customHeight="1">
      <c r="B112" s="273"/>
      <c r="C112" s="253" t="s">
        <v>1066</v>
      </c>
      <c r="D112" s="253"/>
      <c r="E112" s="253"/>
      <c r="F112" s="272" t="s">
        <v>1025</v>
      </c>
      <c r="G112" s="253"/>
      <c r="H112" s="253" t="s">
        <v>1067</v>
      </c>
      <c r="I112" s="253" t="s">
        <v>1027</v>
      </c>
      <c r="J112" s="253">
        <v>120</v>
      </c>
      <c r="K112" s="264"/>
    </row>
    <row r="113" spans="2:11" ht="15" customHeight="1">
      <c r="B113" s="273"/>
      <c r="C113" s="253" t="s">
        <v>37</v>
      </c>
      <c r="D113" s="253"/>
      <c r="E113" s="253"/>
      <c r="F113" s="272" t="s">
        <v>1025</v>
      </c>
      <c r="G113" s="253"/>
      <c r="H113" s="253" t="s">
        <v>1068</v>
      </c>
      <c r="I113" s="253" t="s">
        <v>1059</v>
      </c>
      <c r="J113" s="253"/>
      <c r="K113" s="264"/>
    </row>
    <row r="114" spans="2:11" ht="15" customHeight="1">
      <c r="B114" s="273"/>
      <c r="C114" s="253" t="s">
        <v>47</v>
      </c>
      <c r="D114" s="253"/>
      <c r="E114" s="253"/>
      <c r="F114" s="272" t="s">
        <v>1025</v>
      </c>
      <c r="G114" s="253"/>
      <c r="H114" s="253" t="s">
        <v>1069</v>
      </c>
      <c r="I114" s="253" t="s">
        <v>1059</v>
      </c>
      <c r="J114" s="253"/>
      <c r="K114" s="264"/>
    </row>
    <row r="115" spans="2:11" ht="15" customHeight="1">
      <c r="B115" s="273"/>
      <c r="C115" s="253" t="s">
        <v>56</v>
      </c>
      <c r="D115" s="253"/>
      <c r="E115" s="253"/>
      <c r="F115" s="272" t="s">
        <v>1025</v>
      </c>
      <c r="G115" s="253"/>
      <c r="H115" s="253" t="s">
        <v>1070</v>
      </c>
      <c r="I115" s="253" t="s">
        <v>1071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68" t="s">
        <v>1072</v>
      </c>
      <c r="D120" s="368"/>
      <c r="E120" s="368"/>
      <c r="F120" s="368"/>
      <c r="G120" s="368"/>
      <c r="H120" s="368"/>
      <c r="I120" s="368"/>
      <c r="J120" s="368"/>
      <c r="K120" s="289"/>
    </row>
    <row r="121" spans="2:11" ht="17.25" customHeight="1">
      <c r="B121" s="290"/>
      <c r="C121" s="265" t="s">
        <v>1019</v>
      </c>
      <c r="D121" s="265"/>
      <c r="E121" s="265"/>
      <c r="F121" s="265" t="s">
        <v>1020</v>
      </c>
      <c r="G121" s="266"/>
      <c r="H121" s="265" t="s">
        <v>125</v>
      </c>
      <c r="I121" s="265" t="s">
        <v>56</v>
      </c>
      <c r="J121" s="265" t="s">
        <v>1021</v>
      </c>
      <c r="K121" s="291"/>
    </row>
    <row r="122" spans="2:11" ht="17.25" customHeight="1">
      <c r="B122" s="290"/>
      <c r="C122" s="267" t="s">
        <v>1022</v>
      </c>
      <c r="D122" s="267"/>
      <c r="E122" s="267"/>
      <c r="F122" s="268" t="s">
        <v>1023</v>
      </c>
      <c r="G122" s="269"/>
      <c r="H122" s="267"/>
      <c r="I122" s="267"/>
      <c r="J122" s="267" t="s">
        <v>1024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1028</v>
      </c>
      <c r="D124" s="270"/>
      <c r="E124" s="270"/>
      <c r="F124" s="272" t="s">
        <v>1025</v>
      </c>
      <c r="G124" s="253"/>
      <c r="H124" s="253" t="s">
        <v>1064</v>
      </c>
      <c r="I124" s="253" t="s">
        <v>1027</v>
      </c>
      <c r="J124" s="253">
        <v>120</v>
      </c>
      <c r="K124" s="294"/>
    </row>
    <row r="125" spans="2:11" ht="15" customHeight="1">
      <c r="B125" s="292"/>
      <c r="C125" s="253" t="s">
        <v>1073</v>
      </c>
      <c r="D125" s="253"/>
      <c r="E125" s="253"/>
      <c r="F125" s="272" t="s">
        <v>1025</v>
      </c>
      <c r="G125" s="253"/>
      <c r="H125" s="253" t="s">
        <v>1074</v>
      </c>
      <c r="I125" s="253" t="s">
        <v>1027</v>
      </c>
      <c r="J125" s="253" t="s">
        <v>1075</v>
      </c>
      <c r="K125" s="294"/>
    </row>
    <row r="126" spans="2:11" ht="15" customHeight="1">
      <c r="B126" s="292"/>
      <c r="C126" s="253" t="s">
        <v>974</v>
      </c>
      <c r="D126" s="253"/>
      <c r="E126" s="253"/>
      <c r="F126" s="272" t="s">
        <v>1025</v>
      </c>
      <c r="G126" s="253"/>
      <c r="H126" s="253" t="s">
        <v>1076</v>
      </c>
      <c r="I126" s="253" t="s">
        <v>1027</v>
      </c>
      <c r="J126" s="253" t="s">
        <v>1075</v>
      </c>
      <c r="K126" s="294"/>
    </row>
    <row r="127" spans="2:11" ht="15" customHeight="1">
      <c r="B127" s="292"/>
      <c r="C127" s="253" t="s">
        <v>1036</v>
      </c>
      <c r="D127" s="253"/>
      <c r="E127" s="253"/>
      <c r="F127" s="272" t="s">
        <v>1031</v>
      </c>
      <c r="G127" s="253"/>
      <c r="H127" s="253" t="s">
        <v>1037</v>
      </c>
      <c r="I127" s="253" t="s">
        <v>1027</v>
      </c>
      <c r="J127" s="253">
        <v>15</v>
      </c>
      <c r="K127" s="294"/>
    </row>
    <row r="128" spans="2:11" ht="15" customHeight="1">
      <c r="B128" s="292"/>
      <c r="C128" s="274" t="s">
        <v>1038</v>
      </c>
      <c r="D128" s="274"/>
      <c r="E128" s="274"/>
      <c r="F128" s="275" t="s">
        <v>1031</v>
      </c>
      <c r="G128" s="274"/>
      <c r="H128" s="274" t="s">
        <v>1039</v>
      </c>
      <c r="I128" s="274" t="s">
        <v>1027</v>
      </c>
      <c r="J128" s="274">
        <v>15</v>
      </c>
      <c r="K128" s="294"/>
    </row>
    <row r="129" spans="2:11" ht="15" customHeight="1">
      <c r="B129" s="292"/>
      <c r="C129" s="274" t="s">
        <v>1040</v>
      </c>
      <c r="D129" s="274"/>
      <c r="E129" s="274"/>
      <c r="F129" s="275" t="s">
        <v>1031</v>
      </c>
      <c r="G129" s="274"/>
      <c r="H129" s="274" t="s">
        <v>1041</v>
      </c>
      <c r="I129" s="274" t="s">
        <v>1027</v>
      </c>
      <c r="J129" s="274">
        <v>20</v>
      </c>
      <c r="K129" s="294"/>
    </row>
    <row r="130" spans="2:11" ht="15" customHeight="1">
      <c r="B130" s="292"/>
      <c r="C130" s="274" t="s">
        <v>1042</v>
      </c>
      <c r="D130" s="274"/>
      <c r="E130" s="274"/>
      <c r="F130" s="275" t="s">
        <v>1031</v>
      </c>
      <c r="G130" s="274"/>
      <c r="H130" s="274" t="s">
        <v>1043</v>
      </c>
      <c r="I130" s="274" t="s">
        <v>1027</v>
      </c>
      <c r="J130" s="274">
        <v>20</v>
      </c>
      <c r="K130" s="294"/>
    </row>
    <row r="131" spans="2:11" ht="15" customHeight="1">
      <c r="B131" s="292"/>
      <c r="C131" s="253" t="s">
        <v>1030</v>
      </c>
      <c r="D131" s="253"/>
      <c r="E131" s="253"/>
      <c r="F131" s="272" t="s">
        <v>1031</v>
      </c>
      <c r="G131" s="253"/>
      <c r="H131" s="253" t="s">
        <v>1064</v>
      </c>
      <c r="I131" s="253" t="s">
        <v>1027</v>
      </c>
      <c r="J131" s="253">
        <v>50</v>
      </c>
      <c r="K131" s="294"/>
    </row>
    <row r="132" spans="2:11" ht="15" customHeight="1">
      <c r="B132" s="292"/>
      <c r="C132" s="253" t="s">
        <v>1044</v>
      </c>
      <c r="D132" s="253"/>
      <c r="E132" s="253"/>
      <c r="F132" s="272" t="s">
        <v>1031</v>
      </c>
      <c r="G132" s="253"/>
      <c r="H132" s="253" t="s">
        <v>1064</v>
      </c>
      <c r="I132" s="253" t="s">
        <v>1027</v>
      </c>
      <c r="J132" s="253">
        <v>50</v>
      </c>
      <c r="K132" s="294"/>
    </row>
    <row r="133" spans="2:11" ht="15" customHeight="1">
      <c r="B133" s="292"/>
      <c r="C133" s="253" t="s">
        <v>1050</v>
      </c>
      <c r="D133" s="253"/>
      <c r="E133" s="253"/>
      <c r="F133" s="272" t="s">
        <v>1031</v>
      </c>
      <c r="G133" s="253"/>
      <c r="H133" s="253" t="s">
        <v>1064</v>
      </c>
      <c r="I133" s="253" t="s">
        <v>1027</v>
      </c>
      <c r="J133" s="253">
        <v>50</v>
      </c>
      <c r="K133" s="294"/>
    </row>
    <row r="134" spans="2:11" ht="15" customHeight="1">
      <c r="B134" s="292"/>
      <c r="C134" s="253" t="s">
        <v>1052</v>
      </c>
      <c r="D134" s="253"/>
      <c r="E134" s="253"/>
      <c r="F134" s="272" t="s">
        <v>1031</v>
      </c>
      <c r="G134" s="253"/>
      <c r="H134" s="253" t="s">
        <v>1064</v>
      </c>
      <c r="I134" s="253" t="s">
        <v>1027</v>
      </c>
      <c r="J134" s="253">
        <v>50</v>
      </c>
      <c r="K134" s="294"/>
    </row>
    <row r="135" spans="2:11" ht="15" customHeight="1">
      <c r="B135" s="292"/>
      <c r="C135" s="253" t="s">
        <v>130</v>
      </c>
      <c r="D135" s="253"/>
      <c r="E135" s="253"/>
      <c r="F135" s="272" t="s">
        <v>1031</v>
      </c>
      <c r="G135" s="253"/>
      <c r="H135" s="253" t="s">
        <v>1077</v>
      </c>
      <c r="I135" s="253" t="s">
        <v>1027</v>
      </c>
      <c r="J135" s="253">
        <v>255</v>
      </c>
      <c r="K135" s="294"/>
    </row>
    <row r="136" spans="2:11" ht="15" customHeight="1">
      <c r="B136" s="292"/>
      <c r="C136" s="253" t="s">
        <v>1054</v>
      </c>
      <c r="D136" s="253"/>
      <c r="E136" s="253"/>
      <c r="F136" s="272" t="s">
        <v>1025</v>
      </c>
      <c r="G136" s="253"/>
      <c r="H136" s="253" t="s">
        <v>1078</v>
      </c>
      <c r="I136" s="253" t="s">
        <v>1056</v>
      </c>
      <c r="J136" s="253"/>
      <c r="K136" s="294"/>
    </row>
    <row r="137" spans="2:11" ht="15" customHeight="1">
      <c r="B137" s="292"/>
      <c r="C137" s="253" t="s">
        <v>1057</v>
      </c>
      <c r="D137" s="253"/>
      <c r="E137" s="253"/>
      <c r="F137" s="272" t="s">
        <v>1025</v>
      </c>
      <c r="G137" s="253"/>
      <c r="H137" s="253" t="s">
        <v>1079</v>
      </c>
      <c r="I137" s="253" t="s">
        <v>1059</v>
      </c>
      <c r="J137" s="253"/>
      <c r="K137" s="294"/>
    </row>
    <row r="138" spans="2:11" ht="15" customHeight="1">
      <c r="B138" s="292"/>
      <c r="C138" s="253" t="s">
        <v>1060</v>
      </c>
      <c r="D138" s="253"/>
      <c r="E138" s="253"/>
      <c r="F138" s="272" t="s">
        <v>1025</v>
      </c>
      <c r="G138" s="253"/>
      <c r="H138" s="253" t="s">
        <v>1060</v>
      </c>
      <c r="I138" s="253" t="s">
        <v>1059</v>
      </c>
      <c r="J138" s="253"/>
      <c r="K138" s="294"/>
    </row>
    <row r="139" spans="2:11" ht="15" customHeight="1">
      <c r="B139" s="292"/>
      <c r="C139" s="253" t="s">
        <v>37</v>
      </c>
      <c r="D139" s="253"/>
      <c r="E139" s="253"/>
      <c r="F139" s="272" t="s">
        <v>1025</v>
      </c>
      <c r="G139" s="253"/>
      <c r="H139" s="253" t="s">
        <v>1080</v>
      </c>
      <c r="I139" s="253" t="s">
        <v>1059</v>
      </c>
      <c r="J139" s="253"/>
      <c r="K139" s="294"/>
    </row>
    <row r="140" spans="2:11" ht="15" customHeight="1">
      <c r="B140" s="292"/>
      <c r="C140" s="253" t="s">
        <v>1081</v>
      </c>
      <c r="D140" s="253"/>
      <c r="E140" s="253"/>
      <c r="F140" s="272" t="s">
        <v>1025</v>
      </c>
      <c r="G140" s="253"/>
      <c r="H140" s="253" t="s">
        <v>1082</v>
      </c>
      <c r="I140" s="253" t="s">
        <v>1059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69" t="s">
        <v>1083</v>
      </c>
      <c r="D145" s="369"/>
      <c r="E145" s="369"/>
      <c r="F145" s="369"/>
      <c r="G145" s="369"/>
      <c r="H145" s="369"/>
      <c r="I145" s="369"/>
      <c r="J145" s="369"/>
      <c r="K145" s="264"/>
    </row>
    <row r="146" spans="2:11" ht="17.25" customHeight="1">
      <c r="B146" s="263"/>
      <c r="C146" s="265" t="s">
        <v>1019</v>
      </c>
      <c r="D146" s="265"/>
      <c r="E146" s="265"/>
      <c r="F146" s="265" t="s">
        <v>1020</v>
      </c>
      <c r="G146" s="266"/>
      <c r="H146" s="265" t="s">
        <v>125</v>
      </c>
      <c r="I146" s="265" t="s">
        <v>56</v>
      </c>
      <c r="J146" s="265" t="s">
        <v>1021</v>
      </c>
      <c r="K146" s="264"/>
    </row>
    <row r="147" spans="2:11" ht="17.25" customHeight="1">
      <c r="B147" s="263"/>
      <c r="C147" s="267" t="s">
        <v>1022</v>
      </c>
      <c r="D147" s="267"/>
      <c r="E147" s="267"/>
      <c r="F147" s="268" t="s">
        <v>1023</v>
      </c>
      <c r="G147" s="269"/>
      <c r="H147" s="267"/>
      <c r="I147" s="267"/>
      <c r="J147" s="267" t="s">
        <v>1024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1028</v>
      </c>
      <c r="D149" s="253"/>
      <c r="E149" s="253"/>
      <c r="F149" s="299" t="s">
        <v>1025</v>
      </c>
      <c r="G149" s="253"/>
      <c r="H149" s="298" t="s">
        <v>1064</v>
      </c>
      <c r="I149" s="298" t="s">
        <v>1027</v>
      </c>
      <c r="J149" s="298">
        <v>120</v>
      </c>
      <c r="K149" s="294"/>
    </row>
    <row r="150" spans="2:11" ht="15" customHeight="1">
      <c r="B150" s="273"/>
      <c r="C150" s="298" t="s">
        <v>1073</v>
      </c>
      <c r="D150" s="253"/>
      <c r="E150" s="253"/>
      <c r="F150" s="299" t="s">
        <v>1025</v>
      </c>
      <c r="G150" s="253"/>
      <c r="H150" s="298" t="s">
        <v>1084</v>
      </c>
      <c r="I150" s="298" t="s">
        <v>1027</v>
      </c>
      <c r="J150" s="298" t="s">
        <v>1075</v>
      </c>
      <c r="K150" s="294"/>
    </row>
    <row r="151" spans="2:11" ht="15" customHeight="1">
      <c r="B151" s="273"/>
      <c r="C151" s="298" t="s">
        <v>974</v>
      </c>
      <c r="D151" s="253"/>
      <c r="E151" s="253"/>
      <c r="F151" s="299" t="s">
        <v>1025</v>
      </c>
      <c r="G151" s="253"/>
      <c r="H151" s="298" t="s">
        <v>1085</v>
      </c>
      <c r="I151" s="298" t="s">
        <v>1027</v>
      </c>
      <c r="J151" s="298" t="s">
        <v>1075</v>
      </c>
      <c r="K151" s="294"/>
    </row>
    <row r="152" spans="2:11" ht="15" customHeight="1">
      <c r="B152" s="273"/>
      <c r="C152" s="298" t="s">
        <v>1030</v>
      </c>
      <c r="D152" s="253"/>
      <c r="E152" s="253"/>
      <c r="F152" s="299" t="s">
        <v>1031</v>
      </c>
      <c r="G152" s="253"/>
      <c r="H152" s="298" t="s">
        <v>1064</v>
      </c>
      <c r="I152" s="298" t="s">
        <v>1027</v>
      </c>
      <c r="J152" s="298">
        <v>50</v>
      </c>
      <c r="K152" s="294"/>
    </row>
    <row r="153" spans="2:11" ht="15" customHeight="1">
      <c r="B153" s="273"/>
      <c r="C153" s="298" t="s">
        <v>1033</v>
      </c>
      <c r="D153" s="253"/>
      <c r="E153" s="253"/>
      <c r="F153" s="299" t="s">
        <v>1025</v>
      </c>
      <c r="G153" s="253"/>
      <c r="H153" s="298" t="s">
        <v>1064</v>
      </c>
      <c r="I153" s="298" t="s">
        <v>1035</v>
      </c>
      <c r="J153" s="298"/>
      <c r="K153" s="294"/>
    </row>
    <row r="154" spans="2:11" ht="15" customHeight="1">
      <c r="B154" s="273"/>
      <c r="C154" s="298" t="s">
        <v>1044</v>
      </c>
      <c r="D154" s="253"/>
      <c r="E154" s="253"/>
      <c r="F154" s="299" t="s">
        <v>1031</v>
      </c>
      <c r="G154" s="253"/>
      <c r="H154" s="298" t="s">
        <v>1064</v>
      </c>
      <c r="I154" s="298" t="s">
        <v>1027</v>
      </c>
      <c r="J154" s="298">
        <v>50</v>
      </c>
      <c r="K154" s="294"/>
    </row>
    <row r="155" spans="2:11" ht="15" customHeight="1">
      <c r="B155" s="273"/>
      <c r="C155" s="298" t="s">
        <v>1052</v>
      </c>
      <c r="D155" s="253"/>
      <c r="E155" s="253"/>
      <c r="F155" s="299" t="s">
        <v>1031</v>
      </c>
      <c r="G155" s="253"/>
      <c r="H155" s="298" t="s">
        <v>1064</v>
      </c>
      <c r="I155" s="298" t="s">
        <v>1027</v>
      </c>
      <c r="J155" s="298">
        <v>50</v>
      </c>
      <c r="K155" s="294"/>
    </row>
    <row r="156" spans="2:11" ht="15" customHeight="1">
      <c r="B156" s="273"/>
      <c r="C156" s="298" t="s">
        <v>1050</v>
      </c>
      <c r="D156" s="253"/>
      <c r="E156" s="253"/>
      <c r="F156" s="299" t="s">
        <v>1031</v>
      </c>
      <c r="G156" s="253"/>
      <c r="H156" s="298" t="s">
        <v>1064</v>
      </c>
      <c r="I156" s="298" t="s">
        <v>1027</v>
      </c>
      <c r="J156" s="298">
        <v>50</v>
      </c>
      <c r="K156" s="294"/>
    </row>
    <row r="157" spans="2:11" ht="15" customHeight="1">
      <c r="B157" s="273"/>
      <c r="C157" s="298" t="s">
        <v>103</v>
      </c>
      <c r="D157" s="253"/>
      <c r="E157" s="253"/>
      <c r="F157" s="299" t="s">
        <v>1025</v>
      </c>
      <c r="G157" s="253"/>
      <c r="H157" s="298" t="s">
        <v>1086</v>
      </c>
      <c r="I157" s="298" t="s">
        <v>1027</v>
      </c>
      <c r="J157" s="298" t="s">
        <v>1087</v>
      </c>
      <c r="K157" s="294"/>
    </row>
    <row r="158" spans="2:11" ht="15" customHeight="1">
      <c r="B158" s="273"/>
      <c r="C158" s="298" t="s">
        <v>1088</v>
      </c>
      <c r="D158" s="253"/>
      <c r="E158" s="253"/>
      <c r="F158" s="299" t="s">
        <v>1025</v>
      </c>
      <c r="G158" s="253"/>
      <c r="H158" s="298" t="s">
        <v>1089</v>
      </c>
      <c r="I158" s="298" t="s">
        <v>1059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8" t="s">
        <v>1090</v>
      </c>
      <c r="D163" s="368"/>
      <c r="E163" s="368"/>
      <c r="F163" s="368"/>
      <c r="G163" s="368"/>
      <c r="H163" s="368"/>
      <c r="I163" s="368"/>
      <c r="J163" s="368"/>
      <c r="K163" s="245"/>
    </row>
    <row r="164" spans="2:11" ht="17.25" customHeight="1">
      <c r="B164" s="244"/>
      <c r="C164" s="265" t="s">
        <v>1019</v>
      </c>
      <c r="D164" s="265"/>
      <c r="E164" s="265"/>
      <c r="F164" s="265" t="s">
        <v>1020</v>
      </c>
      <c r="G164" s="302"/>
      <c r="H164" s="303" t="s">
        <v>125</v>
      </c>
      <c r="I164" s="303" t="s">
        <v>56</v>
      </c>
      <c r="J164" s="265" t="s">
        <v>1021</v>
      </c>
      <c r="K164" s="245"/>
    </row>
    <row r="165" spans="2:11" ht="17.25" customHeight="1">
      <c r="B165" s="246"/>
      <c r="C165" s="267" t="s">
        <v>1022</v>
      </c>
      <c r="D165" s="267"/>
      <c r="E165" s="267"/>
      <c r="F165" s="268" t="s">
        <v>1023</v>
      </c>
      <c r="G165" s="304"/>
      <c r="H165" s="305"/>
      <c r="I165" s="305"/>
      <c r="J165" s="267" t="s">
        <v>1024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1028</v>
      </c>
      <c r="D167" s="253"/>
      <c r="E167" s="253"/>
      <c r="F167" s="272" t="s">
        <v>1025</v>
      </c>
      <c r="G167" s="253"/>
      <c r="H167" s="253" t="s">
        <v>1064</v>
      </c>
      <c r="I167" s="253" t="s">
        <v>1027</v>
      </c>
      <c r="J167" s="253">
        <v>120</v>
      </c>
      <c r="K167" s="294"/>
    </row>
    <row r="168" spans="2:11" ht="15" customHeight="1">
      <c r="B168" s="273"/>
      <c r="C168" s="253" t="s">
        <v>1073</v>
      </c>
      <c r="D168" s="253"/>
      <c r="E168" s="253"/>
      <c r="F168" s="272" t="s">
        <v>1025</v>
      </c>
      <c r="G168" s="253"/>
      <c r="H168" s="253" t="s">
        <v>1074</v>
      </c>
      <c r="I168" s="253" t="s">
        <v>1027</v>
      </c>
      <c r="J168" s="253" t="s">
        <v>1075</v>
      </c>
      <c r="K168" s="294"/>
    </row>
    <row r="169" spans="2:11" ht="15" customHeight="1">
      <c r="B169" s="273"/>
      <c r="C169" s="253" t="s">
        <v>974</v>
      </c>
      <c r="D169" s="253"/>
      <c r="E169" s="253"/>
      <c r="F169" s="272" t="s">
        <v>1025</v>
      </c>
      <c r="G169" s="253"/>
      <c r="H169" s="253" t="s">
        <v>1091</v>
      </c>
      <c r="I169" s="253" t="s">
        <v>1027</v>
      </c>
      <c r="J169" s="253" t="s">
        <v>1075</v>
      </c>
      <c r="K169" s="294"/>
    </row>
    <row r="170" spans="2:11" ht="15" customHeight="1">
      <c r="B170" s="273"/>
      <c r="C170" s="253" t="s">
        <v>1030</v>
      </c>
      <c r="D170" s="253"/>
      <c r="E170" s="253"/>
      <c r="F170" s="272" t="s">
        <v>1031</v>
      </c>
      <c r="G170" s="253"/>
      <c r="H170" s="253" t="s">
        <v>1091</v>
      </c>
      <c r="I170" s="253" t="s">
        <v>1027</v>
      </c>
      <c r="J170" s="253">
        <v>50</v>
      </c>
      <c r="K170" s="294"/>
    </row>
    <row r="171" spans="2:11" ht="15" customHeight="1">
      <c r="B171" s="273"/>
      <c r="C171" s="253" t="s">
        <v>1033</v>
      </c>
      <c r="D171" s="253"/>
      <c r="E171" s="253"/>
      <c r="F171" s="272" t="s">
        <v>1025</v>
      </c>
      <c r="G171" s="253"/>
      <c r="H171" s="253" t="s">
        <v>1091</v>
      </c>
      <c r="I171" s="253" t="s">
        <v>1035</v>
      </c>
      <c r="J171" s="253"/>
      <c r="K171" s="294"/>
    </row>
    <row r="172" spans="2:11" ht="15" customHeight="1">
      <c r="B172" s="273"/>
      <c r="C172" s="253" t="s">
        <v>1044</v>
      </c>
      <c r="D172" s="253"/>
      <c r="E172" s="253"/>
      <c r="F172" s="272" t="s">
        <v>1031</v>
      </c>
      <c r="G172" s="253"/>
      <c r="H172" s="253" t="s">
        <v>1091</v>
      </c>
      <c r="I172" s="253" t="s">
        <v>1027</v>
      </c>
      <c r="J172" s="253">
        <v>50</v>
      </c>
      <c r="K172" s="294"/>
    </row>
    <row r="173" spans="2:11" ht="15" customHeight="1">
      <c r="B173" s="273"/>
      <c r="C173" s="253" t="s">
        <v>1052</v>
      </c>
      <c r="D173" s="253"/>
      <c r="E173" s="253"/>
      <c r="F173" s="272" t="s">
        <v>1031</v>
      </c>
      <c r="G173" s="253"/>
      <c r="H173" s="253" t="s">
        <v>1091</v>
      </c>
      <c r="I173" s="253" t="s">
        <v>1027</v>
      </c>
      <c r="J173" s="253">
        <v>50</v>
      </c>
      <c r="K173" s="294"/>
    </row>
    <row r="174" spans="2:11" ht="15" customHeight="1">
      <c r="B174" s="273"/>
      <c r="C174" s="253" t="s">
        <v>1050</v>
      </c>
      <c r="D174" s="253"/>
      <c r="E174" s="253"/>
      <c r="F174" s="272" t="s">
        <v>1031</v>
      </c>
      <c r="G174" s="253"/>
      <c r="H174" s="253" t="s">
        <v>1091</v>
      </c>
      <c r="I174" s="253" t="s">
        <v>1027</v>
      </c>
      <c r="J174" s="253">
        <v>50</v>
      </c>
      <c r="K174" s="294"/>
    </row>
    <row r="175" spans="2:11" ht="15" customHeight="1">
      <c r="B175" s="273"/>
      <c r="C175" s="253" t="s">
        <v>124</v>
      </c>
      <c r="D175" s="253"/>
      <c r="E175" s="253"/>
      <c r="F175" s="272" t="s">
        <v>1025</v>
      </c>
      <c r="G175" s="253"/>
      <c r="H175" s="253" t="s">
        <v>1092</v>
      </c>
      <c r="I175" s="253" t="s">
        <v>1093</v>
      </c>
      <c r="J175" s="253"/>
      <c r="K175" s="294"/>
    </row>
    <row r="176" spans="2:11" ht="15" customHeight="1">
      <c r="B176" s="273"/>
      <c r="C176" s="253" t="s">
        <v>56</v>
      </c>
      <c r="D176" s="253"/>
      <c r="E176" s="253"/>
      <c r="F176" s="272" t="s">
        <v>1025</v>
      </c>
      <c r="G176" s="253"/>
      <c r="H176" s="253" t="s">
        <v>1094</v>
      </c>
      <c r="I176" s="253" t="s">
        <v>1095</v>
      </c>
      <c r="J176" s="253">
        <v>1</v>
      </c>
      <c r="K176" s="294"/>
    </row>
    <row r="177" spans="2:11" ht="15" customHeight="1">
      <c r="B177" s="273"/>
      <c r="C177" s="253" t="s">
        <v>52</v>
      </c>
      <c r="D177" s="253"/>
      <c r="E177" s="253"/>
      <c r="F177" s="272" t="s">
        <v>1025</v>
      </c>
      <c r="G177" s="253"/>
      <c r="H177" s="253" t="s">
        <v>1096</v>
      </c>
      <c r="I177" s="253" t="s">
        <v>1027</v>
      </c>
      <c r="J177" s="253">
        <v>20</v>
      </c>
      <c r="K177" s="294"/>
    </row>
    <row r="178" spans="2:11" ht="15" customHeight="1">
      <c r="B178" s="273"/>
      <c r="C178" s="253" t="s">
        <v>125</v>
      </c>
      <c r="D178" s="253"/>
      <c r="E178" s="253"/>
      <c r="F178" s="272" t="s">
        <v>1025</v>
      </c>
      <c r="G178" s="253"/>
      <c r="H178" s="253" t="s">
        <v>1097</v>
      </c>
      <c r="I178" s="253" t="s">
        <v>1027</v>
      </c>
      <c r="J178" s="253">
        <v>255</v>
      </c>
      <c r="K178" s="294"/>
    </row>
    <row r="179" spans="2:11" ht="15" customHeight="1">
      <c r="B179" s="273"/>
      <c r="C179" s="253" t="s">
        <v>126</v>
      </c>
      <c r="D179" s="253"/>
      <c r="E179" s="253"/>
      <c r="F179" s="272" t="s">
        <v>1025</v>
      </c>
      <c r="G179" s="253"/>
      <c r="H179" s="253" t="s">
        <v>990</v>
      </c>
      <c r="I179" s="253" t="s">
        <v>1027</v>
      </c>
      <c r="J179" s="253">
        <v>10</v>
      </c>
      <c r="K179" s="294"/>
    </row>
    <row r="180" spans="2:11" ht="15" customHeight="1">
      <c r="B180" s="273"/>
      <c r="C180" s="253" t="s">
        <v>127</v>
      </c>
      <c r="D180" s="253"/>
      <c r="E180" s="253"/>
      <c r="F180" s="272" t="s">
        <v>1025</v>
      </c>
      <c r="G180" s="253"/>
      <c r="H180" s="253" t="s">
        <v>1098</v>
      </c>
      <c r="I180" s="253" t="s">
        <v>1059</v>
      </c>
      <c r="J180" s="253"/>
      <c r="K180" s="294"/>
    </row>
    <row r="181" spans="2:11" ht="15" customHeight="1">
      <c r="B181" s="273"/>
      <c r="C181" s="253" t="s">
        <v>1099</v>
      </c>
      <c r="D181" s="253"/>
      <c r="E181" s="253"/>
      <c r="F181" s="272" t="s">
        <v>1025</v>
      </c>
      <c r="G181" s="253"/>
      <c r="H181" s="253" t="s">
        <v>1100</v>
      </c>
      <c r="I181" s="253" t="s">
        <v>1059</v>
      </c>
      <c r="J181" s="253"/>
      <c r="K181" s="294"/>
    </row>
    <row r="182" spans="2:11" ht="15" customHeight="1">
      <c r="B182" s="273"/>
      <c r="C182" s="253" t="s">
        <v>1088</v>
      </c>
      <c r="D182" s="253"/>
      <c r="E182" s="253"/>
      <c r="F182" s="272" t="s">
        <v>1025</v>
      </c>
      <c r="G182" s="253"/>
      <c r="H182" s="253" t="s">
        <v>1101</v>
      </c>
      <c r="I182" s="253" t="s">
        <v>1059</v>
      </c>
      <c r="J182" s="253"/>
      <c r="K182" s="294"/>
    </row>
    <row r="183" spans="2:11" ht="15" customHeight="1">
      <c r="B183" s="273"/>
      <c r="C183" s="253" t="s">
        <v>129</v>
      </c>
      <c r="D183" s="253"/>
      <c r="E183" s="253"/>
      <c r="F183" s="272" t="s">
        <v>1031</v>
      </c>
      <c r="G183" s="253"/>
      <c r="H183" s="253" t="s">
        <v>1102</v>
      </c>
      <c r="I183" s="253" t="s">
        <v>1027</v>
      </c>
      <c r="J183" s="253">
        <v>50</v>
      </c>
      <c r="K183" s="294"/>
    </row>
    <row r="184" spans="2:11" ht="15" customHeight="1">
      <c r="B184" s="273"/>
      <c r="C184" s="253" t="s">
        <v>1103</v>
      </c>
      <c r="D184" s="253"/>
      <c r="E184" s="253"/>
      <c r="F184" s="272" t="s">
        <v>1031</v>
      </c>
      <c r="G184" s="253"/>
      <c r="H184" s="253" t="s">
        <v>1104</v>
      </c>
      <c r="I184" s="253" t="s">
        <v>1105</v>
      </c>
      <c r="J184" s="253"/>
      <c r="K184" s="294"/>
    </row>
    <row r="185" spans="2:11" ht="15" customHeight="1">
      <c r="B185" s="273"/>
      <c r="C185" s="253" t="s">
        <v>1106</v>
      </c>
      <c r="D185" s="253"/>
      <c r="E185" s="253"/>
      <c r="F185" s="272" t="s">
        <v>1031</v>
      </c>
      <c r="G185" s="253"/>
      <c r="H185" s="253" t="s">
        <v>1107</v>
      </c>
      <c r="I185" s="253" t="s">
        <v>1105</v>
      </c>
      <c r="J185" s="253"/>
      <c r="K185" s="294"/>
    </row>
    <row r="186" spans="2:11" ht="15" customHeight="1">
      <c r="B186" s="273"/>
      <c r="C186" s="253" t="s">
        <v>1108</v>
      </c>
      <c r="D186" s="253"/>
      <c r="E186" s="253"/>
      <c r="F186" s="272" t="s">
        <v>1031</v>
      </c>
      <c r="G186" s="253"/>
      <c r="H186" s="253" t="s">
        <v>1109</v>
      </c>
      <c r="I186" s="253" t="s">
        <v>1105</v>
      </c>
      <c r="J186" s="253"/>
      <c r="K186" s="294"/>
    </row>
    <row r="187" spans="2:11" ht="15" customHeight="1">
      <c r="B187" s="273"/>
      <c r="C187" s="306" t="s">
        <v>1110</v>
      </c>
      <c r="D187" s="253"/>
      <c r="E187" s="253"/>
      <c r="F187" s="272" t="s">
        <v>1031</v>
      </c>
      <c r="G187" s="253"/>
      <c r="H187" s="253" t="s">
        <v>1111</v>
      </c>
      <c r="I187" s="253" t="s">
        <v>1112</v>
      </c>
      <c r="J187" s="307" t="s">
        <v>1113</v>
      </c>
      <c r="K187" s="294"/>
    </row>
    <row r="188" spans="2:11" ht="15" customHeight="1">
      <c r="B188" s="273"/>
      <c r="C188" s="258" t="s">
        <v>41</v>
      </c>
      <c r="D188" s="253"/>
      <c r="E188" s="253"/>
      <c r="F188" s="272" t="s">
        <v>1025</v>
      </c>
      <c r="G188" s="253"/>
      <c r="H188" s="249" t="s">
        <v>1114</v>
      </c>
      <c r="I188" s="253" t="s">
        <v>1115</v>
      </c>
      <c r="J188" s="253"/>
      <c r="K188" s="294"/>
    </row>
    <row r="189" spans="2:11" ht="15" customHeight="1">
      <c r="B189" s="273"/>
      <c r="C189" s="258" t="s">
        <v>1116</v>
      </c>
      <c r="D189" s="253"/>
      <c r="E189" s="253"/>
      <c r="F189" s="272" t="s">
        <v>1025</v>
      </c>
      <c r="G189" s="253"/>
      <c r="H189" s="253" t="s">
        <v>1117</v>
      </c>
      <c r="I189" s="253" t="s">
        <v>1059</v>
      </c>
      <c r="J189" s="253"/>
      <c r="K189" s="294"/>
    </row>
    <row r="190" spans="2:11" ht="15" customHeight="1">
      <c r="B190" s="273"/>
      <c r="C190" s="258" t="s">
        <v>1118</v>
      </c>
      <c r="D190" s="253"/>
      <c r="E190" s="253"/>
      <c r="F190" s="272" t="s">
        <v>1025</v>
      </c>
      <c r="G190" s="253"/>
      <c r="H190" s="253" t="s">
        <v>1119</v>
      </c>
      <c r="I190" s="253" t="s">
        <v>1059</v>
      </c>
      <c r="J190" s="253"/>
      <c r="K190" s="294"/>
    </row>
    <row r="191" spans="2:11" ht="15" customHeight="1">
      <c r="B191" s="273"/>
      <c r="C191" s="258" t="s">
        <v>1120</v>
      </c>
      <c r="D191" s="253"/>
      <c r="E191" s="253"/>
      <c r="F191" s="272" t="s">
        <v>1031</v>
      </c>
      <c r="G191" s="253"/>
      <c r="H191" s="253" t="s">
        <v>1121</v>
      </c>
      <c r="I191" s="253" t="s">
        <v>1059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68" t="s">
        <v>1122</v>
      </c>
      <c r="D197" s="368"/>
      <c r="E197" s="368"/>
      <c r="F197" s="368"/>
      <c r="G197" s="368"/>
      <c r="H197" s="368"/>
      <c r="I197" s="368"/>
      <c r="J197" s="368"/>
      <c r="K197" s="245"/>
    </row>
    <row r="198" spans="2:11" ht="25.5" customHeight="1">
      <c r="B198" s="244"/>
      <c r="C198" s="309" t="s">
        <v>1123</v>
      </c>
      <c r="D198" s="309"/>
      <c r="E198" s="309"/>
      <c r="F198" s="309" t="s">
        <v>1124</v>
      </c>
      <c r="G198" s="310"/>
      <c r="H198" s="367" t="s">
        <v>1125</v>
      </c>
      <c r="I198" s="367"/>
      <c r="J198" s="367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1115</v>
      </c>
      <c r="D200" s="253"/>
      <c r="E200" s="253"/>
      <c r="F200" s="272" t="s">
        <v>42</v>
      </c>
      <c r="G200" s="253"/>
      <c r="H200" s="365" t="s">
        <v>1126</v>
      </c>
      <c r="I200" s="365"/>
      <c r="J200" s="365"/>
      <c r="K200" s="294"/>
    </row>
    <row r="201" spans="2:11" ht="15" customHeight="1">
      <c r="B201" s="273"/>
      <c r="C201" s="279"/>
      <c r="D201" s="253"/>
      <c r="E201" s="253"/>
      <c r="F201" s="272" t="s">
        <v>43</v>
      </c>
      <c r="G201" s="253"/>
      <c r="H201" s="365" t="s">
        <v>1127</v>
      </c>
      <c r="I201" s="365"/>
      <c r="J201" s="365"/>
      <c r="K201" s="294"/>
    </row>
    <row r="202" spans="2:11" ht="15" customHeight="1">
      <c r="B202" s="273"/>
      <c r="C202" s="279"/>
      <c r="D202" s="253"/>
      <c r="E202" s="253"/>
      <c r="F202" s="272" t="s">
        <v>46</v>
      </c>
      <c r="G202" s="253"/>
      <c r="H202" s="365" t="s">
        <v>1128</v>
      </c>
      <c r="I202" s="365"/>
      <c r="J202" s="365"/>
      <c r="K202" s="294"/>
    </row>
    <row r="203" spans="2:11" ht="15" customHeight="1">
      <c r="B203" s="273"/>
      <c r="C203" s="253"/>
      <c r="D203" s="253"/>
      <c r="E203" s="253"/>
      <c r="F203" s="272" t="s">
        <v>44</v>
      </c>
      <c r="G203" s="253"/>
      <c r="H203" s="365" t="s">
        <v>1129</v>
      </c>
      <c r="I203" s="365"/>
      <c r="J203" s="365"/>
      <c r="K203" s="294"/>
    </row>
    <row r="204" spans="2:11" ht="15" customHeight="1">
      <c r="B204" s="273"/>
      <c r="C204" s="253"/>
      <c r="D204" s="253"/>
      <c r="E204" s="253"/>
      <c r="F204" s="272" t="s">
        <v>45</v>
      </c>
      <c r="G204" s="253"/>
      <c r="H204" s="365" t="s">
        <v>1130</v>
      </c>
      <c r="I204" s="365"/>
      <c r="J204" s="365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1071</v>
      </c>
      <c r="D206" s="253"/>
      <c r="E206" s="253"/>
      <c r="F206" s="272" t="s">
        <v>78</v>
      </c>
      <c r="G206" s="253"/>
      <c r="H206" s="365" t="s">
        <v>1131</v>
      </c>
      <c r="I206" s="365"/>
      <c r="J206" s="365"/>
      <c r="K206" s="294"/>
    </row>
    <row r="207" spans="2:11" ht="15" customHeight="1">
      <c r="B207" s="273"/>
      <c r="C207" s="279"/>
      <c r="D207" s="253"/>
      <c r="E207" s="253"/>
      <c r="F207" s="272" t="s">
        <v>968</v>
      </c>
      <c r="G207" s="253"/>
      <c r="H207" s="365" t="s">
        <v>969</v>
      </c>
      <c r="I207" s="365"/>
      <c r="J207" s="365"/>
      <c r="K207" s="294"/>
    </row>
    <row r="208" spans="2:11" ht="15" customHeight="1">
      <c r="B208" s="273"/>
      <c r="C208" s="253"/>
      <c r="D208" s="253"/>
      <c r="E208" s="253"/>
      <c r="F208" s="272" t="s">
        <v>966</v>
      </c>
      <c r="G208" s="253"/>
      <c r="H208" s="365" t="s">
        <v>1132</v>
      </c>
      <c r="I208" s="365"/>
      <c r="J208" s="365"/>
      <c r="K208" s="294"/>
    </row>
    <row r="209" spans="2:11" ht="15" customHeight="1">
      <c r="B209" s="311"/>
      <c r="C209" s="279"/>
      <c r="D209" s="279"/>
      <c r="E209" s="279"/>
      <c r="F209" s="272" t="s">
        <v>970</v>
      </c>
      <c r="G209" s="258"/>
      <c r="H209" s="366" t="s">
        <v>971</v>
      </c>
      <c r="I209" s="366"/>
      <c r="J209" s="366"/>
      <c r="K209" s="312"/>
    </row>
    <row r="210" spans="2:11" ht="15" customHeight="1">
      <c r="B210" s="311"/>
      <c r="C210" s="279"/>
      <c r="D210" s="279"/>
      <c r="E210" s="279"/>
      <c r="F210" s="272" t="s">
        <v>972</v>
      </c>
      <c r="G210" s="258"/>
      <c r="H210" s="366" t="s">
        <v>1133</v>
      </c>
      <c r="I210" s="366"/>
      <c r="J210" s="366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1095</v>
      </c>
      <c r="D212" s="279"/>
      <c r="E212" s="279"/>
      <c r="F212" s="272">
        <v>1</v>
      </c>
      <c r="G212" s="258"/>
      <c r="H212" s="366" t="s">
        <v>1134</v>
      </c>
      <c r="I212" s="366"/>
      <c r="J212" s="366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66" t="s">
        <v>1135</v>
      </c>
      <c r="I213" s="366"/>
      <c r="J213" s="366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66" t="s">
        <v>1136</v>
      </c>
      <c r="I214" s="366"/>
      <c r="J214" s="366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66" t="s">
        <v>1137</v>
      </c>
      <c r="I215" s="366"/>
      <c r="J215" s="366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Stavební část</vt:lpstr>
      <vt:lpstr>02 - vytápění</vt:lpstr>
      <vt:lpstr>03a - Vnitřní rozvody plynu</vt:lpstr>
      <vt:lpstr>04 - elektroinstalace</vt:lpstr>
      <vt:lpstr>05 - VRN</vt:lpstr>
      <vt:lpstr>Pokyny pro vyplnění</vt:lpstr>
      <vt:lpstr>'01 - Stavební část'!Názvy_tisku</vt:lpstr>
      <vt:lpstr>'02 - vytápění'!Názvy_tisku</vt:lpstr>
      <vt:lpstr>'03a - Vnitřní rozvody plynu'!Názvy_tisku</vt:lpstr>
      <vt:lpstr>'04 - elektroinstalace'!Názvy_tisku</vt:lpstr>
      <vt:lpstr>'05 - VRN'!Názvy_tisku</vt:lpstr>
      <vt:lpstr>'Rekapitulace stavby'!Názvy_tisku</vt:lpstr>
      <vt:lpstr>'01 - Stavební část'!Oblast_tisku</vt:lpstr>
      <vt:lpstr>'02 - vytápění'!Oblast_tisku</vt:lpstr>
      <vt:lpstr>'03a - Vnitřní rozvody plynu'!Oblast_tisku</vt:lpstr>
      <vt:lpstr>'04 - elektroinstalace'!Oblast_tisku</vt:lpstr>
      <vt:lpstr>'05 -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Pešek Jaromír</cp:lastModifiedBy>
  <dcterms:created xsi:type="dcterms:W3CDTF">2018-03-23T09:35:27Z</dcterms:created>
  <dcterms:modified xsi:type="dcterms:W3CDTF">2018-03-23T10:12:39Z</dcterms:modified>
</cp:coreProperties>
</file>