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540" windowWidth="20775" windowHeight="9660" activeTab="1"/>
  </bookViews>
  <sheets>
    <sheet name="Rekapitulace stavby" sheetId="1" r:id="rId1"/>
    <sheet name="012a-2017 - OPRAVA STŘECH..." sheetId="2" r:id="rId2"/>
    <sheet name="Pokyny pro vyplnění" sheetId="3" r:id="rId3"/>
  </sheets>
  <definedNames>
    <definedName name="_xlnm._FilterDatabase" localSheetId="1" hidden="1">'012a-2017 - OPRAVA STŘECH...'!$C$95:$K$478</definedName>
    <definedName name="_xlnm.Print_Area" localSheetId="1">'012a-2017 - OPRAVA STŘECH...'!$C$4:$J$36,'012a-2017 - OPRAVA STŘECH...'!$C$42:$J$77,'012a-2017 - OPRAVA STŘECH...'!$C$83:$K$478</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'012a-2017 - OPRAVA STŘECH...'!$95:$95</definedName>
  </definedNames>
  <calcPr calcId="145621"/>
</workbook>
</file>

<file path=xl/sharedStrings.xml><?xml version="1.0" encoding="utf-8"?>
<sst xmlns="http://schemas.openxmlformats.org/spreadsheetml/2006/main" count="4328" uniqueCount="1007">
  <si>
    <t>Export VZ</t>
  </si>
  <si>
    <t>List obsahuje:</t>
  </si>
  <si>
    <t>1) Rekapitulace stavby</t>
  </si>
  <si>
    <t>2) Rekapitulace objektů stavby a soupisů prací</t>
  </si>
  <si>
    <t>3.0</t>
  </si>
  <si>
    <t/>
  </si>
  <si>
    <t>False</t>
  </si>
  <si>
    <t>{ae229488-0e6b-4d99-a65e-443f74c5a3ed}</t>
  </si>
  <si>
    <t>&gt;&gt;  skryté sloupce  &lt;&lt;</t>
  </si>
  <si>
    <t>0,01</t>
  </si>
  <si>
    <t>21</t>
  </si>
  <si>
    <t>15</t>
  </si>
  <si>
    <t>REKAPITULACE STAVBY</t>
  </si>
  <si>
    <t>v ---  níže se nacházejí doplnkové a pomocné údaje k sestavám  --- v</t>
  </si>
  <si>
    <t>0,001</t>
  </si>
  <si>
    <t>Kód:</t>
  </si>
  <si>
    <t>012-2017</t>
  </si>
  <si>
    <t>Stavba:</t>
  </si>
  <si>
    <t>OPRAVA STŘECHY KAVÁRNY UNION V ČESKÉ LÍPĚ</t>
  </si>
  <si>
    <t>KSO:</t>
  </si>
  <si>
    <t>CC-CZ:</t>
  </si>
  <si>
    <t>Místo:</t>
  </si>
  <si>
    <t>JINDŘICHA Z LIPÉ 113/24 Č. LÍPA</t>
  </si>
  <si>
    <t>Datum:</t>
  </si>
  <si>
    <t>Zadavatel:</t>
  </si>
  <si>
    <t>IČ:</t>
  </si>
  <si>
    <t>Město Česká Lípa</t>
  </si>
  <si>
    <t>DIČ:</t>
  </si>
  <si>
    <t>Uchazeč:</t>
  </si>
  <si>
    <t>pro výběr zhotovitele</t>
  </si>
  <si>
    <t>Projektant:</t>
  </si>
  <si>
    <t>Projektový ateliér David Liberec</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</si>
  <si>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</si>
  <si>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</si>
  <si>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</si>
  <si>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</si>
  <si>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</si>
  <si>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</si>
  <si>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</si>
  <si>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</si>
  <si>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</si>
  <si>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</si>
  <si>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</si>
  <si>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</si>
  <si>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</si>
  <si>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</si>
  <si>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</si>
  <si>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</si>
  <si>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</si>
  <si>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</si>
  <si>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</si>
  <si>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</si>
  <si>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</si>
  <si>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</si>
  <si>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</si>
  <si>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</si>
  <si>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</si>
  <si>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</si>
  <si>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</si>
  <si>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</si>
  <si>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</si>
  <si>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</si>
  <si>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</si>
  <si>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</si>
  <si>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</si>
  <si>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</si>
  <si>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</si>
  <si>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</si>
  <si>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</si>
  <si>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</si>
  <si>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</si>
  <si>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</si>
  <si>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</si>
  <si>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</si>
  <si>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012a-2017</t>
  </si>
  <si>
    <t>STA</t>
  </si>
  <si>
    <t>1</t>
  </si>
  <si>
    <t>{fb353ecd-e40f-48c1-a49e-f7accd0546f2}</t>
  </si>
  <si>
    <t>2</t>
  </si>
  <si>
    <t>1) Krycí list soupisu</t>
  </si>
  <si>
    <t>2) Rekapitulace</t>
  </si>
  <si>
    <t>3) Soupis prací</t>
  </si>
  <si>
    <t>Zpět na list:</t>
  </si>
  <si>
    <t>Rekapitulace stavby</t>
  </si>
  <si>
    <t>KRYCÍ LIST SOUPISU</t>
  </si>
  <si>
    <t>Objekt:</t>
  </si>
  <si>
    <t>012a-2017 - OPRAVA STŘECHY KAVÁRNY UNION V ČESKÉ LÍPĚ</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</si>
  <si>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</si>
  <si>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</si>
  <si>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</si>
  <si>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</si>
  <si>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</si>
  <si>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</si>
  <si>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</si>
  <si>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</si>
  <si>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</si>
  <si>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</si>
  <si>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</si>
  <si>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712 - Povlakové krytiny</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</si>
  <si>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</si>
  <si>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</si>
  <si>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</si>
  <si>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</si>
  <si>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</si>
  <si>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</si>
  <si>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</si>
  <si>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 xml:space="preserve">    784 - Dokončovací práce - malby</t>
  </si>
  <si>
    <t>M - Práce a dodávky M</t>
  </si>
  <si>
    <t xml:space="preserve">    21-M - Elektromontáže</t>
  </si>
  <si>
    <t xml:space="preserve">    22-M - Montáže technologických zařízení pro občanské stavby</t>
  </si>
  <si>
    <t>VRN - Vedlejší rozpočtové náklady</t>
  </si>
  <si>
    <t>SOUPIS PRACÍ</t>
  </si>
  <si>
    <t>PČ</t>
  </si>
  <si>
    <t>Popis</t>
  </si>
  <si>
    <t>MJ</t>
  </si>
  <si>
    <t>Množství</t>
  </si>
  <si>
    <t>J.cena [CZK]</t>
  </si>
  <si>
    <t>Cenová soustava</t>
  </si>
  <si>
    <t>Poznámka</t>
  </si>
  <si>
    <t>HSV</t>
  </si>
  <si>
    <t>Práce a dodávky HSV</t>
  </si>
  <si>
    <t>ROZPOCET</t>
  </si>
  <si>
    <t>6</t>
  </si>
  <si>
    <t>Úpravy povrchů, podlahy a osazování výplní</t>
  </si>
  <si>
    <t>K</t>
  </si>
  <si>
    <t>617325423</t>
  </si>
  <si>
    <t>Oprava vápenocementové nebo vápenné omítky vnitřních ploch štukové dvouvrstvé, tloušťky do 20 mm světlíků nebo výtahových šachet, v rozsahu opravované plochy přes 30 do 50%</t>
  </si>
  <si>
    <t>m2</t>
  </si>
  <si>
    <t>CS ÚRS 2017 01</t>
  </si>
  <si>
    <t>4</t>
  </si>
  <si>
    <t>1628130006</t>
  </si>
  <si>
    <t>PSC</t>
  </si>
  <si>
    <t xml:space="preserve">Poznámka k souboru cen:
1. Pro ocenění opravy omítek plochy do 1 m2 se použijí ceny souboru cen 61. 32-52.. Vápenocementová nebo vápenná omítka jednotlivých malých ploch. </t>
  </si>
  <si>
    <t>VV</t>
  </si>
  <si>
    <t>6,5*2+3*2"světlík</t>
  </si>
  <si>
    <t>625681011</t>
  </si>
  <si>
    <t>Ochrana proti holubům hrotový systém jednořadý, účinná šíře 10 cm</t>
  </si>
  <si>
    <t>m</t>
  </si>
  <si>
    <t>-770247384</t>
  </si>
  <si>
    <t>22,8"dle tabulky klemp. prvků OZN. k 18</t>
  </si>
  <si>
    <t>3</t>
  </si>
  <si>
    <t>62913510999x</t>
  </si>
  <si>
    <t>Vyrovnávací vrstva z cementové malty pod klempířskými prvky šířky přes 150 do 300 mm</t>
  </si>
  <si>
    <t>1152658714</t>
  </si>
  <si>
    <t>60 "předpoklad</t>
  </si>
  <si>
    <t>632453412</t>
  </si>
  <si>
    <t>Potěr průmyslový samonivelační ze suchých směsí podkladní pro středně těžký provoz, tl. přes 5 do 10 mm</t>
  </si>
  <si>
    <t>-196337247</t>
  </si>
  <si>
    <t xml:space="preserve">Poznámka k souboru cen:
1. Ceny –3411 až –3426 jsou určeny pro vyrovnání a zpevnění stávajích betonových konstrukcí před pokládkou krycí vrstvy průmyslových podlah. 2. Ceny –3451 až -3475 jsou určeny pro konečnou povrchovou úpravu průmyslových podlah. 3. V cenách jsou započteny i náklady na penetraci podkladu. </t>
  </si>
  <si>
    <t>(7,7*0,3)*2+(5,7+3,5*0,3)*2 "vyrovnání podkladu pod klemp.prvky atika+světlík</t>
  </si>
  <si>
    <t>20*0,4"D5</t>
  </si>
  <si>
    <t>Součet</t>
  </si>
  <si>
    <t>9</t>
  </si>
  <si>
    <t>Ostatní konstrukce a práce-bourání</t>
  </si>
  <si>
    <t>5</t>
  </si>
  <si>
    <t>941211112</t>
  </si>
  <si>
    <t>Montáž lešení řadového rámového lehkého pracovního s podlahami s provozním zatížením tř. 3 do 200 kg/m2 šířky tř. SW06 přes 0,6 do 0,9 m, výšky přes 10 do 25 m</t>
  </si>
  <si>
    <t>28589692</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</si>
  <si>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</si>
  <si>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(21+3+10,78+2,9+3,5+8,95)*(21,8-2,635-0,82)</t>
  </si>
  <si>
    <t>941211211</t>
  </si>
  <si>
    <t>Montáž lešení řadového rámového lehkého pracovního s podlahami s provozním zatížením tř. 3 do 200 kg/m2 Příplatek za první a každý další den použití lešení k ceně -1111 nebo -1112</t>
  </si>
  <si>
    <t>-8041495</t>
  </si>
  <si>
    <t>919,635*90</t>
  </si>
  <si>
    <t>7</t>
  </si>
  <si>
    <t>941111812</t>
  </si>
  <si>
    <t>Demontáž lešení řadového trubkového lehkého pracovního s podlahami s provozním zatížením tř. 3 do 200 kg/m2 šířky tř. W06 od 0,6 do 0,9 m, výšky přes 10 do 25 m</t>
  </si>
  <si>
    <t>220089481</t>
  </si>
  <si>
    <t xml:space="preserve">Poznámka k souboru cen:
1. Demontáž lešení řadového trubkového lehkého výšky přes 25 m se oceňuje individuálně. </t>
  </si>
  <si>
    <t>8</t>
  </si>
  <si>
    <t>944511111</t>
  </si>
  <si>
    <t>Montáž ochranné sítě zavěšené na konstrukci lešení z textilie z umělých vláken</t>
  </si>
  <si>
    <t>-1692396174</t>
  </si>
  <si>
    <t xml:space="preserve">Poznámka k souboru cen:
1. V cenách nejsou započteny náklady na lešení potřebné pro zavěšení sítí; toto lešení se oceňuje příslušnými cenami lešení. </t>
  </si>
  <si>
    <t>(21+3+10,78+2,9+3,5+8,95)*3"poslední patro</t>
  </si>
  <si>
    <t>944511211</t>
  </si>
  <si>
    <t>Montáž ochranné sítě Příplatek za první a každý další den použití sítě k ceně -1111</t>
  </si>
  <si>
    <t>-1283466702</t>
  </si>
  <si>
    <t>150,39*90</t>
  </si>
  <si>
    <t>10</t>
  </si>
  <si>
    <t>944611811</t>
  </si>
  <si>
    <t>Demontáž ochranné plachty zavěšené na konstrukci lešení z textilie z umělých vláken</t>
  </si>
  <si>
    <t>1033427082</t>
  </si>
  <si>
    <t>11</t>
  </si>
  <si>
    <t>944711113</t>
  </si>
  <si>
    <t>Montáž záchytné stříšky zřizované současně s lehkým nebo těžkým lešením, šířky přes 2,0 do 2,5 m</t>
  </si>
  <si>
    <t>589078445</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</si>
  <si>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</si>
  <si>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2,5+2"vstup+ okenko se zmrzlinouu</t>
  </si>
  <si>
    <t>12</t>
  </si>
  <si>
    <t>944711213</t>
  </si>
  <si>
    <t>Montáž záchytné stříšky Příplatek za první a každý další den použití záchytné stříšky k ceně -1113</t>
  </si>
  <si>
    <t>-398597144</t>
  </si>
  <si>
    <t>4,5*90</t>
  </si>
  <si>
    <t>13</t>
  </si>
  <si>
    <t>944711813</t>
  </si>
  <si>
    <t>Demontáž záchytné stříšky zřizované současně s lehkým nebo těžkým lešením, šířky přes 2,0 do 2,5 m</t>
  </si>
  <si>
    <t>109626284</t>
  </si>
  <si>
    <t xml:space="preserve">Poznámka k souboru cen:
1. Ceny nelze použít pro samostatnou záchytnou stříšku či jiné ochranné konstrukce, které mají za účel chránit chodce před padající omítkou či zchátralými římsami apod. </t>
  </si>
  <si>
    <t>14</t>
  </si>
  <si>
    <t>949101111</t>
  </si>
  <si>
    <t>Lešení pomocné pracovní pro objekty pozemních staveb pro zatížení do 150 kg/m2, o výšce lešeňové podlahy do 1,9 m</t>
  </si>
  <si>
    <t>-1633384765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</si>
  <si>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</si>
  <si>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3,5*6"pro opravu omítek  světlíku</t>
  </si>
  <si>
    <t>952902021</t>
  </si>
  <si>
    <t>Čištění budov při provádění oprav a udržovacích prací podlah hladkých zametením</t>
  </si>
  <si>
    <t>481341140</t>
  </si>
  <si>
    <t>21*11</t>
  </si>
  <si>
    <t>16</t>
  </si>
  <si>
    <t>968062374</t>
  </si>
  <si>
    <t>Vybourání dřevěných rámů oken s křídly, dveřních zárubní, vrat, stěn, ostění nebo obkladů rámů oken s křídly zdvojených, plochy do 1 m2</t>
  </si>
  <si>
    <t>1525469570</t>
  </si>
  <si>
    <t xml:space="preserve">Poznámka k souboru cen:
1. V cenách -2244 až -2747 jsou započteny i náklady na vyvěšení křídel. </t>
  </si>
  <si>
    <t>0,8*0,6*8</t>
  </si>
  <si>
    <t>17</t>
  </si>
  <si>
    <t>975073111</t>
  </si>
  <si>
    <t>Jednostranné podchycení střešních vazníků dřevěnou výztuhou v. podchycení do 3,5 m a při zatížení hmotností do 1000 kg/m</t>
  </si>
  <si>
    <t>1732532166</t>
  </si>
  <si>
    <t>12*2"pro výměnu sloupků vikýřů</t>
  </si>
  <si>
    <t>997</t>
  </si>
  <si>
    <t>Přesun sutě</t>
  </si>
  <si>
    <t>18</t>
  </si>
  <si>
    <t>997013154</t>
  </si>
  <si>
    <t>Vnitrostaveništní doprava suti a vybouraných hmot vodorovně do 50 m svisle s omezením mechanizace pro budovy a haly výšky přes 12 do 15 m</t>
  </si>
  <si>
    <t>t</t>
  </si>
  <si>
    <t>-840037735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</si>
  <si>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</si>
  <si>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20,388"automaticky</t>
  </si>
  <si>
    <t>19</t>
  </si>
  <si>
    <t>997013312</t>
  </si>
  <si>
    <t>Shoz suti montáž a demontáž shozu výšky přes 10 do 20 m</t>
  </si>
  <si>
    <t>-1194989620</t>
  </si>
  <si>
    <t xml:space="preserve">Poznámka k souboru cen:
1. Shozy vyšší než 75 m se oceňují individuálně. 2. Výškou se rozumí vzdálenost od vyústění shozu do úrovně plnícího trychtýře. </t>
  </si>
  <si>
    <t>20</t>
  </si>
  <si>
    <t>997013322</t>
  </si>
  <si>
    <t>Shoz suti montáž a demontáž shozu výšky Příplatek za první a každý další den použití shozu k ceně -3312</t>
  </si>
  <si>
    <t>-341903775</t>
  </si>
  <si>
    <t>20*90</t>
  </si>
  <si>
    <t>997013509</t>
  </si>
  <si>
    <t>Odvoz suti a vybouraných hmot na skládku nebo meziskládku se složením, na vzdálenost Příplatek k ceně za každý další i započatý 1 km přes 1 km</t>
  </si>
  <si>
    <t>-594729481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</si>
  <si>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</si>
  <si>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22</t>
  </si>
  <si>
    <t>997013511</t>
  </si>
  <si>
    <t>Odvoz suti a vybouraných hmot z meziskládky na skládku s naložením a se složením, na vzdálenost do 1 km</t>
  </si>
  <si>
    <t>-266552800</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</si>
  <si>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</si>
  <si>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20,388*9</t>
  </si>
  <si>
    <t>23</t>
  </si>
  <si>
    <t>997013803</t>
  </si>
  <si>
    <t>Poplatek za uložení stavebního odpadu na skládce (skládkovné) z keramických materiálů</t>
  </si>
  <si>
    <t>-1443376199</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</si>
  <si>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</si>
  <si>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13,538"betonové tašky</t>
  </si>
  <si>
    <t>24</t>
  </si>
  <si>
    <t>997013814</t>
  </si>
  <si>
    <t>Poplatek za uložení stavebního odpadu na skládce (skládkovné) z izolačních materiálů</t>
  </si>
  <si>
    <t>-12362891</t>
  </si>
  <si>
    <t>0,8"lepenky a folie</t>
  </si>
  <si>
    <t>998</t>
  </si>
  <si>
    <t>Přesun hmot</t>
  </si>
  <si>
    <t>25</t>
  </si>
  <si>
    <t>998017003</t>
  </si>
  <si>
    <t>Přesun hmot pro budovy občanské výstavby, bydlení, výrobu a služby s omezením mechanizace vodorovná dopravní vzdálenost do 100 m pro budovy s jakoukoliv nosnou konstrukcí výšky přes 12 do 24 m</t>
  </si>
  <si>
    <t>2039313848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</si>
  <si>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</si>
  <si>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</si>
  <si>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</si>
  <si>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</si>
  <si>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</si>
  <si>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26</t>
  </si>
  <si>
    <t>712400845</t>
  </si>
  <si>
    <t>Odstranění ze střech šikmých přes 10 st. do 30 st. doplňků ventilační hlavice</t>
  </si>
  <si>
    <t>kus</t>
  </si>
  <si>
    <t>-197360589</t>
  </si>
  <si>
    <t>762</t>
  </si>
  <si>
    <t>Konstrukce tesařské</t>
  </si>
  <si>
    <t>27</t>
  </si>
  <si>
    <t>762331812</t>
  </si>
  <si>
    <t>Demontáž vázaných konstrukcí krovů sklonu do 60 st. z hranolů, hranolků, fošen, průřezové plochy přes 120 do 224 cm2</t>
  </si>
  <si>
    <t>332245227</t>
  </si>
  <si>
    <t>155 "předpoklad projektanta</t>
  </si>
  <si>
    <t>28</t>
  </si>
  <si>
    <t>762332132</t>
  </si>
  <si>
    <t>Montáž vázaných konstrukcí krovů střech pultových, sedlových, valbových, stanových čtvercového nebo obdélníkového půdorysu, z řeziva hraněného průřezové plochy přes 120 do 224 cm2</t>
  </si>
  <si>
    <t>1737482996</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</si>
  <si>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</si>
  <si>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155"předpoklad projektnta 155*0,12*0,16  n na 3 m3 řeziva</t>
  </si>
  <si>
    <t>29</t>
  </si>
  <si>
    <t>M</t>
  </si>
  <si>
    <t>605120110</t>
  </si>
  <si>
    <t>řezivo jehličnaté hranol jakost I nad 120 cm2</t>
  </si>
  <si>
    <t>m3</t>
  </si>
  <si>
    <t>32</t>
  </si>
  <si>
    <t>823236525</t>
  </si>
  <si>
    <t>3"REZERVA dle tabulky prvků</t>
  </si>
  <si>
    <t>30</t>
  </si>
  <si>
    <t>762341210</t>
  </si>
  <si>
    <t>Bednění a laťování montáž bednění střech rovných a šikmých sklonu do 60 st. s vyřezáním otvorů z prken hrubých na sraz tl. do 32 mm</t>
  </si>
  <si>
    <t>583244600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</si>
  <si>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</si>
  <si>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2,6*1,8*4"stříšky světlíků S3</t>
  </si>
  <si>
    <t>2,6*1*8"boky světlíků</t>
  </si>
  <si>
    <t>20*0,5" detail D5</t>
  </si>
  <si>
    <t xml:space="preserve">0,8*8,2"pod K 05 </t>
  </si>
  <si>
    <t>8*0,6"úžlabí</t>
  </si>
  <si>
    <t>31</t>
  </si>
  <si>
    <t>605151110</t>
  </si>
  <si>
    <t>řezivo jehličnaté boční prkno jakost I.-II. 2 - 3 cm</t>
  </si>
  <si>
    <t>221803465</t>
  </si>
  <si>
    <t>20*0,5*0,024" detail D5</t>
  </si>
  <si>
    <t>39,52*0,024"stříška a boky světlíků</t>
  </si>
  <si>
    <t>8*0,6*0,024"úžlabí</t>
  </si>
  <si>
    <t>0,8*8,2*0,024" dle tabulky prvků OZN K05</t>
  </si>
  <si>
    <t>1,46*1,1 'Přepočtené koeficientem množství</t>
  </si>
  <si>
    <t>762341811</t>
  </si>
  <si>
    <t>Demontáž bednění a laťování bednění střech rovných, obloukových, sklonu do 60 st. se všemi nadstřešními konstrukcemi z prken hrubých, hoblovaných tl. do 32 mm</t>
  </si>
  <si>
    <t>1752250283</t>
  </si>
  <si>
    <t>(2,6*1,2/2)*8 "ozn.16</t>
  </si>
  <si>
    <t>33</t>
  </si>
  <si>
    <t>762342214</t>
  </si>
  <si>
    <t>Bednění a laťování montáž laťování střech jednoduchých sklonu do 60 st. při osové vzdálenosti latí přes 150 do 360 mm</t>
  </si>
  <si>
    <t>2046689016</t>
  </si>
  <si>
    <t>15,465*(4,38+2,635)</t>
  </si>
  <si>
    <t>10,78*(4.38+2,635)</t>
  </si>
  <si>
    <t>-3,14*2,5"odpočet věžička velká</t>
  </si>
  <si>
    <t>-3,14*1,2"odpočet věžička malá</t>
  </si>
  <si>
    <t>12,5*8,5-5,5*2,5</t>
  </si>
  <si>
    <t>(4,5*2,5/2)</t>
  </si>
  <si>
    <t>((5+3,5)/2*2,9)</t>
  </si>
  <si>
    <t>-0,8*1-1,5*0,5-1,2*0,5-0,5*0,5"odpočet okna a komínů</t>
  </si>
  <si>
    <t>Mezisoučet</t>
  </si>
  <si>
    <t>280*0,1"10 % na složitost</t>
  </si>
  <si>
    <t>34</t>
  </si>
  <si>
    <t>605141130</t>
  </si>
  <si>
    <t>řezivo jehličnaté,střešní latě impregnované dl 2 - 3,5 m</t>
  </si>
  <si>
    <t>-929210503</t>
  </si>
  <si>
    <t>(1+0,75+5)*308*0,05*0,03</t>
  </si>
  <si>
    <t>0,8"složitost</t>
  </si>
  <si>
    <t>3,919*1,1 'Přepočtené koeficientem množství</t>
  </si>
  <si>
    <t>35</t>
  </si>
  <si>
    <t>762342812</t>
  </si>
  <si>
    <t>Demontáž bednění a laťování laťování střech sklonu do 60 st. se všemi nadstřešními konstrukcemi, z latí průřezové plochy do 25 cm2 při osové vzdálenosti přes 0,22 do 0,50 m</t>
  </si>
  <si>
    <t>-1700310732</t>
  </si>
  <si>
    <t>12,5*8,3-5,5*2,5</t>
  </si>
  <si>
    <t>36</t>
  </si>
  <si>
    <t>762342813</t>
  </si>
  <si>
    <t>Demontáž bednění a laťování laťování střech sklonu do 60 st. se všemi nadstřešními konstrukcemi, z latí průřezové plochy do 25 cm2 při osové vzdálenosti přes 0,50 m</t>
  </si>
  <si>
    <t>-1911556641</t>
  </si>
  <si>
    <t>37</t>
  </si>
  <si>
    <t>762353130xx</t>
  </si>
  <si>
    <t>Montáž nadstřešních konstrukcí střešních vikýřů z hraněného řeziva, trojúhelníkových, průřezové plochy přes 144 do 224 cm2</t>
  </si>
  <si>
    <t>soub</t>
  </si>
  <si>
    <t>-630860458</t>
  </si>
  <si>
    <t>12 "dle tabulky výpis řeziva</t>
  </si>
  <si>
    <t>38</t>
  </si>
  <si>
    <t>762521811</t>
  </si>
  <si>
    <t>Demontáž podlah bez polštářů z prken tl. do 32 mm</t>
  </si>
  <si>
    <t>991822686</t>
  </si>
  <si>
    <t>15*2" Ozn. 10</t>
  </si>
  <si>
    <t>39</t>
  </si>
  <si>
    <t>762526110</t>
  </si>
  <si>
    <t>Položení podlah položení polštářů pod podlahy osové vzdálenosti do 650 mm</t>
  </si>
  <si>
    <t>-219372751</t>
  </si>
  <si>
    <t xml:space="preserve">Poznámka k souboru cen:
1. Cenu 762 52-1104, 762 52-1108 lze použít na provizorní zakrytí výkopu uvnitř budov. </t>
  </si>
  <si>
    <t>7,355*21</t>
  </si>
  <si>
    <t>40</t>
  </si>
  <si>
    <t>605121110</t>
  </si>
  <si>
    <t>řezivo jehličnaté hranol středový jakost I-II 80x80 - 140x140 mm dl 3 - 5 m</t>
  </si>
  <si>
    <t>-1751550761</t>
  </si>
  <si>
    <t xml:space="preserve">(7,355/0,6*21)*0,06*0,06"rošt </t>
  </si>
  <si>
    <t>0,927*1,1 'Přepočtené koeficientem množství</t>
  </si>
  <si>
    <t>41</t>
  </si>
  <si>
    <t>762810024</t>
  </si>
  <si>
    <t>Záklop stropů z dřevoštěpkových desek šroubovaných na trámy na pero a drážku, tloušťky desky 18 mm</t>
  </si>
  <si>
    <t>328539585</t>
  </si>
  <si>
    <t>154,455*1,1 'Přepočtené koeficientem množství</t>
  </si>
  <si>
    <t>42</t>
  </si>
  <si>
    <t>783213121</t>
  </si>
  <si>
    <t>Napouštěcí nátěr tesařských konstrukcí zabudovaných do konstrukce proti dřevokazným houbám, hmyzu a plísním dvojnásobný syntetický</t>
  </si>
  <si>
    <t>-522831424</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</si>
  <si>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</si>
  <si>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100"předpoklad stávající prvky krovu a bednění</t>
  </si>
  <si>
    <t>43</t>
  </si>
  <si>
    <t>762795000</t>
  </si>
  <si>
    <t>Spojovací prostředky prostorových vázaných konstrukcí hřebíky, svory, fixační prkna</t>
  </si>
  <si>
    <t>-955819886</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</si>
  <si>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</si>
  <si>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3"případná oprava krovu</t>
  </si>
  <si>
    <t>1,606+4,177+1,02</t>
  </si>
  <si>
    <t>44</t>
  </si>
  <si>
    <t>998762103</t>
  </si>
  <si>
    <t>Přesun hmot pro konstrukce tesařské stanovený z hmotnosti přesunovaného materiálu vodorovná dopravní vzdálenost do 50 m v objektech výšky přes 12 do 24 m</t>
  </si>
  <si>
    <t>-412377840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</si>
  <si>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</si>
  <si>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</si>
  <si>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</si>
  <si>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45</t>
  </si>
  <si>
    <t>763132901x</t>
  </si>
  <si>
    <t>Vyspravení sádrokartonových podhledů nebo podkroví plochy jednotlivě do 0,02 m2 desek všech typů</t>
  </si>
  <si>
    <t>-2004121840</t>
  </si>
  <si>
    <t xml:space="preserve">Poznámka k souboru cen:
1. V ceně -2901 jsou započteny i náklady na vyspravení desky přestěrkováním a tmelením včetně výztužné pásky. 2. V cenách -2911 až -2994 jsou započteny i náklady na vyříznutí poškozené části desky, na připevnění a dodání ocelových profilů, přišroubování a dodání nové části desky včetně výztužné pásky, přestěrkování a tmelení. 3. Ceny jsou určeny pro opravu desek jednoduše opláštěných podhledů nebo podkroví a pro opravu vrchní desky u dvojitého opláštění. </t>
  </si>
  <si>
    <t>50"předpoklad-kolem vikýřů</t>
  </si>
  <si>
    <t>764</t>
  </si>
  <si>
    <t>Konstrukce klempířské</t>
  </si>
  <si>
    <t>46</t>
  </si>
  <si>
    <t>764001821</t>
  </si>
  <si>
    <t>Demontáž klempířských konstrukcí krytiny ze svitků nebo tabulí do suti</t>
  </si>
  <si>
    <t>843270910</t>
  </si>
  <si>
    <t>47</t>
  </si>
  <si>
    <t>764001891</t>
  </si>
  <si>
    <t>Demontáž klempířských konstrukcí oplechování úžlabí do suti</t>
  </si>
  <si>
    <t>-1126585684</t>
  </si>
  <si>
    <t>8,5"ozn.13</t>
  </si>
  <si>
    <t>48</t>
  </si>
  <si>
    <t>764002413</t>
  </si>
  <si>
    <t>Montáž strukturní oddělovací rohože jakékoli rš</t>
  </si>
  <si>
    <t>-163675009</t>
  </si>
  <si>
    <t>2,6*8 "Boky světlíků</t>
  </si>
  <si>
    <t>2,6*4"stříška světlíků</t>
  </si>
  <si>
    <t>0,4*20"D5</t>
  </si>
  <si>
    <t>0,8*8,2"pod K 05</t>
  </si>
  <si>
    <t>49</t>
  </si>
  <si>
    <t>283292230</t>
  </si>
  <si>
    <t>fólie strukturovaná pod plechovou krytinu 1,5 x 30 m</t>
  </si>
  <si>
    <t>-1426567855</t>
  </si>
  <si>
    <t>60,2351020408163*1,15 'Přepočtené koeficientem množství</t>
  </si>
  <si>
    <t>50</t>
  </si>
  <si>
    <t>764002811xx</t>
  </si>
  <si>
    <t>Demontáž klempířských konstrukcí okapového plechu do suti, v krytině povlakové</t>
  </si>
  <si>
    <t>99451268</t>
  </si>
  <si>
    <t>3,4*4" ozn. 12 klempířina bourání</t>
  </si>
  <si>
    <t>51</t>
  </si>
  <si>
    <t>764002812</t>
  </si>
  <si>
    <t>Demontáž klempířských konstrukcí okapového plechu do suti, v krytině skládané</t>
  </si>
  <si>
    <t>-1137494043</t>
  </si>
  <si>
    <t>21+4,93+1,8+2,02" OZN.18</t>
  </si>
  <si>
    <t>52</t>
  </si>
  <si>
    <t>764002821</t>
  </si>
  <si>
    <t>Demontáž klempířských konstrukcí střešního výlezu do suti</t>
  </si>
  <si>
    <t>401557617</t>
  </si>
  <si>
    <t>53</t>
  </si>
  <si>
    <t>764002841</t>
  </si>
  <si>
    <t>Demontáž klempířských konstrukcí oplechování horních ploch zdí a nadezdívek do suti</t>
  </si>
  <si>
    <t>1467313259</t>
  </si>
  <si>
    <t>2,635+4,38+7,39</t>
  </si>
  <si>
    <t>0,6*4*7</t>
  </si>
  <si>
    <t>5,7*2+3,5*2</t>
  </si>
  <si>
    <t>7,4+1,1+1,4</t>
  </si>
  <si>
    <t>21+4,93+1,8+2,02" OZN.18 atika</t>
  </si>
  <si>
    <t>54</t>
  </si>
  <si>
    <t>764002871</t>
  </si>
  <si>
    <t>Demontáž klempířských konstrukcí lemování zdí do suti</t>
  </si>
  <si>
    <t>2127513276</t>
  </si>
  <si>
    <t>0,6*4</t>
  </si>
  <si>
    <t>0,6+0,6+1,1+1,1</t>
  </si>
  <si>
    <t>1,6*2+0,6*2</t>
  </si>
  <si>
    <t>55</t>
  </si>
  <si>
    <t>764003801</t>
  </si>
  <si>
    <t>Demontáž klempířských konstrukcí lemování trub, konzol, držáků, ventilačních nástavců a ostatních kusových prvků do suti</t>
  </si>
  <si>
    <t>-1195141623</t>
  </si>
  <si>
    <t>8" ozn.14 klempířina bourání</t>
  </si>
  <si>
    <t>56</t>
  </si>
  <si>
    <t>764004801</t>
  </si>
  <si>
    <t>Demontáž klempířských konstrukcí žlabu podokapního do suti</t>
  </si>
  <si>
    <t>-680630544</t>
  </si>
  <si>
    <t>2,2*4"ozn.5</t>
  </si>
  <si>
    <t>8,95+3,5"ozn.19</t>
  </si>
  <si>
    <t>57</t>
  </si>
  <si>
    <t>764004821</t>
  </si>
  <si>
    <t>Demontáž klempířských konstrukcí žlabu nástřešního do suti</t>
  </si>
  <si>
    <t>1463049002</t>
  </si>
  <si>
    <t>58</t>
  </si>
  <si>
    <t>764004861</t>
  </si>
  <si>
    <t>Demontáž klempířských konstrukcí svodu do suti</t>
  </si>
  <si>
    <t>-1589836286</t>
  </si>
  <si>
    <t>1,2*4</t>
  </si>
  <si>
    <t>59</t>
  </si>
  <si>
    <t>764011611</t>
  </si>
  <si>
    <t>Podkladní plech z pozinkovaného plechu s povrchovou úpravou rš 150 mm</t>
  </si>
  <si>
    <t>-686160938</t>
  </si>
  <si>
    <t xml:space="preserve">Poznámka k souboru cen:
1. Rozvinutá šířka podkladního plechu se určuje z rš střešního prvku. </t>
  </si>
  <si>
    <t>8"K20</t>
  </si>
  <si>
    <t>60</t>
  </si>
  <si>
    <t>764101131</t>
  </si>
  <si>
    <t>Montáž krytiny z plechu s úpravou u okapů, prostupů a výčnělků střechy rovné drážkováním z tabulí, sklon střechy do 30 st.</t>
  </si>
  <si>
    <t>736090631</t>
  </si>
  <si>
    <t>2,6*1,8*4</t>
  </si>
  <si>
    <t>18,72*1,1 'Přepočtené koeficientem množství</t>
  </si>
  <si>
    <t>61</t>
  </si>
  <si>
    <t>764203156</t>
  </si>
  <si>
    <t>Montáž oplechování střešních prvků sněhového zachytávače průbežného dvoutrubkového</t>
  </si>
  <si>
    <t>1611653180</t>
  </si>
  <si>
    <t>14+8"dle tabulky ozn. k 17+K 23</t>
  </si>
  <si>
    <t>62</t>
  </si>
  <si>
    <t>764207107x</t>
  </si>
  <si>
    <t>Montáž oplechování parapetů oblých nebo ze segmentů, včetně rohů přes 400 mm</t>
  </si>
  <si>
    <t>-1194074832</t>
  </si>
  <si>
    <t>17,5" K 14</t>
  </si>
  <si>
    <t>63</t>
  </si>
  <si>
    <t>764247413</t>
  </si>
  <si>
    <t>Oplechování parapetů z titanzinkového předzvětralého plechu oblých nebo ze segmentů, včetně rohů mechanicky kotvené rš 900 mm</t>
  </si>
  <si>
    <t>-788157431</t>
  </si>
  <si>
    <t>2,5*4" dle tabulky klemp. prvků OZN  K 03</t>
  </si>
  <si>
    <t>64</t>
  </si>
  <si>
    <t>764248405</t>
  </si>
  <si>
    <t>Oplechování říms a ozdobných prvků z titanzinkového předzvětralého plechu rovných, bez rohů mechanicky kotvené rš 400 mm</t>
  </si>
  <si>
    <t>1784616172</t>
  </si>
  <si>
    <t xml:space="preserve">Poznámka k souboru cen:
1. Ceny lze použít pro ocenění oplechování římsy pod nadřímsovým žlabem. </t>
  </si>
  <si>
    <t>19" OZN. K 12</t>
  </si>
  <si>
    <t>65</t>
  </si>
  <si>
    <t>764248406</t>
  </si>
  <si>
    <t>Oplechování říms a ozdobných prvků z titanzinkového předzvětralého plechu rovných, bez rohů mechanicky kotvené rš 500 mm</t>
  </si>
  <si>
    <t>1000980943</t>
  </si>
  <si>
    <t>29,5" dle tabulky ozn. K 11</t>
  </si>
  <si>
    <t>66</t>
  </si>
  <si>
    <t>764248407X</t>
  </si>
  <si>
    <t>Oplechování říms a ozdobných prvků z titanzinkového předzvětralého plechu rovných, bez rohů mechanicky kotvené rš 670 mm</t>
  </si>
  <si>
    <t>-1537098817</t>
  </si>
  <si>
    <t>8,2" dle tabulky prvků OZN K05</t>
  </si>
  <si>
    <t>67</t>
  </si>
  <si>
    <t>764248456</t>
  </si>
  <si>
    <t>Oplechování říms a ozdobných prvků z titanzinkového předzvětralého plechu oblých nebo ze segmentů, včetně rohů mechanicky kotvené rš 500 mm</t>
  </si>
  <si>
    <t>-752161509</t>
  </si>
  <si>
    <t>29,5"K 13</t>
  </si>
  <si>
    <t>68</t>
  </si>
  <si>
    <t>764248461</t>
  </si>
  <si>
    <t>Oplechování říms a ozdobných prvků z titanzinkového předzvětralého plechu oblých nebo ze segmentů, včetně rohů mechanicky kotvené přes rš 670 mm</t>
  </si>
  <si>
    <t>2012493496</t>
  </si>
  <si>
    <t>0,75*0,75*7"K 19</t>
  </si>
  <si>
    <t>69</t>
  </si>
  <si>
    <t>764311619</t>
  </si>
  <si>
    <t>Lemování zdí z pozinkovaného plechu s povrchovou úpravou boční nebo horní rovné, střech s krytinou skládanou mimo prejzovou rš 800 mm</t>
  </si>
  <si>
    <t>1147233728</t>
  </si>
  <si>
    <t>1,8+2,4+4,1"dle tabulky OZN: K. 04</t>
  </si>
  <si>
    <t>70</t>
  </si>
  <si>
    <t>764541405</t>
  </si>
  <si>
    <t>Žlab podokapní z titanzinkového předzvětralého plechu včetně háků a čel půlkruhový rš 330 mm</t>
  </si>
  <si>
    <t>-1240537647</t>
  </si>
  <si>
    <t>11" dle tabulky prvků OZN K 01</t>
  </si>
  <si>
    <t>12,6"K 21</t>
  </si>
  <si>
    <t>71</t>
  </si>
  <si>
    <t>764541447</t>
  </si>
  <si>
    <t>Žlab podokapní z titanzinkového předzvětralého plechu včetně háků a čel kotlík oválný (trychtýřový), rš žlabu/průměr svodu 330/120 mm</t>
  </si>
  <si>
    <t>1594947873</t>
  </si>
  <si>
    <t>5+2" K01+K 21</t>
  </si>
  <si>
    <t>72</t>
  </si>
  <si>
    <t>764543309</t>
  </si>
  <si>
    <t>Žlab nadokapní (nástřešní) z titanzinkového lesklého válcovaného plechu oblého tvaru, včetně háků, čel a hrdel rš 800 mm</t>
  </si>
  <si>
    <t>187887066</t>
  </si>
  <si>
    <t xml:space="preserve">Poznámka k souboru cen:
1. V cenách nejsou započteny náklady na oplechování okapního plechu, tyto se oceňují položkami souboru cen 764 24-.3. Oplechování střešních prvků z titanzinkového lesklého válcovaného plechu. </t>
  </si>
  <si>
    <t>25"K 15</t>
  </si>
  <si>
    <t>73</t>
  </si>
  <si>
    <t>764548322</t>
  </si>
  <si>
    <t>Svod z titanzinkového lesklého válcovaného plechu včetně objímek, kolen a odskoků kruhový, průměru 80 mm</t>
  </si>
  <si>
    <t>-1692849025</t>
  </si>
  <si>
    <t>7,5"k02</t>
  </si>
  <si>
    <t>74</t>
  </si>
  <si>
    <t>764548324</t>
  </si>
  <si>
    <t>Svod z titanzinkového lesklého válcovaného plechu včetně objímek, kolen a odskoků kruhový, průměru 120 mm</t>
  </si>
  <si>
    <t>-1865771812</t>
  </si>
  <si>
    <t>3,4" dle tabulky prvků OZN K 16</t>
  </si>
  <si>
    <t>3"K 22</t>
  </si>
  <si>
    <t>75</t>
  </si>
  <si>
    <t>998764103</t>
  </si>
  <si>
    <t>Přesun hmot pro konstrukce klempířské stanovený z hmotnosti přesunovaného materiálu vodorovná dopravní vzdálenost do 50 m v objektech výšky přes 12 do 24 m</t>
  </si>
  <si>
    <t>205069958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</si>
  <si>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</si>
  <si>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</si>
  <si>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</si>
  <si>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76</t>
  </si>
  <si>
    <t>765111102</t>
  </si>
  <si>
    <t>Montáž krytiny keramické sklonu do 30 st. hladké (bobrovky) přes 32 do 40 ks/m2 na sucho šupinové krytí</t>
  </si>
  <si>
    <t>784859369</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</si>
  <si>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</si>
  <si>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77</t>
  </si>
  <si>
    <t>765111251</t>
  </si>
  <si>
    <t>Montáž krytiny keramické hřebene větraného na sucho vkládaným pásem</t>
  </si>
  <si>
    <t>1716986580</t>
  </si>
  <si>
    <t>15,3+5</t>
  </si>
  <si>
    <t>78</t>
  </si>
  <si>
    <t>765111321</t>
  </si>
  <si>
    <t>Montáž krytiny keramické úžlabí vykládaného (bobrovka) vloženého</t>
  </si>
  <si>
    <t>1359075338</t>
  </si>
  <si>
    <t>7,5</t>
  </si>
  <si>
    <t>79</t>
  </si>
  <si>
    <t>765111503</t>
  </si>
  <si>
    <t>Montáž krytiny keramické Příplatek k cenám včetně připevňovacích prostředků za sklon přes 30 do 40 st.</t>
  </si>
  <si>
    <t>-1472949048</t>
  </si>
  <si>
    <t>80</t>
  </si>
  <si>
    <t>765111201</t>
  </si>
  <si>
    <t>Montáž krytiny keramické okapové hrany s okapním větracím pásem</t>
  </si>
  <si>
    <t>1782812974</t>
  </si>
  <si>
    <t>11,4+4,8+9,1</t>
  </si>
  <si>
    <t>81</t>
  </si>
  <si>
    <t>596602320</t>
  </si>
  <si>
    <t>pás ochranný větrací okapní plastový 500/10 cm (v barvě)</t>
  </si>
  <si>
    <t>-1551344943</t>
  </si>
  <si>
    <t>82</t>
  </si>
  <si>
    <t>596606510</t>
  </si>
  <si>
    <t>držák hromosvodu pálené krytiny typu bobrovka</t>
  </si>
  <si>
    <t>1614370440</t>
  </si>
  <si>
    <t>30"předpoklad</t>
  </si>
  <si>
    <t>83</t>
  </si>
  <si>
    <t>596602520</t>
  </si>
  <si>
    <t>taška prostupová Bobrovka - kovová</t>
  </si>
  <si>
    <t>-1072626605</t>
  </si>
  <si>
    <t>1+1 "STA +osvětlení</t>
  </si>
  <si>
    <t>84</t>
  </si>
  <si>
    <t>591611520</t>
  </si>
  <si>
    <t>prostup anténní pro krytinu vláknocementovou plast 400x400 D max 60 mm</t>
  </si>
  <si>
    <t>-97412254</t>
  </si>
  <si>
    <t>85</t>
  </si>
  <si>
    <t>592440280</t>
  </si>
  <si>
    <t>plošina stoupací kovová šíře 41 x 25 cm</t>
  </si>
  <si>
    <t>833636176</t>
  </si>
  <si>
    <t>7"OZN K 06</t>
  </si>
  <si>
    <t>86</t>
  </si>
  <si>
    <t>596600260</t>
  </si>
  <si>
    <t>taška bobrovka větrací 18x38 cm (používá se segmentový řez)</t>
  </si>
  <si>
    <t>-1479879611</t>
  </si>
  <si>
    <t>87</t>
  </si>
  <si>
    <t>596602150</t>
  </si>
  <si>
    <t>vikýř univerzální  45x55 cm</t>
  </si>
  <si>
    <t>-438018901</t>
  </si>
  <si>
    <t>7"  ozn. K 8</t>
  </si>
  <si>
    <t>88</t>
  </si>
  <si>
    <t>596602020</t>
  </si>
  <si>
    <t>mřížka ochranná větrací jednoduchá 100/5,5 cm (černá)</t>
  </si>
  <si>
    <t>867405317</t>
  </si>
  <si>
    <t>89</t>
  </si>
  <si>
    <t>765115202</t>
  </si>
  <si>
    <t>Montáž střešních doplňků krytiny keramické nástavce pro odvětrání kanalizace</t>
  </si>
  <si>
    <t>-1608420838</t>
  </si>
  <si>
    <t>90</t>
  </si>
  <si>
    <t>596602550</t>
  </si>
  <si>
    <t>nástavec odvětrání kovový, průměr 12,5 cm</t>
  </si>
  <si>
    <t>1932327151</t>
  </si>
  <si>
    <t>10" K09</t>
  </si>
  <si>
    <t>91</t>
  </si>
  <si>
    <t>596602560</t>
  </si>
  <si>
    <t>flexi hadice průměr 12,5 cm</t>
  </si>
  <si>
    <t>-1276062995</t>
  </si>
  <si>
    <t>92</t>
  </si>
  <si>
    <t>765115253</t>
  </si>
  <si>
    <t>Montáž střešních doplňků krytiny keramické držáku satelitní antény</t>
  </si>
  <si>
    <t>-1098949691</t>
  </si>
  <si>
    <t>93</t>
  </si>
  <si>
    <t>765115301</t>
  </si>
  <si>
    <t>Montáž střešních doplňků krytiny keramické střešního výlezu plochy jednotlivě do 0,25 m2</t>
  </si>
  <si>
    <t>205872108</t>
  </si>
  <si>
    <t>94</t>
  </si>
  <si>
    <t>765121801</t>
  </si>
  <si>
    <t>Demontáž krytiny betonové na sucho, sklonu do 30 st. do suti</t>
  </si>
  <si>
    <t>-1730254031</t>
  </si>
  <si>
    <t>95</t>
  </si>
  <si>
    <t>765121821</t>
  </si>
  <si>
    <t>Demontáž krytiny betonové Příplatek k cenám za sklon přes 30 st. do suti</t>
  </si>
  <si>
    <t>1646281448</t>
  </si>
  <si>
    <t>96</t>
  </si>
  <si>
    <t>765135011x</t>
  </si>
  <si>
    <t>Montáž střešních doplňků vláknocementové krytiny skládané střešních výlezů, plochy jednotlivě do 0,25 m2</t>
  </si>
  <si>
    <t>-1647983597</t>
  </si>
  <si>
    <t>6" K 24</t>
  </si>
  <si>
    <t>97</t>
  </si>
  <si>
    <t>591611540</t>
  </si>
  <si>
    <t>výlez na střechu 750x830 plech hliníkový pro vláknocementové krytiny</t>
  </si>
  <si>
    <t>226522642</t>
  </si>
  <si>
    <t>98</t>
  </si>
  <si>
    <t>591646230</t>
  </si>
  <si>
    <t>prostup anténní pro vláknocementovou krytinu vlnitou 450x550 plast D 60 mm</t>
  </si>
  <si>
    <t>-2046403163</t>
  </si>
  <si>
    <t>99</t>
  </si>
  <si>
    <t>765191023</t>
  </si>
  <si>
    <t>Montáž pojistné hydroizolační fólie kladené ve sklonu přes 20 st. s lepenými přesahy na bednění nebo tepelnou izolaci</t>
  </si>
  <si>
    <t>-1205865970</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</si>
  <si>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</si>
  <si>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21*2,635</t>
  </si>
  <si>
    <t>21*2</t>
  </si>
  <si>
    <t>(2,6*1,2/2)*8 "Boky skladba S4</t>
  </si>
  <si>
    <t>2,6*1,8*4"S3 střecha vikýře</t>
  </si>
  <si>
    <t>128,535*1,02 'Přepočtené koeficientem množství</t>
  </si>
  <si>
    <t>100</t>
  </si>
  <si>
    <t>283292950</t>
  </si>
  <si>
    <t>membrána podstřešní (reakce na oheň - třída E) 150 g/m2 s aplikovanou spojovací páskou</t>
  </si>
  <si>
    <t>1546592752</t>
  </si>
  <si>
    <t>99,282"vodorovně</t>
  </si>
  <si>
    <t>(2,6*1,2/2)*8 "svisle S4 boky světlíků</t>
  </si>
  <si>
    <t>2,6*1,8*4 " S3</t>
  </si>
  <si>
    <t>130,482*1,11 'Přepočtené koeficientem množství</t>
  </si>
  <si>
    <t>101</t>
  </si>
  <si>
    <t>765191901</t>
  </si>
  <si>
    <t>Demontáž pojistné hydroizolační fólie kladené ve sklonu do 30 st.</t>
  </si>
  <si>
    <t>677443128</t>
  </si>
  <si>
    <t>293,848571428571*1,05 'Přepočtené koeficientem množství</t>
  </si>
  <si>
    <t>102</t>
  </si>
  <si>
    <t>998765103</t>
  </si>
  <si>
    <t>Přesun hmot pro krytiny skládané stanovený z hmotnosti přesunovaného materiálu vodorovná dopravní vzdálenost do 50 m na objektech výšky přes 12 do 24 m</t>
  </si>
  <si>
    <t>-16014062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</si>
  <si>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</si>
  <si>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</si>
  <si>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</si>
  <si>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103</t>
  </si>
  <si>
    <t>766621201</t>
  </si>
  <si>
    <t>Montáž oken dřevěných včetně montáže rámu na polyuretanovou pěnu plochy přes 1 m2 otevíravých nebo sklápěcích do dřevěné konstrukce, výšky do 1,5 m</t>
  </si>
  <si>
    <t>-425063615</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</si>
  <si>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</si>
  <si>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(0,8*0,66)*8"OZN. 01 TABULKA PRVKŮ</t>
  </si>
  <si>
    <t>767</t>
  </si>
  <si>
    <t>Konstrukce zámečnické</t>
  </si>
  <si>
    <t>104</t>
  </si>
  <si>
    <t>767311810</t>
  </si>
  <si>
    <t>Demontáž světlíků se zasklením</t>
  </si>
  <si>
    <t>-1922973787</t>
  </si>
  <si>
    <t xml:space="preserve">Poznámka k souboru cen:
1. V ceně -1810 nejsou započteny náklady na demontáž obrubníku; tyto práce se oceňují cenami 767 99-68 Demontáž ostatních zámečnických konstrukcí. </t>
  </si>
  <si>
    <t>6,6*3+3,04*9"dle tabulkyoken OZN 02</t>
  </si>
  <si>
    <t>105</t>
  </si>
  <si>
    <t>628664230</t>
  </si>
  <si>
    <t>lávka komínová300*600 pozink barva černá OZN. K07</t>
  </si>
  <si>
    <t>-481984850</t>
  </si>
  <si>
    <t>5"K07</t>
  </si>
  <si>
    <t>106</t>
  </si>
  <si>
    <t>767851802</t>
  </si>
  <si>
    <t>Demontáž komínových lávek pochůzné a části nosné konstrukce lávky</t>
  </si>
  <si>
    <t>ks</t>
  </si>
  <si>
    <t>-1249533720</t>
  </si>
  <si>
    <t xml:space="preserve">Poznámka k souboru cen:
1. V cenách -1802 a -1803 je započtena i demontáž zábradlí. </t>
  </si>
  <si>
    <t>107</t>
  </si>
  <si>
    <t>767851803</t>
  </si>
  <si>
    <t>Demontáž komínových lávek kompletní celé lávky</t>
  </si>
  <si>
    <t>-590855986</t>
  </si>
  <si>
    <t>108</t>
  </si>
  <si>
    <t>767996702</t>
  </si>
  <si>
    <t>Demontáž ostatních zámečnických konstrukcí o hmotnosti jednotlivých dílů řezáním přes 50 do 100 kg</t>
  </si>
  <si>
    <t>kplt</t>
  </si>
  <si>
    <t>-95000373</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</si>
  <si>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</si>
  <si>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109</t>
  </si>
  <si>
    <t>998767103</t>
  </si>
  <si>
    <t>Přesun hmot pro zámečnické konstrukce stanovený z hmotnosti přesunovaného materiálu vodorovná dopravní vzdálenost do 50 m v objektech výšky přes 12 do 24 m</t>
  </si>
  <si>
    <t>191258960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</si>
  <si>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</si>
  <si>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</si>
  <si>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</si>
  <si>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110</t>
  </si>
  <si>
    <t>783118211</t>
  </si>
  <si>
    <t>Lakovací nátěr truhlářských konstrukcí dvojnásobný s mezibroušením syntetický</t>
  </si>
  <si>
    <t>-672203222</t>
  </si>
  <si>
    <t>(21+21+12)*0,5"přesahy strechy</t>
  </si>
  <si>
    <t>111</t>
  </si>
  <si>
    <t>974950327</t>
  </si>
  <si>
    <t>100"předpoklad stáv. krov</t>
  </si>
  <si>
    <t>784</t>
  </si>
  <si>
    <t>Dokončovací práce - malby</t>
  </si>
  <si>
    <t>112</t>
  </si>
  <si>
    <t>784111005</t>
  </si>
  <si>
    <t>Oprášení (ometení) podkladu v místnostech výšky přes 5,00 m</t>
  </si>
  <si>
    <t>1982824321</t>
  </si>
  <si>
    <t>100 "stávající prvky krovu</t>
  </si>
  <si>
    <t>113</t>
  </si>
  <si>
    <t>784211103</t>
  </si>
  <si>
    <t>Malby z malířských směsí otěruvzdorných za mokra dvojnásobné, bílé za mokra otěruvzdorné výborně v místnostech výšky přes 3,80 do 5,00 m</t>
  </si>
  <si>
    <t>580140449</t>
  </si>
  <si>
    <t>19 "světlík</t>
  </si>
  <si>
    <t>50 " kolem vikýřů</t>
  </si>
  <si>
    <t>Práce a dodávky M</t>
  </si>
  <si>
    <t>21-M</t>
  </si>
  <si>
    <t>Elektromontáže</t>
  </si>
  <si>
    <t>114</t>
  </si>
  <si>
    <t>21002095xxx-D</t>
  </si>
  <si>
    <t>Demontáž - Ostatní elektromontážní doplňkové práce osazení tabulek pro rozvodny a elektrická zařízení výstražných a označovacích</t>
  </si>
  <si>
    <t>-748579779</t>
  </si>
  <si>
    <t>115</t>
  </si>
  <si>
    <t>741124682x</t>
  </si>
  <si>
    <t>Montáž kabelů měděných topných bez ukončení doplňkových prvků přívodního (studeného) vodiče</t>
  </si>
  <si>
    <t>1891267129</t>
  </si>
  <si>
    <t>21+10,78+2,5+21</t>
  </si>
  <si>
    <t>22-M</t>
  </si>
  <si>
    <t>Montáže technologických zařízení pro občanské stavby</t>
  </si>
  <si>
    <t>116</t>
  </si>
  <si>
    <t>220111728</t>
  </si>
  <si>
    <t>Montáž svodového vodiče včetně montáže vodičů do podpěr, s naměřením přípojnice, uříznutí vodiče a jeho vyrovnání z tyčí z FeZn</t>
  </si>
  <si>
    <t>-1376976172</t>
  </si>
  <si>
    <t xml:space="preserve">Poznámka k souboru cen:
1. V cenách 220 11-1726 až-1728 nejsou započteny náklady na dodávku vodiče. </t>
  </si>
  <si>
    <t>VRN</t>
  </si>
  <si>
    <t>Vedlejší rozpočtové náklady</t>
  </si>
  <si>
    <t>117</t>
  </si>
  <si>
    <t>1024</t>
  </si>
  <si>
    <t>2115072260</t>
  </si>
  <si>
    <t>118</t>
  </si>
  <si>
    <t>549700774</t>
  </si>
  <si>
    <t>119</t>
  </si>
  <si>
    <t>-1314208693</t>
  </si>
  <si>
    <t>120</t>
  </si>
  <si>
    <t>-1140259804</t>
  </si>
  <si>
    <t>121</t>
  </si>
  <si>
    <t>-2046837889</t>
  </si>
  <si>
    <t>122</t>
  </si>
  <si>
    <t>295339316</t>
  </si>
  <si>
    <t>123</t>
  </si>
  <si>
    <t>-1251810426</t>
  </si>
  <si>
    <t>Ostatní náklady</t>
  </si>
  <si>
    <t>1998105533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</si>
  <si>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</si>
  <si>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</si>
  <si>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</si>
  <si>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</si>
  <si>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</si>
  <si>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</si>
  <si>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</si>
  <si>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</si>
  <si>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</si>
  <si>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</si>
  <si>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</si>
  <si>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</si>
  <si>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</si>
  <si>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</si>
  <si>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</si>
  <si>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</si>
  <si>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</si>
  <si>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</si>
  <si>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</si>
  <si>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</si>
  <si>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</si>
  <si>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</si>
  <si>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</si>
  <si>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</si>
  <si>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</si>
  <si>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</si>
  <si>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</si>
  <si>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</si>
  <si>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</si>
  <si>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</si>
  <si>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</si>
  <si>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</si>
  <si>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</si>
  <si>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</si>
  <si>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</si>
  <si>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</si>
  <si>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</si>
  <si>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</si>
  <si>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</si>
  <si>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</si>
  <si>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</si>
  <si>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</si>
  <si>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</si>
  <si>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</si>
  <si>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</si>
  <si>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</si>
  <si>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</si>
  <si>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</si>
  <si>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</si>
  <si>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</si>
  <si>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</si>
  <si>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</si>
  <si>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</si>
  <si>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</si>
  <si>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</si>
  <si>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</si>
  <si>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</si>
  <si>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</si>
  <si>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</si>
  <si>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</si>
  <si>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</si>
  <si>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</si>
  <si>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</si>
  <si>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</si>
  <si>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</si>
  <si>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</si>
  <si>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</si>
  <si>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</si>
  <si>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</si>
  <si>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</si>
  <si>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</si>
  <si>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</si>
  <si>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</si>
  <si>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</si>
  <si>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</si>
  <si>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</si>
  <si>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</si>
  <si>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</si>
  <si>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</si>
  <si>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</si>
  <si>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</si>
  <si>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</si>
  <si>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</si>
  <si>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</si>
  <si>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</si>
  <si>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</si>
  <si>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</si>
  <si>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</si>
  <si>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</si>
  <si>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</si>
  <si>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</si>
  <si>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</si>
  <si>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</si>
  <si>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</si>
  <si>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</si>
  <si>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</si>
  <si>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</si>
  <si>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</si>
  <si>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</si>
  <si>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</si>
  <si>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</si>
  <si>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</si>
  <si>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</si>
  <si>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</si>
  <si>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</si>
  <si>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</si>
  <si>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</si>
  <si>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</si>
  <si>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</si>
  <si>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</si>
  <si>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</si>
  <si>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</si>
  <si>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</si>
  <si>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</si>
  <si>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</si>
  <si>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</si>
  <si>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</si>
  <si>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</si>
  <si>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</si>
  <si>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</si>
  <si>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</si>
  <si>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</si>
  <si>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</si>
  <si>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</si>
  <si>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</si>
  <si>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</si>
  <si>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</si>
  <si>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</si>
  <si>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</si>
  <si>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</si>
  <si>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</si>
  <si>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</si>
  <si>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</si>
  <si>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</si>
  <si>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</si>
  <si>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</si>
  <si>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</si>
  <si>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</si>
  <si>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</si>
  <si>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</si>
  <si>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</si>
  <si>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</si>
  <si>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</si>
  <si>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</si>
  <si>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</si>
  <si>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</si>
  <si>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</si>
  <si>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</si>
  <si>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</si>
  <si>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</si>
  <si>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</si>
  <si>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</si>
  <si>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</si>
  <si>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</si>
  <si>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</si>
  <si>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</si>
  <si>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</si>
  <si>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</si>
  <si>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</si>
  <si>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</si>
  <si>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</si>
  <si>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</si>
  <si>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</si>
  <si>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</si>
  <si>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</si>
  <si>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</si>
  <si>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</si>
  <si>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</si>
  <si>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</si>
  <si>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</si>
  <si>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</si>
  <si>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</si>
  <si>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</si>
  <si>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</si>
  <si>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</si>
  <si>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</si>
  <si>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</si>
  <si>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</si>
  <si>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</si>
  <si>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</si>
  <si>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</si>
  <si>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</si>
  <si>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032002011</t>
  </si>
  <si>
    <t>032103011</t>
  </si>
  <si>
    <t>034002012</t>
  </si>
  <si>
    <t>034103012</t>
  </si>
  <si>
    <t>039103013</t>
  </si>
  <si>
    <t>065002013</t>
  </si>
  <si>
    <t>072002014</t>
  </si>
  <si>
    <t>091404011</t>
  </si>
  <si>
    <t>VRN 1 – dle článku SoD 2.5.1 (dokumentace skutečného provedení)</t>
  </si>
  <si>
    <t>VRN 2 – dle článku SoD 2.5.2 (zařízení staveniště)</t>
  </si>
  <si>
    <t>VRN 3 – dle článku SoD 2.5.3 (revize a zkoušky)</t>
  </si>
  <si>
    <t>VRN 4 – dle článku SoD 2.5.4 (kompletační činnost)</t>
  </si>
  <si>
    <t>VRN 5 – dle článku SoD 2.5.5 (koordinační činnost)</t>
  </si>
  <si>
    <t>VRN 6 – dle článku SoD 2.5.6 (pojištění)</t>
  </si>
  <si>
    <t>VRN 7 – dle článku SoD 2.5.7 (provozní a územní vlivy)</t>
  </si>
  <si>
    <t>VRN 8 – dle článku SoD 2.5.8 (provoz dalšího subjektu)</t>
  </si>
  <si>
    <t>091404012</t>
  </si>
  <si>
    <t>VRN 9 – dle článku SoD 2.5.9 (fotodokumentace provádění díla)</t>
  </si>
  <si>
    <t>VRN1</t>
  </si>
  <si>
    <t>Vedlejší rozpočtové nákladu na stavbu</t>
  </si>
  <si>
    <t xml:space="preserve">    VRN1 - Vedlejší rozpočtové nákladu na stavbu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</si>
</sst>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8"/>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8">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theme="9" tint="0.7999799847602844"/>
        <bgColor indexed="64"/>
      </patternFill>
    </fill>
    <fill>
      <patternFill patternType="solid">
        <fgColor theme="0"/>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9"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4" borderId="9" xfId="0" applyFont="1" applyFill="1" applyBorder="1" applyAlignment="1">
      <alignment vertical="center"/>
    </xf>
    <xf numFmtId="0" fontId="3" fillId="4" borderId="16"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21"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5" fillId="0" borderId="0" xfId="0" applyFont="1" applyAlignment="1">
      <alignment horizontal="left" vertical="center"/>
    </xf>
    <xf numFmtId="0" fontId="0" fillId="2" borderId="0" xfId="0" applyFill="1" applyProtection="1">
      <protection/>
    </xf>
    <xf numFmtId="0" fontId="30" fillId="2" borderId="0" xfId="20" applyFont="1" applyFill="1" applyAlignment="1" applyProtection="1">
      <alignment vertical="center"/>
      <protection/>
    </xf>
    <xf numFmtId="0" fontId="38" fillId="2" borderId="0" xfId="20" applyFill="1" applyProtection="1">
      <protection/>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5" xfId="0" applyFont="1" applyBorder="1" applyAlignment="1">
      <alignment vertical="center"/>
    </xf>
    <xf numFmtId="0" fontId="19" fillId="0" borderId="0" xfId="0" applyFont="1" applyBorder="1" applyAlignment="1">
      <alignment horizontal="left" vertical="center"/>
    </xf>
    <xf numFmtId="4" fontId="23"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4" fontId="4" fillId="4" borderId="9" xfId="0" applyNumberFormat="1" applyFont="1" applyFill="1" applyBorder="1" applyAlignment="1">
      <alignment vertical="center"/>
    </xf>
    <xf numFmtId="0" fontId="0" fillId="4" borderId="26" xfId="0" applyFont="1" applyFill="1" applyBorder="1" applyAlignment="1">
      <alignment vertical="center"/>
    </xf>
    <xf numFmtId="0" fontId="0" fillId="0" borderId="3" xfId="0" applyFont="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31"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0" fillId="0" borderId="4" xfId="0" applyFont="1" applyBorder="1" applyAlignment="1" applyProtection="1">
      <alignment vertical="center"/>
      <protection locked="0"/>
    </xf>
    <xf numFmtId="0" fontId="2" fillId="0" borderId="27"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0" fillId="0" borderId="21" xfId="0" applyFont="1" applyBorder="1" applyAlignment="1">
      <alignment vertical="center"/>
    </xf>
    <xf numFmtId="0" fontId="9" fillId="0" borderId="4"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10" fillId="0" borderId="4" xfId="0" applyFont="1" applyBorder="1" applyAlignment="1">
      <alignment vertical="center"/>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37" fillId="0" borderId="4" xfId="0" applyFont="1" applyBorder="1" applyAlignment="1">
      <alignment vertical="center"/>
    </xf>
    <xf numFmtId="0" fontId="37" fillId="0" borderId="27" xfId="0" applyFont="1" applyBorder="1" applyAlignment="1">
      <alignment horizontal="left" vertical="center"/>
    </xf>
    <xf numFmtId="0" fontId="37" fillId="0" borderId="0" xfId="0" applyFont="1" applyBorder="1" applyAlignment="1">
      <alignment horizontal="center"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applyFont="1" applyAlignment="1">
      <alignmen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0" fontId="7" fillId="0" borderId="23" xfId="0" applyFont="1" applyBorder="1" applyAlignment="1">
      <alignment horizontal="left" vertical="center"/>
    </xf>
    <xf numFmtId="14" fontId="3" fillId="0" borderId="0" xfId="0" applyNumberFormat="1" applyFont="1" applyBorder="1" applyAlignment="1">
      <alignment horizontal="left" vertical="center"/>
    </xf>
    <xf numFmtId="4" fontId="0" fillId="5" borderId="27" xfId="0" applyNumberFormat="1" applyFont="1" applyFill="1" applyBorder="1" applyAlignment="1" applyProtection="1">
      <alignment vertical="center"/>
      <protection locked="0"/>
    </xf>
    <xf numFmtId="4" fontId="37" fillId="5" borderId="27" xfId="0" applyNumberFormat="1" applyFont="1" applyFill="1" applyBorder="1" applyAlignment="1" applyProtection="1">
      <alignment vertical="center"/>
      <protection locked="0"/>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2" fillId="4" borderId="18" xfId="0" applyFont="1" applyFill="1" applyBorder="1" applyAlignment="1" applyProtection="1">
      <alignment horizontal="center" vertical="center" wrapText="1"/>
      <protection/>
    </xf>
    <xf numFmtId="0" fontId="3" fillId="4" borderId="19" xfId="0" applyFont="1" applyFill="1" applyBorder="1" applyAlignment="1" applyProtection="1">
      <alignment horizontal="center" vertical="center" wrapText="1"/>
      <protection/>
    </xf>
    <xf numFmtId="0" fontId="23" fillId="0" borderId="0" xfId="0" applyFont="1" applyAlignment="1" applyProtection="1">
      <alignment horizontal="left" vertical="center"/>
      <protection/>
    </xf>
    <xf numFmtId="0" fontId="0" fillId="0" borderId="0" xfId="0" applyFont="1" applyAlignment="1" applyProtection="1">
      <alignment vertical="center"/>
      <protection/>
    </xf>
    <xf numFmtId="4" fontId="23"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0" borderId="27"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9" fillId="0" borderId="0" xfId="0" applyFont="1" applyAlignment="1" applyProtection="1">
      <alignment vertical="center"/>
      <protection/>
    </xf>
    <xf numFmtId="0" fontId="35"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36" fillId="0" borderId="0" xfId="0" applyFont="1" applyBorder="1" applyAlignment="1" applyProtection="1">
      <alignment vertical="center" wrapText="1"/>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0" borderId="27"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7" fillId="0" borderId="0" xfId="0" applyFont="1" applyBorder="1" applyAlignment="1" applyProtection="1">
      <alignment horizontal="left"/>
      <protection/>
    </xf>
    <xf numFmtId="0" fontId="0" fillId="0" borderId="0" xfId="0" applyFont="1" applyAlignment="1" applyProtection="1">
      <alignment vertical="center"/>
      <protection locked="0"/>
    </xf>
    <xf numFmtId="0" fontId="8" fillId="0" borderId="0" xfId="0" applyFont="1" applyAlignment="1" applyProtection="1">
      <alignment/>
      <protection locked="0"/>
    </xf>
    <xf numFmtId="0" fontId="9" fillId="5" borderId="0" xfId="0" applyFont="1" applyFill="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9" fillId="6" borderId="0" xfId="0" applyFont="1" applyFill="1" applyAlignment="1" applyProtection="1">
      <alignment vertical="center"/>
      <protection locked="0"/>
    </xf>
    <xf numFmtId="0" fontId="11" fillId="0" borderId="0" xfId="0" applyFont="1" applyAlignment="1" applyProtection="1">
      <alignment vertical="center"/>
      <protection locked="0"/>
    </xf>
    <xf numFmtId="0" fontId="16" fillId="7" borderId="0" xfId="0" applyFont="1" applyFill="1" applyAlignment="1">
      <alignment horizontal="center" vertical="center"/>
    </xf>
    <xf numFmtId="0" fontId="0" fillId="0" borderId="0" xfId="0"/>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4" fontId="4" fillId="3" borderId="9" xfId="0" applyNumberFormat="1" applyFont="1" applyFill="1" applyBorder="1" applyAlignment="1">
      <alignment vertical="center"/>
    </xf>
    <xf numFmtId="0" fontId="0" fillId="3" borderId="16" xfId="0" applyFont="1" applyFill="1" applyBorder="1" applyAlignment="1">
      <alignmen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19"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vertical="center"/>
    </xf>
    <xf numFmtId="0" fontId="30" fillId="2" borderId="0" xfId="20" applyFont="1" applyFill="1" applyAlignment="1" applyProtection="1">
      <alignment vertical="center"/>
      <protection/>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7" fillId="0" borderId="0" xfId="0" applyFont="1" applyBorder="1" applyAlignment="1" applyProtection="1">
      <alignment horizontal="center" vertical="center" wrapText="1"/>
      <protection locked="0"/>
    </xf>
    <xf numFmtId="0" fontId="28"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8"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workbookViewId="0" topLeftCell="A1">
      <pane ySplit="1" topLeftCell="A24" activePane="bottomLeft" state="frozen"/>
      <selection pane="bottomLeft" activeCell="AG51" sqref="AG51:AM5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11" t="s">
        <v>8</v>
      </c>
      <c r="AS2" s="312"/>
      <c r="AT2" s="312"/>
      <c r="AU2" s="312"/>
      <c r="AV2" s="312"/>
      <c r="AW2" s="312"/>
      <c r="AX2" s="312"/>
      <c r="AY2" s="312"/>
      <c r="AZ2" s="312"/>
      <c r="BA2" s="312"/>
      <c r="BB2" s="312"/>
      <c r="BC2" s="312"/>
      <c r="BD2" s="312"/>
      <c r="BE2" s="312"/>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S4" s="23" t="s">
        <v>14</v>
      </c>
    </row>
    <row r="5" spans="2:71" ht="14.45" customHeight="1">
      <c r="B5" s="27"/>
      <c r="C5" s="28"/>
      <c r="D5" s="32" t="s">
        <v>15</v>
      </c>
      <c r="E5" s="28"/>
      <c r="F5" s="28"/>
      <c r="G5" s="28"/>
      <c r="H5" s="28"/>
      <c r="I5" s="28"/>
      <c r="J5" s="28"/>
      <c r="K5" s="337" t="s">
        <v>16</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8"/>
      <c r="AQ5" s="30"/>
      <c r="BS5" s="23" t="s">
        <v>9</v>
      </c>
    </row>
    <row r="6" spans="2:71" ht="36.95" customHeight="1">
      <c r="B6" s="27"/>
      <c r="C6" s="28"/>
      <c r="D6" s="34" t="s">
        <v>17</v>
      </c>
      <c r="E6" s="28"/>
      <c r="F6" s="28"/>
      <c r="G6" s="28"/>
      <c r="H6" s="28"/>
      <c r="I6" s="28"/>
      <c r="J6" s="28"/>
      <c r="K6" s="339" t="s">
        <v>18</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8"/>
      <c r="AQ6" s="30"/>
      <c r="BS6" s="23" t="s">
        <v>9</v>
      </c>
    </row>
    <row r="7" spans="2:71" ht="14.45" customHeight="1">
      <c r="B7" s="27"/>
      <c r="C7" s="28"/>
      <c r="D7" s="35" t="s">
        <v>19</v>
      </c>
      <c r="E7" s="28"/>
      <c r="F7" s="28"/>
      <c r="G7" s="28"/>
      <c r="H7" s="28"/>
      <c r="I7" s="28"/>
      <c r="J7" s="28"/>
      <c r="K7" s="33" t="s">
        <v>5</v>
      </c>
      <c r="L7" s="28"/>
      <c r="M7" s="28"/>
      <c r="N7" s="28"/>
      <c r="O7" s="28"/>
      <c r="P7" s="28"/>
      <c r="Q7" s="28"/>
      <c r="R7" s="28"/>
      <c r="S7" s="28"/>
      <c r="T7" s="28"/>
      <c r="U7" s="28"/>
      <c r="V7" s="28"/>
      <c r="W7" s="28"/>
      <c r="X7" s="28"/>
      <c r="Y7" s="28"/>
      <c r="Z7" s="28"/>
      <c r="AA7" s="28"/>
      <c r="AB7" s="28"/>
      <c r="AC7" s="28"/>
      <c r="AD7" s="28"/>
      <c r="AE7" s="28"/>
      <c r="AF7" s="28"/>
      <c r="AG7" s="28"/>
      <c r="AH7" s="28"/>
      <c r="AI7" s="28"/>
      <c r="AJ7" s="28"/>
      <c r="AK7" s="35" t="s">
        <v>20</v>
      </c>
      <c r="AL7" s="28"/>
      <c r="AM7" s="28"/>
      <c r="AN7" s="33" t="s">
        <v>5</v>
      </c>
      <c r="AO7" s="28"/>
      <c r="AP7" s="28"/>
      <c r="AQ7" s="30"/>
      <c r="BS7" s="23" t="s">
        <v>9</v>
      </c>
    </row>
    <row r="8" spans="2:71" ht="14.45" customHeight="1">
      <c r="B8" s="27"/>
      <c r="C8" s="28"/>
      <c r="D8" s="35" t="s">
        <v>21</v>
      </c>
      <c r="E8" s="28"/>
      <c r="F8" s="28"/>
      <c r="G8" s="28"/>
      <c r="H8" s="28"/>
      <c r="I8" s="28"/>
      <c r="J8" s="28"/>
      <c r="K8" s="33" t="s">
        <v>22</v>
      </c>
      <c r="L8" s="28"/>
      <c r="M8" s="28"/>
      <c r="N8" s="28"/>
      <c r="O8" s="28"/>
      <c r="P8" s="28"/>
      <c r="Q8" s="28"/>
      <c r="R8" s="28"/>
      <c r="S8" s="28"/>
      <c r="T8" s="28"/>
      <c r="U8" s="28"/>
      <c r="V8" s="28"/>
      <c r="W8" s="28"/>
      <c r="X8" s="28"/>
      <c r="Y8" s="28"/>
      <c r="Z8" s="28"/>
      <c r="AA8" s="28"/>
      <c r="AB8" s="28"/>
      <c r="AC8" s="28"/>
      <c r="AD8" s="28"/>
      <c r="AE8" s="28"/>
      <c r="AF8" s="28"/>
      <c r="AG8" s="28"/>
      <c r="AH8" s="28"/>
      <c r="AI8" s="28"/>
      <c r="AJ8" s="28"/>
      <c r="AK8" s="35" t="s">
        <v>23</v>
      </c>
      <c r="AL8" s="28"/>
      <c r="AM8" s="28"/>
      <c r="AN8" s="252">
        <v>43097</v>
      </c>
      <c r="AO8" s="28"/>
      <c r="AP8" s="28"/>
      <c r="AQ8" s="30"/>
      <c r="BS8" s="23" t="s">
        <v>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S9" s="23" t="s">
        <v>9</v>
      </c>
    </row>
    <row r="10" spans="2:71" ht="14.45" customHeight="1">
      <c r="B10" s="27"/>
      <c r="C10" s="28"/>
      <c r="D10" s="35" t="s">
        <v>24</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5" t="s">
        <v>25</v>
      </c>
      <c r="AL10" s="28"/>
      <c r="AM10" s="28"/>
      <c r="AN10" s="33" t="s">
        <v>5</v>
      </c>
      <c r="AO10" s="28"/>
      <c r="AP10" s="28"/>
      <c r="AQ10" s="30"/>
      <c r="BS10" s="23" t="s">
        <v>9</v>
      </c>
    </row>
    <row r="11" spans="2:71" ht="18.4" customHeight="1">
      <c r="B11" s="27"/>
      <c r="C11" s="28"/>
      <c r="D11" s="28"/>
      <c r="E11" s="33" t="s">
        <v>26</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5" t="s">
        <v>27</v>
      </c>
      <c r="AL11" s="28"/>
      <c r="AM11" s="28"/>
      <c r="AN11" s="33" t="s">
        <v>5</v>
      </c>
      <c r="AO11" s="28"/>
      <c r="AP11" s="28"/>
      <c r="AQ11" s="30"/>
      <c r="BS11" s="23" t="s">
        <v>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S12" s="23" t="s">
        <v>9</v>
      </c>
    </row>
    <row r="13" spans="2:71" ht="14.45" customHeight="1">
      <c r="B13" s="27"/>
      <c r="C13" s="28"/>
      <c r="D13" s="35" t="s">
        <v>28</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5" t="s">
        <v>25</v>
      </c>
      <c r="AL13" s="28"/>
      <c r="AM13" s="28"/>
      <c r="AN13" s="33" t="s">
        <v>5</v>
      </c>
      <c r="AO13" s="28"/>
      <c r="AP13" s="28"/>
      <c r="AQ13" s="30"/>
      <c r="BS13" s="23" t="s">
        <v>9</v>
      </c>
    </row>
    <row r="14" spans="2:71" ht="15">
      <c r="B14" s="27"/>
      <c r="C14" s="28"/>
      <c r="D14" s="28"/>
      <c r="E14" s="33" t="s">
        <v>29</v>
      </c>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35" t="s">
        <v>27</v>
      </c>
      <c r="AL14" s="28"/>
      <c r="AM14" s="28"/>
      <c r="AN14" s="33" t="s">
        <v>5</v>
      </c>
      <c r="AO14" s="28"/>
      <c r="AP14" s="28"/>
      <c r="AQ14" s="30"/>
      <c r="BS14" s="23" t="s">
        <v>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S15" s="23" t="s">
        <v>6</v>
      </c>
    </row>
    <row r="16" spans="2:71" ht="14.45" customHeight="1">
      <c r="B16" s="27"/>
      <c r="C16" s="28"/>
      <c r="D16" s="35" t="s">
        <v>30</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5" t="s">
        <v>25</v>
      </c>
      <c r="AL16" s="28"/>
      <c r="AM16" s="28"/>
      <c r="AN16" s="33" t="s">
        <v>5</v>
      </c>
      <c r="AO16" s="28"/>
      <c r="AP16" s="28"/>
      <c r="AQ16" s="30"/>
      <c r="BS16" s="23" t="s">
        <v>6</v>
      </c>
    </row>
    <row r="17" spans="2:71" ht="18.4" customHeight="1">
      <c r="B17" s="27"/>
      <c r="C17" s="28"/>
      <c r="D17" s="28"/>
      <c r="E17" s="33" t="s">
        <v>31</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5" t="s">
        <v>27</v>
      </c>
      <c r="AL17" s="28"/>
      <c r="AM17" s="28"/>
      <c r="AN17" s="33" t="s">
        <v>5</v>
      </c>
      <c r="AO17" s="28"/>
      <c r="AP17" s="28"/>
      <c r="AQ17" s="30"/>
      <c r="BS17" s="23" t="s">
        <v>32</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S18" s="23" t="s">
        <v>9</v>
      </c>
    </row>
    <row r="19" spans="2:71" ht="14.45" customHeight="1">
      <c r="B19" s="27"/>
      <c r="C19" s="28"/>
      <c r="D19" s="35" t="s">
        <v>33</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S19" s="23" t="s">
        <v>9</v>
      </c>
    </row>
    <row r="20" spans="2:71" ht="48.75" customHeight="1">
      <c r="B20" s="27"/>
      <c r="C20" s="28"/>
      <c r="D20" s="28"/>
      <c r="E20" s="340" t="s">
        <v>34</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28"/>
      <c r="AP20" s="28"/>
      <c r="AQ20" s="30"/>
      <c r="BS20" s="23" t="s">
        <v>6</v>
      </c>
    </row>
    <row r="21" spans="2:43"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row>
    <row r="22" spans="2:43" ht="6.95" customHeight="1">
      <c r="B22" s="27"/>
      <c r="C22" s="2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8"/>
      <c r="AQ22" s="30"/>
    </row>
    <row r="23" spans="2:43" s="1" customFormat="1" ht="25.9" customHeight="1">
      <c r="B23" s="37"/>
      <c r="C23" s="38"/>
      <c r="D23" s="39" t="s">
        <v>35</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341">
        <f>ROUND(AG51,2)</f>
        <v>0</v>
      </c>
      <c r="AL23" s="342"/>
      <c r="AM23" s="342"/>
      <c r="AN23" s="342"/>
      <c r="AO23" s="342"/>
      <c r="AP23" s="38"/>
      <c r="AQ23" s="41"/>
    </row>
    <row r="24" spans="2:43" s="1" customFormat="1" ht="6.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row>
    <row r="25" spans="2:43" s="1" customFormat="1" ht="13.5">
      <c r="B25" s="37"/>
      <c r="C25" s="38"/>
      <c r="D25" s="38"/>
      <c r="E25" s="38"/>
      <c r="F25" s="38"/>
      <c r="G25" s="38"/>
      <c r="H25" s="38"/>
      <c r="I25" s="38"/>
      <c r="J25" s="38"/>
      <c r="K25" s="38"/>
      <c r="L25" s="343" t="s">
        <v>36</v>
      </c>
      <c r="M25" s="343"/>
      <c r="N25" s="343"/>
      <c r="O25" s="343"/>
      <c r="P25" s="38"/>
      <c r="Q25" s="38"/>
      <c r="R25" s="38"/>
      <c r="S25" s="38"/>
      <c r="T25" s="38"/>
      <c r="U25" s="38"/>
      <c r="V25" s="38"/>
      <c r="W25" s="343" t="s">
        <v>37</v>
      </c>
      <c r="X25" s="343"/>
      <c r="Y25" s="343"/>
      <c r="Z25" s="343"/>
      <c r="AA25" s="343"/>
      <c r="AB25" s="343"/>
      <c r="AC25" s="343"/>
      <c r="AD25" s="343"/>
      <c r="AE25" s="343"/>
      <c r="AF25" s="38"/>
      <c r="AG25" s="38"/>
      <c r="AH25" s="38"/>
      <c r="AI25" s="38"/>
      <c r="AJ25" s="38"/>
      <c r="AK25" s="343" t="s">
        <v>38</v>
      </c>
      <c r="AL25" s="343"/>
      <c r="AM25" s="343"/>
      <c r="AN25" s="343"/>
      <c r="AO25" s="343"/>
      <c r="AP25" s="38"/>
      <c r="AQ25" s="41"/>
    </row>
    <row r="26" spans="2:43" s="2" customFormat="1" ht="14.45" customHeight="1">
      <c r="B26" s="43"/>
      <c r="C26" s="44"/>
      <c r="D26" s="45" t="s">
        <v>39</v>
      </c>
      <c r="E26" s="44"/>
      <c r="F26" s="45" t="s">
        <v>40</v>
      </c>
      <c r="G26" s="44"/>
      <c r="H26" s="44"/>
      <c r="I26" s="44"/>
      <c r="J26" s="44"/>
      <c r="K26" s="44"/>
      <c r="L26" s="330">
        <v>0.21</v>
      </c>
      <c r="M26" s="331"/>
      <c r="N26" s="331"/>
      <c r="O26" s="331"/>
      <c r="P26" s="44"/>
      <c r="Q26" s="44"/>
      <c r="R26" s="44"/>
      <c r="S26" s="44"/>
      <c r="T26" s="44"/>
      <c r="U26" s="44"/>
      <c r="V26" s="44"/>
      <c r="W26" s="332">
        <f>ROUND(AZ51,2)</f>
        <v>0</v>
      </c>
      <c r="X26" s="331"/>
      <c r="Y26" s="331"/>
      <c r="Z26" s="331"/>
      <c r="AA26" s="331"/>
      <c r="AB26" s="331"/>
      <c r="AC26" s="331"/>
      <c r="AD26" s="331"/>
      <c r="AE26" s="331"/>
      <c r="AF26" s="44"/>
      <c r="AG26" s="44"/>
      <c r="AH26" s="44"/>
      <c r="AI26" s="44"/>
      <c r="AJ26" s="44"/>
      <c r="AK26" s="332">
        <f>ROUND(AV51,2)</f>
        <v>0</v>
      </c>
      <c r="AL26" s="331"/>
      <c r="AM26" s="331"/>
      <c r="AN26" s="331"/>
      <c r="AO26" s="331"/>
      <c r="AP26" s="44"/>
      <c r="AQ26" s="46"/>
    </row>
    <row r="27" spans="2:43" s="2" customFormat="1" ht="14.45" customHeight="1">
      <c r="B27" s="43"/>
      <c r="C27" s="44"/>
      <c r="D27" s="44"/>
      <c r="E27" s="44"/>
      <c r="F27" s="45" t="s">
        <v>41</v>
      </c>
      <c r="G27" s="44"/>
      <c r="H27" s="44"/>
      <c r="I27" s="44"/>
      <c r="J27" s="44"/>
      <c r="K27" s="44"/>
      <c r="L27" s="330">
        <v>0.15</v>
      </c>
      <c r="M27" s="331"/>
      <c r="N27" s="331"/>
      <c r="O27" s="331"/>
      <c r="P27" s="44"/>
      <c r="Q27" s="44"/>
      <c r="R27" s="44"/>
      <c r="S27" s="44"/>
      <c r="T27" s="44"/>
      <c r="U27" s="44"/>
      <c r="V27" s="44"/>
      <c r="W27" s="332">
        <f>ROUND(BA51,2)</f>
        <v>0</v>
      </c>
      <c r="X27" s="331"/>
      <c r="Y27" s="331"/>
      <c r="Z27" s="331"/>
      <c r="AA27" s="331"/>
      <c r="AB27" s="331"/>
      <c r="AC27" s="331"/>
      <c r="AD27" s="331"/>
      <c r="AE27" s="331"/>
      <c r="AF27" s="44"/>
      <c r="AG27" s="44"/>
      <c r="AH27" s="44"/>
      <c r="AI27" s="44"/>
      <c r="AJ27" s="44"/>
      <c r="AK27" s="332">
        <f>ROUND(AW51,2)</f>
        <v>0</v>
      </c>
      <c r="AL27" s="331"/>
      <c r="AM27" s="331"/>
      <c r="AN27" s="331"/>
      <c r="AO27" s="331"/>
      <c r="AP27" s="44"/>
      <c r="AQ27" s="46"/>
    </row>
    <row r="28" spans="2:43" s="2" customFormat="1" ht="14.45" customHeight="1" hidden="1">
      <c r="B28" s="43"/>
      <c r="C28" s="44"/>
      <c r="D28" s="44"/>
      <c r="E28" s="44"/>
      <c r="F28" s="45" t="s">
        <v>42</v>
      </c>
      <c r="G28" s="44"/>
      <c r="H28" s="44"/>
      <c r="I28" s="44"/>
      <c r="J28" s="44"/>
      <c r="K28" s="44"/>
      <c r="L28" s="330">
        <v>0.21</v>
      </c>
      <c r="M28" s="331"/>
      <c r="N28" s="331"/>
      <c r="O28" s="331"/>
      <c r="P28" s="44"/>
      <c r="Q28" s="44"/>
      <c r="R28" s="44"/>
      <c r="S28" s="44"/>
      <c r="T28" s="44"/>
      <c r="U28" s="44"/>
      <c r="V28" s="44"/>
      <c r="W28" s="332">
        <f>ROUND(BB51,2)</f>
        <v>0</v>
      </c>
      <c r="X28" s="331"/>
      <c r="Y28" s="331"/>
      <c r="Z28" s="331"/>
      <c r="AA28" s="331"/>
      <c r="AB28" s="331"/>
      <c r="AC28" s="331"/>
      <c r="AD28" s="331"/>
      <c r="AE28" s="331"/>
      <c r="AF28" s="44"/>
      <c r="AG28" s="44"/>
      <c r="AH28" s="44"/>
      <c r="AI28" s="44"/>
      <c r="AJ28" s="44"/>
      <c r="AK28" s="332">
        <v>0</v>
      </c>
      <c r="AL28" s="331"/>
      <c r="AM28" s="331"/>
      <c r="AN28" s="331"/>
      <c r="AO28" s="331"/>
      <c r="AP28" s="44"/>
      <c r="AQ28" s="46"/>
    </row>
    <row r="29" spans="2:43" s="2" customFormat="1" ht="14.45" customHeight="1" hidden="1">
      <c r="B29" s="43"/>
      <c r="C29" s="44"/>
      <c r="D29" s="44"/>
      <c r="E29" s="44"/>
      <c r="F29" s="45" t="s">
        <v>43</v>
      </c>
      <c r="G29" s="44"/>
      <c r="H29" s="44"/>
      <c r="I29" s="44"/>
      <c r="J29" s="44"/>
      <c r="K29" s="44"/>
      <c r="L29" s="330">
        <v>0.15</v>
      </c>
      <c r="M29" s="331"/>
      <c r="N29" s="331"/>
      <c r="O29" s="331"/>
      <c r="P29" s="44"/>
      <c r="Q29" s="44"/>
      <c r="R29" s="44"/>
      <c r="S29" s="44"/>
      <c r="T29" s="44"/>
      <c r="U29" s="44"/>
      <c r="V29" s="44"/>
      <c r="W29" s="332">
        <f>ROUND(BC51,2)</f>
        <v>0</v>
      </c>
      <c r="X29" s="331"/>
      <c r="Y29" s="331"/>
      <c r="Z29" s="331"/>
      <c r="AA29" s="331"/>
      <c r="AB29" s="331"/>
      <c r="AC29" s="331"/>
      <c r="AD29" s="331"/>
      <c r="AE29" s="331"/>
      <c r="AF29" s="44"/>
      <c r="AG29" s="44"/>
      <c r="AH29" s="44"/>
      <c r="AI29" s="44"/>
      <c r="AJ29" s="44"/>
      <c r="AK29" s="332">
        <v>0</v>
      </c>
      <c r="AL29" s="331"/>
      <c r="AM29" s="331"/>
      <c r="AN29" s="331"/>
      <c r="AO29" s="331"/>
      <c r="AP29" s="44"/>
      <c r="AQ29" s="46"/>
    </row>
    <row r="30" spans="2:43" s="2" customFormat="1" ht="14.45" customHeight="1" hidden="1">
      <c r="B30" s="43"/>
      <c r="C30" s="44"/>
      <c r="D30" s="44"/>
      <c r="E30" s="44"/>
      <c r="F30" s="45" t="s">
        <v>44</v>
      </c>
      <c r="G30" s="44"/>
      <c r="H30" s="44"/>
      <c r="I30" s="44"/>
      <c r="J30" s="44"/>
      <c r="K30" s="44"/>
      <c r="L30" s="330">
        <v>0</v>
      </c>
      <c r="M30" s="331"/>
      <c r="N30" s="331"/>
      <c r="O30" s="331"/>
      <c r="P30" s="44"/>
      <c r="Q30" s="44"/>
      <c r="R30" s="44"/>
      <c r="S30" s="44"/>
      <c r="T30" s="44"/>
      <c r="U30" s="44"/>
      <c r="V30" s="44"/>
      <c r="W30" s="332">
        <f>ROUND(BD51,2)</f>
        <v>0</v>
      </c>
      <c r="X30" s="331"/>
      <c r="Y30" s="331"/>
      <c r="Z30" s="331"/>
      <c r="AA30" s="331"/>
      <c r="AB30" s="331"/>
      <c r="AC30" s="331"/>
      <c r="AD30" s="331"/>
      <c r="AE30" s="331"/>
      <c r="AF30" s="44"/>
      <c r="AG30" s="44"/>
      <c r="AH30" s="44"/>
      <c r="AI30" s="44"/>
      <c r="AJ30" s="44"/>
      <c r="AK30" s="332">
        <v>0</v>
      </c>
      <c r="AL30" s="331"/>
      <c r="AM30" s="331"/>
      <c r="AN30" s="331"/>
      <c r="AO30" s="331"/>
      <c r="AP30" s="44"/>
      <c r="AQ30" s="46"/>
    </row>
    <row r="31" spans="2:43" s="1" customFormat="1" ht="6.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row>
    <row r="32" spans="2:43" s="1" customFormat="1" ht="25.9" customHeight="1">
      <c r="B32" s="37"/>
      <c r="C32" s="47"/>
      <c r="D32" s="48" t="s">
        <v>45</v>
      </c>
      <c r="E32" s="49"/>
      <c r="F32" s="49"/>
      <c r="G32" s="49"/>
      <c r="H32" s="49"/>
      <c r="I32" s="49"/>
      <c r="J32" s="49"/>
      <c r="K32" s="49"/>
      <c r="L32" s="49"/>
      <c r="M32" s="49"/>
      <c r="N32" s="49"/>
      <c r="O32" s="49"/>
      <c r="P32" s="49"/>
      <c r="Q32" s="49"/>
      <c r="R32" s="49"/>
      <c r="S32" s="49"/>
      <c r="T32" s="50" t="s">
        <v>46</v>
      </c>
      <c r="U32" s="49"/>
      <c r="V32" s="49"/>
      <c r="W32" s="49"/>
      <c r="X32" s="333" t="s">
        <v>47</v>
      </c>
      <c r="Y32" s="334"/>
      <c r="Z32" s="334"/>
      <c r="AA32" s="334"/>
      <c r="AB32" s="334"/>
      <c r="AC32" s="49"/>
      <c r="AD32" s="49"/>
      <c r="AE32" s="49"/>
      <c r="AF32" s="49"/>
      <c r="AG32" s="49"/>
      <c r="AH32" s="49"/>
      <c r="AI32" s="49"/>
      <c r="AJ32" s="49"/>
      <c r="AK32" s="335">
        <f>SUM(AK23:AK30)</f>
        <v>0</v>
      </c>
      <c r="AL32" s="334"/>
      <c r="AM32" s="334"/>
      <c r="AN32" s="334"/>
      <c r="AO32" s="336"/>
      <c r="AP32" s="47"/>
      <c r="AQ32" s="51"/>
    </row>
    <row r="33" spans="2:43" s="1" customFormat="1" ht="6.9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43" s="1"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1"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37"/>
    </row>
    <row r="39" spans="2:44" s="1" customFormat="1" ht="36.95" customHeight="1">
      <c r="B39" s="37"/>
      <c r="C39" s="57" t="s">
        <v>48</v>
      </c>
      <c r="AR39" s="37"/>
    </row>
    <row r="40" spans="2:44" s="1" customFormat="1" ht="6.95" customHeight="1">
      <c r="B40" s="37"/>
      <c r="AR40" s="37"/>
    </row>
    <row r="41" spans="2:44" s="3" customFormat="1" ht="14.45" customHeight="1">
      <c r="B41" s="58"/>
      <c r="C41" s="59" t="s">
        <v>15</v>
      </c>
      <c r="L41" s="3" t="str">
        <f>K5</f>
        <v>012-2017</v>
      </c>
      <c r="AR41" s="58"/>
    </row>
    <row r="42" spans="2:44" s="4" customFormat="1" ht="36.95" customHeight="1">
      <c r="B42" s="60"/>
      <c r="C42" s="61" t="s">
        <v>17</v>
      </c>
      <c r="L42" s="318" t="str">
        <f>K6</f>
        <v>OPRAVA STŘECHY KAVÁRNY UNION V ČESKÉ LÍPĚ</v>
      </c>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R42" s="60"/>
    </row>
    <row r="43" spans="2:44" s="1" customFormat="1" ht="6.95" customHeight="1">
      <c r="B43" s="37"/>
      <c r="AR43" s="37"/>
    </row>
    <row r="44" spans="2:44" s="1" customFormat="1" ht="15">
      <c r="B44" s="37"/>
      <c r="C44" s="59" t="s">
        <v>21</v>
      </c>
      <c r="L44" s="62" t="str">
        <f>IF(K8="","",K8)</f>
        <v>JINDŘICHA Z LIPÉ 113/24 Č. LÍPA</v>
      </c>
      <c r="AI44" s="59" t="s">
        <v>23</v>
      </c>
      <c r="AM44" s="320">
        <f>IF(AN8="","",AN8)</f>
        <v>43097</v>
      </c>
      <c r="AN44" s="320"/>
      <c r="AR44" s="37"/>
    </row>
    <row r="45" spans="2:44" s="1" customFormat="1" ht="6.95" customHeight="1">
      <c r="B45" s="37"/>
      <c r="AR45" s="37"/>
    </row>
    <row r="46" spans="2:56" s="1" customFormat="1" ht="15">
      <c r="B46" s="37"/>
      <c r="C46" s="59" t="s">
        <v>24</v>
      </c>
      <c r="L46" s="3" t="str">
        <f>IF(E11="","",E11)</f>
        <v>Město Česká Lípa</v>
      </c>
      <c r="AI46" s="59" t="s">
        <v>30</v>
      </c>
      <c r="AM46" s="321" t="str">
        <f>IF(E17="","",E17)</f>
        <v>Projektový ateliér David Liberec</v>
      </c>
      <c r="AN46" s="321"/>
      <c r="AO46" s="321"/>
      <c r="AP46" s="321"/>
      <c r="AR46" s="37"/>
      <c r="AS46" s="322" t="s">
        <v>49</v>
      </c>
      <c r="AT46" s="323"/>
      <c r="AU46" s="64"/>
      <c r="AV46" s="64"/>
      <c r="AW46" s="64"/>
      <c r="AX46" s="64"/>
      <c r="AY46" s="64"/>
      <c r="AZ46" s="64"/>
      <c r="BA46" s="64"/>
      <c r="BB46" s="64"/>
      <c r="BC46" s="64"/>
      <c r="BD46" s="65"/>
    </row>
    <row r="47" spans="2:56" s="1" customFormat="1" ht="15">
      <c r="B47" s="37"/>
      <c r="C47" s="59" t="s">
        <v>28</v>
      </c>
      <c r="L47" s="3" t="str">
        <f>IF(E14="","",E14)</f>
        <v>pro výběr zhotovitele</v>
      </c>
      <c r="AR47" s="37"/>
      <c r="AS47" s="324"/>
      <c r="AT47" s="325"/>
      <c r="AU47" s="38"/>
      <c r="AV47" s="38"/>
      <c r="AW47" s="38"/>
      <c r="AX47" s="38"/>
      <c r="AY47" s="38"/>
      <c r="AZ47" s="38"/>
      <c r="BA47" s="38"/>
      <c r="BB47" s="38"/>
      <c r="BC47" s="38"/>
      <c r="BD47" s="66"/>
    </row>
    <row r="48" spans="2:56" s="1" customFormat="1" ht="10.9" customHeight="1">
      <c r="B48" s="37"/>
      <c r="AR48" s="37"/>
      <c r="AS48" s="324"/>
      <c r="AT48" s="325"/>
      <c r="AU48" s="38"/>
      <c r="AV48" s="38"/>
      <c r="AW48" s="38"/>
      <c r="AX48" s="38"/>
      <c r="AY48" s="38"/>
      <c r="AZ48" s="38"/>
      <c r="BA48" s="38"/>
      <c r="BB48" s="38"/>
      <c r="BC48" s="38"/>
      <c r="BD48" s="66"/>
    </row>
    <row r="49" spans="2:56" s="1" customFormat="1" ht="29.25" customHeight="1">
      <c r="B49" s="37"/>
      <c r="C49" s="326" t="s">
        <v>50</v>
      </c>
      <c r="D49" s="327"/>
      <c r="E49" s="327"/>
      <c r="F49" s="327"/>
      <c r="G49" s="327"/>
      <c r="H49" s="67"/>
      <c r="I49" s="328" t="s">
        <v>51</v>
      </c>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9" t="s">
        <v>52</v>
      </c>
      <c r="AH49" s="327"/>
      <c r="AI49" s="327"/>
      <c r="AJ49" s="327"/>
      <c r="AK49" s="327"/>
      <c r="AL49" s="327"/>
      <c r="AM49" s="327"/>
      <c r="AN49" s="328" t="s">
        <v>53</v>
      </c>
      <c r="AO49" s="327"/>
      <c r="AP49" s="327"/>
      <c r="AQ49" s="68" t="s">
        <v>54</v>
      </c>
      <c r="AR49" s="37"/>
      <c r="AS49" s="69" t="s">
        <v>55</v>
      </c>
      <c r="AT49" s="70" t="s">
        <v>56</v>
      </c>
      <c r="AU49" s="70" t="s">
        <v>57</v>
      </c>
      <c r="AV49" s="70" t="s">
        <v>58</v>
      </c>
      <c r="AW49" s="70" t="s">
        <v>59</v>
      </c>
      <c r="AX49" s="70" t="s">
        <v>60</v>
      </c>
      <c r="AY49" s="70" t="s">
        <v>61</v>
      </c>
      <c r="AZ49" s="70" t="s">
        <v>62</v>
      </c>
      <c r="BA49" s="70" t="s">
        <v>63</v>
      </c>
      <c r="BB49" s="70" t="s">
        <v>64</v>
      </c>
      <c r="BC49" s="70" t="s">
        <v>65</v>
      </c>
      <c r="BD49" s="71" t="s">
        <v>66</v>
      </c>
    </row>
    <row r="50" spans="2:56" s="1" customFormat="1" ht="10.9" customHeight="1">
      <c r="B50" s="37"/>
      <c r="AR50" s="37"/>
      <c r="AS50" s="72"/>
      <c r="AT50" s="64"/>
      <c r="AU50" s="64"/>
      <c r="AV50" s="64"/>
      <c r="AW50" s="64"/>
      <c r="AX50" s="64"/>
      <c r="AY50" s="64"/>
      <c r="AZ50" s="64"/>
      <c r="BA50" s="64"/>
      <c r="BB50" s="64"/>
      <c r="BC50" s="64"/>
      <c r="BD50" s="65"/>
    </row>
    <row r="51" spans="2:90" s="4" customFormat="1" ht="32.45" customHeight="1">
      <c r="B51" s="60"/>
      <c r="C51" s="73" t="s">
        <v>67</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316">
        <f>ROUND(AG52,2)</f>
        <v>0</v>
      </c>
      <c r="AH51" s="316"/>
      <c r="AI51" s="316"/>
      <c r="AJ51" s="316"/>
      <c r="AK51" s="316"/>
      <c r="AL51" s="316"/>
      <c r="AM51" s="316"/>
      <c r="AN51" s="317">
        <f>SUM(AG51,AT51)</f>
        <v>0</v>
      </c>
      <c r="AO51" s="317"/>
      <c r="AP51" s="317"/>
      <c r="AQ51" s="75" t="s">
        <v>5</v>
      </c>
      <c r="AR51" s="60"/>
      <c r="AS51" s="76">
        <f>ROUND(AS52,2)</f>
        <v>0</v>
      </c>
      <c r="AT51" s="77">
        <f>ROUND(SUM(AV51:AW51),2)</f>
        <v>0</v>
      </c>
      <c r="AU51" s="78">
        <f>ROUND(AU52,5)</f>
        <v>0</v>
      </c>
      <c r="AV51" s="77">
        <f>ROUND(AZ51*L26,2)</f>
        <v>0</v>
      </c>
      <c r="AW51" s="77">
        <f>ROUND(BA51*L27,2)</f>
        <v>0</v>
      </c>
      <c r="AX51" s="77">
        <f>ROUND(BB51*L26,2)</f>
        <v>0</v>
      </c>
      <c r="AY51" s="77">
        <f>ROUND(BC51*L27,2)</f>
        <v>0</v>
      </c>
      <c r="AZ51" s="77">
        <f>ROUND(AZ52,2)</f>
        <v>0</v>
      </c>
      <c r="BA51" s="77">
        <f>ROUND(BA52,2)</f>
        <v>0</v>
      </c>
      <c r="BB51" s="77">
        <f>ROUND(BB52,2)</f>
        <v>0</v>
      </c>
      <c r="BC51" s="77">
        <f>ROUND(BC52,2)</f>
        <v>0</v>
      </c>
      <c r="BD51" s="79">
        <f>ROUND(BD52,2)</f>
        <v>0</v>
      </c>
      <c r="BS51" s="61" t="s">
        <v>68</v>
      </c>
      <c r="BT51" s="61" t="s">
        <v>69</v>
      </c>
      <c r="BU51" s="80" t="s">
        <v>70</v>
      </c>
      <c r="BV51" s="61" t="s">
        <v>71</v>
      </c>
      <c r="BW51" s="61" t="s">
        <v>7</v>
      </c>
      <c r="BX51" s="61" t="s">
        <v>72</v>
      </c>
      <c r="CL51" s="61" t="s">
        <v>5</v>
      </c>
    </row>
    <row r="52" spans="1:91" s="5" customFormat="1" ht="37.5" customHeight="1">
      <c r="A52" s="81" t="s">
        <v>73</v>
      </c>
      <c r="B52" s="82"/>
      <c r="C52" s="83"/>
      <c r="D52" s="315" t="s">
        <v>74</v>
      </c>
      <c r="E52" s="315"/>
      <c r="F52" s="315"/>
      <c r="G52" s="315"/>
      <c r="H52" s="315"/>
      <c r="I52" s="84"/>
      <c r="J52" s="315" t="s">
        <v>18</v>
      </c>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3">
        <f>'012a-2017 - OPRAVA STŘECH...'!J27</f>
        <v>0</v>
      </c>
      <c r="AH52" s="314"/>
      <c r="AI52" s="314"/>
      <c r="AJ52" s="314"/>
      <c r="AK52" s="314"/>
      <c r="AL52" s="314"/>
      <c r="AM52" s="314"/>
      <c r="AN52" s="313">
        <f>SUM(AG52,AT52)</f>
        <v>0</v>
      </c>
      <c r="AO52" s="314"/>
      <c r="AP52" s="314"/>
      <c r="AQ52" s="85" t="s">
        <v>75</v>
      </c>
      <c r="AR52" s="82"/>
      <c r="AS52" s="86">
        <v>0</v>
      </c>
      <c r="AT52" s="87">
        <f>ROUND(SUM(AV52:AW52),2)</f>
        <v>0</v>
      </c>
      <c r="AU52" s="88">
        <f>'012a-2017 - OPRAVA STŘECH...'!P96</f>
        <v>0</v>
      </c>
      <c r="AV52" s="87">
        <f>'012a-2017 - OPRAVA STŘECH...'!J30</f>
        <v>0</v>
      </c>
      <c r="AW52" s="87">
        <f>'012a-2017 - OPRAVA STŘECH...'!J31</f>
        <v>0</v>
      </c>
      <c r="AX52" s="87">
        <f>'012a-2017 - OPRAVA STŘECH...'!J32</f>
        <v>0</v>
      </c>
      <c r="AY52" s="87">
        <f>'012a-2017 - OPRAVA STŘECH...'!J33</f>
        <v>0</v>
      </c>
      <c r="AZ52" s="87">
        <f>'012a-2017 - OPRAVA STŘECH...'!F30</f>
        <v>0</v>
      </c>
      <c r="BA52" s="87">
        <f>'012a-2017 - OPRAVA STŘECH...'!F31</f>
        <v>0</v>
      </c>
      <c r="BB52" s="87">
        <f>'012a-2017 - OPRAVA STŘECH...'!F32</f>
        <v>0</v>
      </c>
      <c r="BC52" s="87">
        <f>'012a-2017 - OPRAVA STŘECH...'!F33</f>
        <v>0</v>
      </c>
      <c r="BD52" s="89">
        <f>'012a-2017 - OPRAVA STŘECH...'!F34</f>
        <v>0</v>
      </c>
      <c r="BT52" s="90" t="s">
        <v>76</v>
      </c>
      <c r="BV52" s="90" t="s">
        <v>71</v>
      </c>
      <c r="BW52" s="90" t="s">
        <v>77</v>
      </c>
      <c r="BX52" s="90" t="s">
        <v>7</v>
      </c>
      <c r="CL52" s="90" t="s">
        <v>5</v>
      </c>
      <c r="CM52" s="90" t="s">
        <v>78</v>
      </c>
    </row>
    <row r="53" spans="2:44" s="1" customFormat="1" ht="30" customHeight="1">
      <c r="B53" s="37"/>
      <c r="AR53" s="37"/>
    </row>
    <row r="54" spans="2:44" s="1" customFormat="1" ht="6.95" customHeight="1">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37"/>
    </row>
  </sheetData>
  <sheetProtection password="D3D5" sheet="1" objects="1" scenarios="1"/>
  <mergeCells count="39">
    <mergeCell ref="K5:AO5"/>
    <mergeCell ref="K6:AO6"/>
    <mergeCell ref="E20:AN20"/>
    <mergeCell ref="AK23:AO23"/>
    <mergeCell ref="L25:O25"/>
    <mergeCell ref="W25:AE25"/>
    <mergeCell ref="AK25:AO25"/>
    <mergeCell ref="L26:O26"/>
    <mergeCell ref="W26:AE26"/>
    <mergeCell ref="AK26:AO26"/>
    <mergeCell ref="L27:O27"/>
    <mergeCell ref="W27:AE27"/>
    <mergeCell ref="AK27:AO27"/>
    <mergeCell ref="W30:AE30"/>
    <mergeCell ref="AK30:AO30"/>
    <mergeCell ref="X32:AB32"/>
    <mergeCell ref="AK32:AO32"/>
    <mergeCell ref="L28:O28"/>
    <mergeCell ref="W28:AE28"/>
    <mergeCell ref="AK28:AO28"/>
    <mergeCell ref="L29:O29"/>
    <mergeCell ref="W29:AE29"/>
    <mergeCell ref="AK29:AO29"/>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012a-2017 - OPRAVA STŘECH...'!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9"/>
  <sheetViews>
    <sheetView showGridLines="0" tabSelected="1" zoomScale="90" zoomScaleNormal="90" workbookViewId="0" topLeftCell="A1">
      <pane ySplit="1" topLeftCell="A451" activePane="bottomLeft" state="frozen"/>
      <selection pane="bottomLeft" activeCell="G477" sqref="G47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3" width="11.83203125" style="0" bestFit="1"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1"/>
      <c r="B1" s="16"/>
      <c r="C1" s="16"/>
      <c r="D1" s="17" t="s">
        <v>1</v>
      </c>
      <c r="E1" s="16"/>
      <c r="F1" s="92" t="s">
        <v>79</v>
      </c>
      <c r="G1" s="347" t="s">
        <v>80</v>
      </c>
      <c r="H1" s="347"/>
      <c r="I1" s="16"/>
      <c r="J1" s="92" t="s">
        <v>81</v>
      </c>
      <c r="K1" s="17" t="s">
        <v>82</v>
      </c>
      <c r="L1" s="92" t="s">
        <v>83</v>
      </c>
      <c r="M1" s="92"/>
      <c r="N1" s="92"/>
      <c r="O1" s="92"/>
      <c r="P1" s="92"/>
      <c r="Q1" s="92"/>
      <c r="R1" s="92"/>
      <c r="S1" s="92"/>
      <c r="T1" s="92"/>
      <c r="U1" s="93"/>
      <c r="V1" s="93"/>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2"/>
      <c r="M2" s="312"/>
      <c r="N2" s="312"/>
      <c r="O2" s="312"/>
      <c r="P2" s="312"/>
      <c r="Q2" s="312"/>
      <c r="R2" s="312"/>
      <c r="S2" s="312"/>
      <c r="T2" s="312"/>
      <c r="U2" s="312"/>
      <c r="V2" s="312"/>
      <c r="AT2" s="23" t="s">
        <v>77</v>
      </c>
    </row>
    <row r="3" spans="2:46" ht="6.95" customHeight="1">
      <c r="B3" s="24"/>
      <c r="C3" s="25"/>
      <c r="D3" s="25"/>
      <c r="E3" s="25"/>
      <c r="F3" s="25"/>
      <c r="G3" s="25"/>
      <c r="H3" s="25"/>
      <c r="I3" s="25"/>
      <c r="J3" s="25"/>
      <c r="K3" s="26"/>
      <c r="AT3" s="23" t="s">
        <v>78</v>
      </c>
    </row>
    <row r="4" spans="2:46" ht="36.95" customHeight="1">
      <c r="B4" s="27"/>
      <c r="C4" s="28"/>
      <c r="D4" s="29" t="s">
        <v>84</v>
      </c>
      <c r="E4" s="28"/>
      <c r="F4" s="28"/>
      <c r="G4" s="28"/>
      <c r="H4" s="28"/>
      <c r="I4" s="28"/>
      <c r="J4" s="28"/>
      <c r="K4" s="30"/>
      <c r="M4" s="31" t="s">
        <v>13</v>
      </c>
      <c r="AT4" s="23" t="s">
        <v>6</v>
      </c>
    </row>
    <row r="5" spans="2:11" ht="6.95" customHeight="1">
      <c r="B5" s="27"/>
      <c r="C5" s="28"/>
      <c r="D5" s="28"/>
      <c r="E5" s="28"/>
      <c r="F5" s="28"/>
      <c r="G5" s="28"/>
      <c r="H5" s="28"/>
      <c r="I5" s="28"/>
      <c r="J5" s="28"/>
      <c r="K5" s="30"/>
    </row>
    <row r="6" spans="2:11" ht="15">
      <c r="B6" s="27"/>
      <c r="C6" s="28"/>
      <c r="D6" s="35" t="s">
        <v>17</v>
      </c>
      <c r="E6" s="28"/>
      <c r="F6" s="28"/>
      <c r="G6" s="28"/>
      <c r="H6" s="28"/>
      <c r="I6" s="28"/>
      <c r="J6" s="28"/>
      <c r="K6" s="30"/>
    </row>
    <row r="7" spans="2:11" ht="22.5" customHeight="1">
      <c r="B7" s="27"/>
      <c r="C7" s="28"/>
      <c r="D7" s="28"/>
      <c r="E7" s="348" t="str">
        <f>'Rekapitulace stavby'!K6</f>
        <v>OPRAVA STŘECHY KAVÁRNY UNION V ČESKÉ LÍPĚ</v>
      </c>
      <c r="F7" s="349"/>
      <c r="G7" s="349"/>
      <c r="H7" s="349"/>
      <c r="I7" s="28"/>
      <c r="J7" s="28"/>
      <c r="K7" s="30"/>
    </row>
    <row r="8" spans="2:11" s="1" customFormat="1" ht="15">
      <c r="B8" s="37"/>
      <c r="C8" s="38"/>
      <c r="D8" s="35" t="s">
        <v>85</v>
      </c>
      <c r="E8" s="38"/>
      <c r="F8" s="38"/>
      <c r="G8" s="38"/>
      <c r="H8" s="38"/>
      <c r="I8" s="38"/>
      <c r="J8" s="38"/>
      <c r="K8" s="41"/>
    </row>
    <row r="9" spans="2:11" s="1" customFormat="1" ht="36.95" customHeight="1">
      <c r="B9" s="37"/>
      <c r="C9" s="38"/>
      <c r="D9" s="38"/>
      <c r="E9" s="350" t="s">
        <v>86</v>
      </c>
      <c r="F9" s="351"/>
      <c r="G9" s="351"/>
      <c r="H9" s="351"/>
      <c r="I9" s="38"/>
      <c r="J9" s="38"/>
      <c r="K9" s="41"/>
    </row>
    <row r="10" spans="2:11" s="1" customFormat="1" ht="13.5">
      <c r="B10" s="37"/>
      <c r="C10" s="38"/>
      <c r="D10" s="38"/>
      <c r="E10" s="38"/>
      <c r="F10" s="38"/>
      <c r="G10" s="38"/>
      <c r="H10" s="38"/>
      <c r="I10" s="38"/>
      <c r="J10" s="38"/>
      <c r="K10" s="41"/>
    </row>
    <row r="11" spans="2:11" s="1" customFormat="1" ht="14.45" customHeight="1">
      <c r="B11" s="37"/>
      <c r="C11" s="38"/>
      <c r="D11" s="35" t="s">
        <v>19</v>
      </c>
      <c r="E11" s="38"/>
      <c r="F11" s="33" t="s">
        <v>5</v>
      </c>
      <c r="G11" s="38"/>
      <c r="H11" s="38"/>
      <c r="I11" s="35" t="s">
        <v>20</v>
      </c>
      <c r="J11" s="33" t="s">
        <v>5</v>
      </c>
      <c r="K11" s="41"/>
    </row>
    <row r="12" spans="2:11" s="1" customFormat="1" ht="14.45" customHeight="1">
      <c r="B12" s="37"/>
      <c r="C12" s="38"/>
      <c r="D12" s="35" t="s">
        <v>21</v>
      </c>
      <c r="E12" s="38"/>
      <c r="F12" s="33" t="s">
        <v>22</v>
      </c>
      <c r="G12" s="38"/>
      <c r="H12" s="38"/>
      <c r="I12" s="35" t="s">
        <v>23</v>
      </c>
      <c r="J12" s="94">
        <f>'Rekapitulace stavby'!AN8</f>
        <v>43097</v>
      </c>
      <c r="K12" s="41"/>
    </row>
    <row r="13" spans="2:11" s="1" customFormat="1" ht="10.9" customHeight="1">
      <c r="B13" s="37"/>
      <c r="C13" s="38"/>
      <c r="D13" s="38"/>
      <c r="E13" s="38"/>
      <c r="F13" s="38"/>
      <c r="G13" s="38"/>
      <c r="H13" s="38"/>
      <c r="I13" s="38"/>
      <c r="J13" s="38"/>
      <c r="K13" s="41"/>
    </row>
    <row r="14" spans="2:11" s="1" customFormat="1" ht="14.45" customHeight="1">
      <c r="B14" s="37"/>
      <c r="C14" s="38"/>
      <c r="D14" s="35" t="s">
        <v>24</v>
      </c>
      <c r="E14" s="38"/>
      <c r="F14" s="38"/>
      <c r="G14" s="38"/>
      <c r="H14" s="38"/>
      <c r="I14" s="35" t="s">
        <v>25</v>
      </c>
      <c r="J14" s="33" t="s">
        <v>5</v>
      </c>
      <c r="K14" s="41"/>
    </row>
    <row r="15" spans="2:11" s="1" customFormat="1" ht="18" customHeight="1">
      <c r="B15" s="37"/>
      <c r="C15" s="38"/>
      <c r="D15" s="38"/>
      <c r="E15" s="33" t="s">
        <v>26</v>
      </c>
      <c r="F15" s="38"/>
      <c r="G15" s="38"/>
      <c r="H15" s="38"/>
      <c r="I15" s="35" t="s">
        <v>27</v>
      </c>
      <c r="J15" s="33" t="s">
        <v>5</v>
      </c>
      <c r="K15" s="41"/>
    </row>
    <row r="16" spans="2:11" s="1" customFormat="1" ht="6.95" customHeight="1">
      <c r="B16" s="37"/>
      <c r="C16" s="38"/>
      <c r="D16" s="38"/>
      <c r="E16" s="38"/>
      <c r="F16" s="38"/>
      <c r="G16" s="38"/>
      <c r="H16" s="38"/>
      <c r="I16" s="38"/>
      <c r="J16" s="38"/>
      <c r="K16" s="41"/>
    </row>
    <row r="17" spans="2:11" s="1" customFormat="1" ht="14.45" customHeight="1">
      <c r="B17" s="37"/>
      <c r="C17" s="38"/>
      <c r="D17" s="35" t="s">
        <v>28</v>
      </c>
      <c r="E17" s="38"/>
      <c r="F17" s="38"/>
      <c r="G17" s="38"/>
      <c r="H17" s="38"/>
      <c r="I17" s="35" t="s">
        <v>25</v>
      </c>
      <c r="J17" s="33" t="s">
        <v>5</v>
      </c>
      <c r="K17" s="41"/>
    </row>
    <row r="18" spans="2:11" s="1" customFormat="1" ht="18" customHeight="1">
      <c r="B18" s="37"/>
      <c r="C18" s="38"/>
      <c r="D18" s="38"/>
      <c r="E18" s="33" t="s">
        <v>29</v>
      </c>
      <c r="F18" s="38"/>
      <c r="G18" s="38"/>
      <c r="H18" s="38"/>
      <c r="I18" s="35" t="s">
        <v>27</v>
      </c>
      <c r="J18" s="33" t="s">
        <v>5</v>
      </c>
      <c r="K18" s="41"/>
    </row>
    <row r="19" spans="2:11" s="1" customFormat="1" ht="6.95" customHeight="1">
      <c r="B19" s="37"/>
      <c r="C19" s="38"/>
      <c r="D19" s="38"/>
      <c r="E19" s="38"/>
      <c r="F19" s="38"/>
      <c r="G19" s="38"/>
      <c r="H19" s="38"/>
      <c r="I19" s="38"/>
      <c r="J19" s="38"/>
      <c r="K19" s="41"/>
    </row>
    <row r="20" spans="2:11" s="1" customFormat="1" ht="14.45" customHeight="1">
      <c r="B20" s="37"/>
      <c r="C20" s="38"/>
      <c r="D20" s="35" t="s">
        <v>30</v>
      </c>
      <c r="E20" s="38"/>
      <c r="F20" s="38"/>
      <c r="G20" s="38"/>
      <c r="H20" s="38"/>
      <c r="I20" s="35" t="s">
        <v>25</v>
      </c>
      <c r="J20" s="33" t="s">
        <v>5</v>
      </c>
      <c r="K20" s="41"/>
    </row>
    <row r="21" spans="2:11" s="1" customFormat="1" ht="18" customHeight="1">
      <c r="B21" s="37"/>
      <c r="C21" s="38"/>
      <c r="D21" s="38"/>
      <c r="E21" s="33" t="s">
        <v>31</v>
      </c>
      <c r="F21" s="38"/>
      <c r="G21" s="38"/>
      <c r="H21" s="38"/>
      <c r="I21" s="35" t="s">
        <v>27</v>
      </c>
      <c r="J21" s="33" t="s">
        <v>5</v>
      </c>
      <c r="K21" s="41"/>
    </row>
    <row r="22" spans="2:11" s="1" customFormat="1" ht="6.95" customHeight="1">
      <c r="B22" s="37"/>
      <c r="C22" s="38"/>
      <c r="D22" s="38"/>
      <c r="E22" s="38"/>
      <c r="F22" s="38"/>
      <c r="G22" s="38"/>
      <c r="H22" s="38"/>
      <c r="I22" s="38"/>
      <c r="J22" s="38"/>
      <c r="K22" s="41"/>
    </row>
    <row r="23" spans="2:11" s="1" customFormat="1" ht="14.45" customHeight="1">
      <c r="B23" s="37"/>
      <c r="C23" s="38"/>
      <c r="D23" s="35" t="s">
        <v>33</v>
      </c>
      <c r="E23" s="38"/>
      <c r="F23" s="38"/>
      <c r="G23" s="38"/>
      <c r="H23" s="38"/>
      <c r="I23" s="38"/>
      <c r="J23" s="38"/>
      <c r="K23" s="41"/>
    </row>
    <row r="24" spans="2:11" s="6" customFormat="1" ht="22.5" customHeight="1">
      <c r="B24" s="95"/>
      <c r="C24" s="96"/>
      <c r="D24" s="96"/>
      <c r="E24" s="340" t="s">
        <v>5</v>
      </c>
      <c r="F24" s="340"/>
      <c r="G24" s="340"/>
      <c r="H24" s="340"/>
      <c r="I24" s="96"/>
      <c r="J24" s="96"/>
      <c r="K24" s="97"/>
    </row>
    <row r="25" spans="2:11" s="1" customFormat="1" ht="6.95" customHeight="1">
      <c r="B25" s="37"/>
      <c r="C25" s="38"/>
      <c r="D25" s="38"/>
      <c r="E25" s="38"/>
      <c r="F25" s="38"/>
      <c r="G25" s="38"/>
      <c r="H25" s="38"/>
      <c r="I25" s="38"/>
      <c r="J25" s="38"/>
      <c r="K25" s="41"/>
    </row>
    <row r="26" spans="2:11" s="1" customFormat="1" ht="6.95" customHeight="1">
      <c r="B26" s="37"/>
      <c r="C26" s="38"/>
      <c r="D26" s="64"/>
      <c r="E26" s="64"/>
      <c r="F26" s="64"/>
      <c r="G26" s="64"/>
      <c r="H26" s="64"/>
      <c r="I26" s="64"/>
      <c r="J26" s="64"/>
      <c r="K26" s="98"/>
    </row>
    <row r="27" spans="2:11" s="1" customFormat="1" ht="25.35" customHeight="1">
      <c r="B27" s="37"/>
      <c r="C27" s="38"/>
      <c r="D27" s="99" t="s">
        <v>35</v>
      </c>
      <c r="E27" s="38"/>
      <c r="F27" s="38"/>
      <c r="G27" s="38"/>
      <c r="H27" s="38"/>
      <c r="I27" s="38"/>
      <c r="J27" s="100">
        <f>ROUND(J96,2)</f>
        <v>0</v>
      </c>
      <c r="K27" s="41"/>
    </row>
    <row r="28" spans="2:11" s="1" customFormat="1" ht="6.95" customHeight="1">
      <c r="B28" s="37"/>
      <c r="C28" s="38"/>
      <c r="D28" s="64"/>
      <c r="E28" s="64"/>
      <c r="F28" s="64"/>
      <c r="G28" s="64"/>
      <c r="H28" s="64"/>
      <c r="I28" s="64"/>
      <c r="J28" s="64"/>
      <c r="K28" s="98"/>
    </row>
    <row r="29" spans="2:11" s="1" customFormat="1" ht="14.45" customHeight="1">
      <c r="B29" s="37"/>
      <c r="C29" s="38"/>
      <c r="D29" s="38"/>
      <c r="E29" s="38"/>
      <c r="F29" s="42" t="s">
        <v>37</v>
      </c>
      <c r="G29" s="38"/>
      <c r="H29" s="38"/>
      <c r="I29" s="42" t="s">
        <v>36</v>
      </c>
      <c r="J29" s="42" t="s">
        <v>38</v>
      </c>
      <c r="K29" s="41"/>
    </row>
    <row r="30" spans="2:11" s="1" customFormat="1" ht="14.45" customHeight="1">
      <c r="B30" s="37"/>
      <c r="C30" s="38"/>
      <c r="D30" s="45" t="s">
        <v>39</v>
      </c>
      <c r="E30" s="45" t="s">
        <v>40</v>
      </c>
      <c r="F30" s="101">
        <f>ROUND(SUM(BE96:BE478),2)</f>
        <v>0</v>
      </c>
      <c r="G30" s="38"/>
      <c r="H30" s="38"/>
      <c r="I30" s="102">
        <v>0.21</v>
      </c>
      <c r="J30" s="101">
        <f>ROUND(ROUND((SUM(BE96:BE478)),2)*I30,2)</f>
        <v>0</v>
      </c>
      <c r="K30" s="41"/>
    </row>
    <row r="31" spans="2:11" s="1" customFormat="1" ht="14.45" customHeight="1">
      <c r="B31" s="37"/>
      <c r="C31" s="38"/>
      <c r="D31" s="38"/>
      <c r="E31" s="45" t="s">
        <v>41</v>
      </c>
      <c r="F31" s="101">
        <f>ROUND(SUM(BF96:BF478),2)</f>
        <v>0</v>
      </c>
      <c r="G31" s="38"/>
      <c r="H31" s="38"/>
      <c r="I31" s="102">
        <v>0.15</v>
      </c>
      <c r="J31" s="101">
        <f>ROUND(ROUND((SUM(BF96:BF478)),2)*I31,2)</f>
        <v>0</v>
      </c>
      <c r="K31" s="41"/>
    </row>
    <row r="32" spans="2:11" s="1" customFormat="1" ht="14.45" customHeight="1" hidden="1">
      <c r="B32" s="37"/>
      <c r="C32" s="38"/>
      <c r="D32" s="38"/>
      <c r="E32" s="45" t="s">
        <v>42</v>
      </c>
      <c r="F32" s="101">
        <f>ROUND(SUM(BG96:BG478),2)</f>
        <v>0</v>
      </c>
      <c r="G32" s="38"/>
      <c r="H32" s="38"/>
      <c r="I32" s="102">
        <v>0.21</v>
      </c>
      <c r="J32" s="101">
        <v>0</v>
      </c>
      <c r="K32" s="41"/>
    </row>
    <row r="33" spans="2:11" s="1" customFormat="1" ht="14.45" customHeight="1" hidden="1">
      <c r="B33" s="37"/>
      <c r="C33" s="38"/>
      <c r="D33" s="38"/>
      <c r="E33" s="45" t="s">
        <v>43</v>
      </c>
      <c r="F33" s="101">
        <f>ROUND(SUM(BH96:BH478),2)</f>
        <v>0</v>
      </c>
      <c r="G33" s="38"/>
      <c r="H33" s="38"/>
      <c r="I33" s="102">
        <v>0.15</v>
      </c>
      <c r="J33" s="101">
        <v>0</v>
      </c>
      <c r="K33" s="41"/>
    </row>
    <row r="34" spans="2:11" s="1" customFormat="1" ht="14.45" customHeight="1" hidden="1">
      <c r="B34" s="37"/>
      <c r="C34" s="38"/>
      <c r="D34" s="38"/>
      <c r="E34" s="45" t="s">
        <v>44</v>
      </c>
      <c r="F34" s="101">
        <f>ROUND(SUM(BI96:BI478),2)</f>
        <v>0</v>
      </c>
      <c r="G34" s="38"/>
      <c r="H34" s="38"/>
      <c r="I34" s="102">
        <v>0</v>
      </c>
      <c r="J34" s="101">
        <v>0</v>
      </c>
      <c r="K34" s="41"/>
    </row>
    <row r="35" spans="2:11" s="1" customFormat="1" ht="6.95" customHeight="1">
      <c r="B35" s="37"/>
      <c r="C35" s="38"/>
      <c r="D35" s="38"/>
      <c r="E35" s="38"/>
      <c r="F35" s="38"/>
      <c r="G35" s="38"/>
      <c r="H35" s="38"/>
      <c r="I35" s="38"/>
      <c r="J35" s="38"/>
      <c r="K35" s="41"/>
    </row>
    <row r="36" spans="2:11" s="1" customFormat="1" ht="25.35" customHeight="1">
      <c r="B36" s="37"/>
      <c r="C36" s="103"/>
      <c r="D36" s="104" t="s">
        <v>45</v>
      </c>
      <c r="E36" s="67"/>
      <c r="F36" s="67"/>
      <c r="G36" s="105" t="s">
        <v>46</v>
      </c>
      <c r="H36" s="106" t="s">
        <v>47</v>
      </c>
      <c r="I36" s="67"/>
      <c r="J36" s="107">
        <f>SUM(J27:J34)</f>
        <v>0</v>
      </c>
      <c r="K36" s="108"/>
    </row>
    <row r="37" spans="2:11" s="1" customFormat="1" ht="14.45" customHeight="1">
      <c r="B37" s="52"/>
      <c r="C37" s="53"/>
      <c r="D37" s="53"/>
      <c r="E37" s="53"/>
      <c r="F37" s="53"/>
      <c r="G37" s="53"/>
      <c r="H37" s="53"/>
      <c r="I37" s="53"/>
      <c r="J37" s="53"/>
      <c r="K37" s="54"/>
    </row>
    <row r="41" spans="2:11" s="1" customFormat="1" ht="6.95" customHeight="1">
      <c r="B41" s="55"/>
      <c r="C41" s="56"/>
      <c r="D41" s="56"/>
      <c r="E41" s="56"/>
      <c r="F41" s="56"/>
      <c r="G41" s="56"/>
      <c r="H41" s="56"/>
      <c r="I41" s="56"/>
      <c r="J41" s="56"/>
      <c r="K41" s="109"/>
    </row>
    <row r="42" spans="2:11" s="1" customFormat="1" ht="36.95" customHeight="1">
      <c r="B42" s="37"/>
      <c r="C42" s="29" t="s">
        <v>87</v>
      </c>
      <c r="D42" s="38"/>
      <c r="E42" s="38"/>
      <c r="F42" s="38"/>
      <c r="G42" s="38"/>
      <c r="H42" s="38"/>
      <c r="I42" s="38"/>
      <c r="J42" s="38"/>
      <c r="K42" s="41"/>
    </row>
    <row r="43" spans="2:11" s="1" customFormat="1" ht="6.95" customHeight="1">
      <c r="B43" s="37"/>
      <c r="C43" s="38"/>
      <c r="D43" s="38"/>
      <c r="E43" s="38"/>
      <c r="F43" s="38"/>
      <c r="G43" s="38"/>
      <c r="H43" s="38"/>
      <c r="I43" s="38"/>
      <c r="J43" s="38"/>
      <c r="K43" s="41"/>
    </row>
    <row r="44" spans="2:11" s="1" customFormat="1" ht="14.45" customHeight="1">
      <c r="B44" s="37"/>
      <c r="C44" s="35" t="s">
        <v>17</v>
      </c>
      <c r="D44" s="38"/>
      <c r="E44" s="38"/>
      <c r="F44" s="38"/>
      <c r="G44" s="38"/>
      <c r="H44" s="38"/>
      <c r="I44" s="38"/>
      <c r="J44" s="38"/>
      <c r="K44" s="41"/>
    </row>
    <row r="45" spans="2:11" s="1" customFormat="1" ht="22.5" customHeight="1">
      <c r="B45" s="37"/>
      <c r="C45" s="38"/>
      <c r="D45" s="38"/>
      <c r="E45" s="348" t="str">
        <f>E7</f>
        <v>OPRAVA STŘECHY KAVÁRNY UNION V ČESKÉ LÍPĚ</v>
      </c>
      <c r="F45" s="349"/>
      <c r="G45" s="349"/>
      <c r="H45" s="349"/>
      <c r="I45" s="38"/>
      <c r="J45" s="38"/>
      <c r="K45" s="41"/>
    </row>
    <row r="46" spans="2:11" s="1" customFormat="1" ht="14.45" customHeight="1">
      <c r="B46" s="37"/>
      <c r="C46" s="35" t="s">
        <v>85</v>
      </c>
      <c r="D46" s="38"/>
      <c r="E46" s="38"/>
      <c r="F46" s="38"/>
      <c r="G46" s="38"/>
      <c r="H46" s="38"/>
      <c r="I46" s="38"/>
      <c r="J46" s="38"/>
      <c r="K46" s="41"/>
    </row>
    <row r="47" spans="2:11" s="1" customFormat="1" ht="23.25" customHeight="1">
      <c r="B47" s="37"/>
      <c r="C47" s="38"/>
      <c r="D47" s="38"/>
      <c r="E47" s="350" t="str">
        <f>E9</f>
        <v>012a-2017 - OPRAVA STŘECHY KAVÁRNY UNION V ČESKÉ LÍPĚ</v>
      </c>
      <c r="F47" s="351"/>
      <c r="G47" s="351"/>
      <c r="H47" s="351"/>
      <c r="I47" s="38"/>
      <c r="J47" s="38"/>
      <c r="K47" s="41"/>
    </row>
    <row r="48" spans="2:11" s="1" customFormat="1" ht="6.95" customHeight="1">
      <c r="B48" s="37"/>
      <c r="C48" s="38"/>
      <c r="D48" s="38"/>
      <c r="E48" s="38"/>
      <c r="F48" s="38"/>
      <c r="G48" s="38"/>
      <c r="H48" s="38"/>
      <c r="I48" s="38"/>
      <c r="J48" s="38"/>
      <c r="K48" s="41"/>
    </row>
    <row r="49" spans="2:11" s="1" customFormat="1" ht="18" customHeight="1">
      <c r="B49" s="37"/>
      <c r="C49" s="35" t="s">
        <v>21</v>
      </c>
      <c r="D49" s="38"/>
      <c r="E49" s="38"/>
      <c r="F49" s="33" t="str">
        <f>F12</f>
        <v>JINDŘICHA Z LIPÉ 113/24 Č. LÍPA</v>
      </c>
      <c r="G49" s="38"/>
      <c r="H49" s="38"/>
      <c r="I49" s="35" t="s">
        <v>23</v>
      </c>
      <c r="J49" s="94">
        <f>IF(J12="","",J12)</f>
        <v>43097</v>
      </c>
      <c r="K49" s="41"/>
    </row>
    <row r="50" spans="2:11" s="1" customFormat="1" ht="6.95" customHeight="1">
      <c r="B50" s="37"/>
      <c r="C50" s="38"/>
      <c r="D50" s="38"/>
      <c r="E50" s="38"/>
      <c r="F50" s="38"/>
      <c r="G50" s="38"/>
      <c r="H50" s="38"/>
      <c r="I50" s="38"/>
      <c r="J50" s="38"/>
      <c r="K50" s="41"/>
    </row>
    <row r="51" spans="2:11" s="1" customFormat="1" ht="15">
      <c r="B51" s="37"/>
      <c r="C51" s="35" t="s">
        <v>24</v>
      </c>
      <c r="D51" s="38"/>
      <c r="E51" s="38"/>
      <c r="F51" s="33" t="str">
        <f>E15</f>
        <v>Město Česká Lípa</v>
      </c>
      <c r="G51" s="38"/>
      <c r="H51" s="38"/>
      <c r="I51" s="35" t="s">
        <v>30</v>
      </c>
      <c r="J51" s="33" t="str">
        <f>E21</f>
        <v>Projektový ateliér David Liberec</v>
      </c>
      <c r="K51" s="41"/>
    </row>
    <row r="52" spans="2:11" s="1" customFormat="1" ht="14.45" customHeight="1">
      <c r="B52" s="37"/>
      <c r="C52" s="35" t="s">
        <v>28</v>
      </c>
      <c r="D52" s="38"/>
      <c r="E52" s="38"/>
      <c r="F52" s="33" t="str">
        <f>IF(E18="","",E18)</f>
        <v>pro výběr zhotovitele</v>
      </c>
      <c r="G52" s="38"/>
      <c r="H52" s="38"/>
      <c r="I52" s="38"/>
      <c r="J52" s="38"/>
      <c r="K52" s="41"/>
    </row>
    <row r="53" spans="2:11" s="1" customFormat="1" ht="10.35" customHeight="1">
      <c r="B53" s="37"/>
      <c r="C53" s="38"/>
      <c r="D53" s="38"/>
      <c r="E53" s="38"/>
      <c r="F53" s="38"/>
      <c r="G53" s="38"/>
      <c r="H53" s="38"/>
      <c r="I53" s="38"/>
      <c r="J53" s="38"/>
      <c r="K53" s="41"/>
    </row>
    <row r="54" spans="2:11" s="1" customFormat="1" ht="29.25" customHeight="1">
      <c r="B54" s="37"/>
      <c r="C54" s="110" t="s">
        <v>88</v>
      </c>
      <c r="D54" s="103"/>
      <c r="E54" s="103"/>
      <c r="F54" s="103"/>
      <c r="G54" s="103"/>
      <c r="H54" s="103"/>
      <c r="I54" s="103"/>
      <c r="J54" s="111" t="s">
        <v>89</v>
      </c>
      <c r="K54" s="112"/>
    </row>
    <row r="55" spans="2:11" s="1" customFormat="1" ht="10.35" customHeight="1">
      <c r="B55" s="37"/>
      <c r="C55" s="38"/>
      <c r="D55" s="38"/>
      <c r="E55" s="38"/>
      <c r="F55" s="38"/>
      <c r="G55" s="38"/>
      <c r="H55" s="38"/>
      <c r="I55" s="38"/>
      <c r="J55" s="38"/>
      <c r="K55" s="41"/>
    </row>
    <row r="56" spans="2:47" s="1" customFormat="1" ht="29.25" customHeight="1">
      <c r="B56" s="37"/>
      <c r="C56" s="113" t="s">
        <v>90</v>
      </c>
      <c r="D56" s="38"/>
      <c r="E56" s="38"/>
      <c r="F56" s="38"/>
      <c r="G56" s="38"/>
      <c r="H56" s="38"/>
      <c r="I56" s="38"/>
      <c r="J56" s="100">
        <f>J96</f>
        <v>0</v>
      </c>
      <c r="K56" s="41"/>
      <c r="M56" s="144"/>
      <c r="AU56" s="23" t="s">
        <v>91</v>
      </c>
    </row>
    <row r="57" spans="2:11" s="7" customFormat="1" ht="24.95" customHeight="1">
      <c r="B57" s="114"/>
      <c r="C57" s="115"/>
      <c r="D57" s="116" t="s">
        <v>92</v>
      </c>
      <c r="E57" s="117"/>
      <c r="F57" s="117"/>
      <c r="G57" s="117"/>
      <c r="H57" s="117"/>
      <c r="I57" s="117"/>
      <c r="J57" s="118">
        <f>J97</f>
        <v>0</v>
      </c>
      <c r="K57" s="119"/>
    </row>
    <row r="58" spans="2:11" s="8" customFormat="1" ht="19.9" customHeight="1">
      <c r="B58" s="120"/>
      <c r="C58" s="121"/>
      <c r="D58" s="122" t="s">
        <v>93</v>
      </c>
      <c r="E58" s="123"/>
      <c r="F58" s="123"/>
      <c r="G58" s="123"/>
      <c r="H58" s="123"/>
      <c r="I58" s="123"/>
      <c r="J58" s="124">
        <f>J98</f>
        <v>0</v>
      </c>
      <c r="K58" s="125"/>
    </row>
    <row r="59" spans="2:11" s="8" customFormat="1" ht="19.9" customHeight="1">
      <c r="B59" s="120"/>
      <c r="C59" s="121"/>
      <c r="D59" s="122" t="s">
        <v>94</v>
      </c>
      <c r="E59" s="123"/>
      <c r="F59" s="123"/>
      <c r="G59" s="123"/>
      <c r="H59" s="123"/>
      <c r="I59" s="123"/>
      <c r="J59" s="124">
        <f>J111</f>
        <v>0</v>
      </c>
      <c r="K59" s="125"/>
    </row>
    <row r="60" spans="2:11" s="8" customFormat="1" ht="19.9" customHeight="1">
      <c r="B60" s="120"/>
      <c r="C60" s="121"/>
      <c r="D60" s="122" t="s">
        <v>95</v>
      </c>
      <c r="E60" s="123"/>
      <c r="F60" s="123"/>
      <c r="G60" s="123"/>
      <c r="H60" s="123"/>
      <c r="I60" s="123"/>
      <c r="J60" s="124">
        <f>J145</f>
        <v>0</v>
      </c>
      <c r="K60" s="125"/>
    </row>
    <row r="61" spans="2:11" s="8" customFormat="1" ht="19.9" customHeight="1">
      <c r="B61" s="120"/>
      <c r="C61" s="121"/>
      <c r="D61" s="122" t="s">
        <v>96</v>
      </c>
      <c r="E61" s="123"/>
      <c r="F61" s="123"/>
      <c r="G61" s="123"/>
      <c r="H61" s="123"/>
      <c r="I61" s="123"/>
      <c r="J61" s="124">
        <f>J167</f>
        <v>0</v>
      </c>
      <c r="K61" s="125"/>
    </row>
    <row r="62" spans="2:11" s="7" customFormat="1" ht="24.95" customHeight="1">
      <c r="B62" s="114"/>
      <c r="C62" s="115"/>
      <c r="D62" s="116" t="s">
        <v>97</v>
      </c>
      <c r="E62" s="117"/>
      <c r="F62" s="117"/>
      <c r="G62" s="117"/>
      <c r="H62" s="117"/>
      <c r="I62" s="117"/>
      <c r="J62" s="118">
        <f>J170</f>
        <v>0</v>
      </c>
      <c r="K62" s="119"/>
    </row>
    <row r="63" spans="2:11" s="8" customFormat="1" ht="19.9" customHeight="1">
      <c r="B63" s="120"/>
      <c r="C63" s="121"/>
      <c r="D63" s="122" t="s">
        <v>98</v>
      </c>
      <c r="E63" s="123"/>
      <c r="F63" s="123"/>
      <c r="G63" s="123"/>
      <c r="H63" s="123"/>
      <c r="I63" s="123"/>
      <c r="J63" s="124">
        <f>J171</f>
        <v>0</v>
      </c>
      <c r="K63" s="125"/>
    </row>
    <row r="64" spans="2:11" s="8" customFormat="1" ht="19.9" customHeight="1">
      <c r="B64" s="120"/>
      <c r="C64" s="121"/>
      <c r="D64" s="122" t="s">
        <v>99</v>
      </c>
      <c r="E64" s="123"/>
      <c r="F64" s="123"/>
      <c r="G64" s="123"/>
      <c r="H64" s="123"/>
      <c r="I64" s="123"/>
      <c r="J64" s="124">
        <f>J173</f>
        <v>0</v>
      </c>
      <c r="K64" s="125"/>
    </row>
    <row r="65" spans="2:11" s="8" customFormat="1" ht="19.9" customHeight="1">
      <c r="B65" s="120"/>
      <c r="C65" s="121"/>
      <c r="D65" s="122" t="s">
        <v>100</v>
      </c>
      <c r="E65" s="123"/>
      <c r="F65" s="123"/>
      <c r="G65" s="123"/>
      <c r="H65" s="123"/>
      <c r="I65" s="123"/>
      <c r="J65" s="124">
        <f>J259</f>
        <v>0</v>
      </c>
      <c r="K65" s="125"/>
    </row>
    <row r="66" spans="2:11" s="8" customFormat="1" ht="19.9" customHeight="1">
      <c r="B66" s="120"/>
      <c r="C66" s="121"/>
      <c r="D66" s="122" t="s">
        <v>101</v>
      </c>
      <c r="E66" s="123"/>
      <c r="F66" s="123"/>
      <c r="G66" s="123"/>
      <c r="H66" s="123"/>
      <c r="I66" s="123"/>
      <c r="J66" s="124">
        <f>J263</f>
        <v>0</v>
      </c>
      <c r="K66" s="125"/>
    </row>
    <row r="67" spans="2:11" s="8" customFormat="1" ht="19.9" customHeight="1">
      <c r="B67" s="120"/>
      <c r="C67" s="121"/>
      <c r="D67" s="122" t="s">
        <v>102</v>
      </c>
      <c r="E67" s="123"/>
      <c r="F67" s="123"/>
      <c r="G67" s="123"/>
      <c r="H67" s="123"/>
      <c r="I67" s="123"/>
      <c r="J67" s="124">
        <f>J349</f>
        <v>0</v>
      </c>
      <c r="K67" s="125"/>
    </row>
    <row r="68" spans="2:11" s="8" customFormat="1" ht="19.9" customHeight="1">
      <c r="B68" s="120"/>
      <c r="C68" s="121"/>
      <c r="D68" s="122" t="s">
        <v>103</v>
      </c>
      <c r="E68" s="123"/>
      <c r="F68" s="123"/>
      <c r="G68" s="123"/>
      <c r="H68" s="123"/>
      <c r="I68" s="123"/>
      <c r="J68" s="124">
        <f>J428</f>
        <v>0</v>
      </c>
      <c r="K68" s="125"/>
    </row>
    <row r="69" spans="2:11" s="8" customFormat="1" ht="19.9" customHeight="1">
      <c r="B69" s="120"/>
      <c r="C69" s="121"/>
      <c r="D69" s="122" t="s">
        <v>104</v>
      </c>
      <c r="E69" s="123"/>
      <c r="F69" s="123"/>
      <c r="G69" s="123"/>
      <c r="H69" s="123"/>
      <c r="I69" s="123"/>
      <c r="J69" s="124">
        <f>J432</f>
        <v>0</v>
      </c>
      <c r="K69" s="125"/>
    </row>
    <row r="70" spans="2:11" s="8" customFormat="1" ht="19.9" customHeight="1">
      <c r="B70" s="120"/>
      <c r="C70" s="121"/>
      <c r="D70" s="122" t="s">
        <v>105</v>
      </c>
      <c r="E70" s="123"/>
      <c r="F70" s="123"/>
      <c r="G70" s="123"/>
      <c r="H70" s="123"/>
      <c r="I70" s="123"/>
      <c r="J70" s="124">
        <f>J446</f>
        <v>0</v>
      </c>
      <c r="K70" s="125"/>
    </row>
    <row r="71" spans="2:11" s="8" customFormat="1" ht="19.9" customHeight="1">
      <c r="B71" s="120"/>
      <c r="C71" s="121"/>
      <c r="D71" s="122" t="s">
        <v>106</v>
      </c>
      <c r="E71" s="123"/>
      <c r="F71" s="123"/>
      <c r="G71" s="123"/>
      <c r="H71" s="123"/>
      <c r="I71" s="123"/>
      <c r="J71" s="124">
        <f>J452</f>
        <v>0</v>
      </c>
      <c r="K71" s="125"/>
    </row>
    <row r="72" spans="2:11" s="7" customFormat="1" ht="24.95" customHeight="1">
      <c r="B72" s="114"/>
      <c r="C72" s="115"/>
      <c r="D72" s="116" t="s">
        <v>107</v>
      </c>
      <c r="E72" s="117"/>
      <c r="F72" s="117"/>
      <c r="G72" s="117"/>
      <c r="H72" s="117"/>
      <c r="I72" s="117"/>
      <c r="J72" s="118">
        <f>J459</f>
        <v>0</v>
      </c>
      <c r="K72" s="119"/>
    </row>
    <row r="73" spans="2:11" s="8" customFormat="1" ht="19.9" customHeight="1">
      <c r="B73" s="120"/>
      <c r="C73" s="121"/>
      <c r="D73" s="122" t="s">
        <v>108</v>
      </c>
      <c r="E73" s="123"/>
      <c r="F73" s="123"/>
      <c r="G73" s="123"/>
      <c r="H73" s="123"/>
      <c r="I73" s="123"/>
      <c r="J73" s="124">
        <f>J460</f>
        <v>0</v>
      </c>
      <c r="K73" s="125"/>
    </row>
    <row r="74" spans="2:11" s="8" customFormat="1" ht="19.9" customHeight="1">
      <c r="B74" s="120"/>
      <c r="C74" s="121"/>
      <c r="D74" s="122" t="s">
        <v>109</v>
      </c>
      <c r="E74" s="123"/>
      <c r="F74" s="123"/>
      <c r="G74" s="123"/>
      <c r="H74" s="123"/>
      <c r="I74" s="123"/>
      <c r="J74" s="124">
        <f>J464</f>
        <v>0</v>
      </c>
      <c r="K74" s="125"/>
    </row>
    <row r="75" spans="2:11" s="7" customFormat="1" ht="24.95" customHeight="1">
      <c r="B75" s="114"/>
      <c r="C75" s="115"/>
      <c r="D75" s="116" t="s">
        <v>110</v>
      </c>
      <c r="E75" s="117"/>
      <c r="F75" s="117"/>
      <c r="G75" s="117"/>
      <c r="H75" s="117"/>
      <c r="I75" s="117"/>
      <c r="J75" s="118">
        <f>J467</f>
        <v>0</v>
      </c>
      <c r="K75" s="119"/>
    </row>
    <row r="76" spans="2:11" s="8" customFormat="1" ht="19.9" customHeight="1">
      <c r="B76" s="120"/>
      <c r="C76" s="121"/>
      <c r="D76" s="251" t="s">
        <v>1006</v>
      </c>
      <c r="E76" s="123"/>
      <c r="F76" s="123"/>
      <c r="G76" s="123"/>
      <c r="H76" s="123"/>
      <c r="I76" s="123"/>
      <c r="J76" s="124">
        <f>J468</f>
        <v>0</v>
      </c>
      <c r="K76" s="125"/>
    </row>
    <row r="77" spans="2:11" s="1" customFormat="1" ht="21.75" customHeight="1">
      <c r="B77" s="37"/>
      <c r="C77" s="38"/>
      <c r="D77" s="38"/>
      <c r="E77" s="38"/>
      <c r="F77" s="38"/>
      <c r="G77" s="38"/>
      <c r="H77" s="38"/>
      <c r="I77" s="38"/>
      <c r="J77" s="38"/>
      <c r="K77" s="41"/>
    </row>
    <row r="78" spans="2:11" s="1" customFormat="1" ht="6.95" customHeight="1">
      <c r="B78" s="52"/>
      <c r="C78" s="53"/>
      <c r="D78" s="53"/>
      <c r="E78" s="53"/>
      <c r="F78" s="53"/>
      <c r="G78" s="53"/>
      <c r="H78" s="53"/>
      <c r="I78" s="53"/>
      <c r="J78" s="53"/>
      <c r="K78" s="54"/>
    </row>
    <row r="82" spans="2:12" s="1" customFormat="1" ht="6.95" customHeight="1">
      <c r="B82" s="55"/>
      <c r="C82" s="56"/>
      <c r="D82" s="56"/>
      <c r="E82" s="56"/>
      <c r="F82" s="56"/>
      <c r="G82" s="56"/>
      <c r="H82" s="56"/>
      <c r="I82" s="56"/>
      <c r="J82" s="56"/>
      <c r="K82" s="56"/>
      <c r="L82" s="37"/>
    </row>
    <row r="83" spans="2:12" s="1" customFormat="1" ht="36.95" customHeight="1">
      <c r="B83" s="37"/>
      <c r="C83" s="57" t="s">
        <v>111</v>
      </c>
      <c r="L83" s="37"/>
    </row>
    <row r="84" spans="2:12" s="1" customFormat="1" ht="6.95" customHeight="1">
      <c r="B84" s="37"/>
      <c r="L84" s="37"/>
    </row>
    <row r="85" spans="2:12" s="1" customFormat="1" ht="14.45" customHeight="1">
      <c r="B85" s="37"/>
      <c r="C85" s="59" t="s">
        <v>17</v>
      </c>
      <c r="L85" s="37"/>
    </row>
    <row r="86" spans="2:12" s="1" customFormat="1" ht="22.5" customHeight="1">
      <c r="B86" s="37"/>
      <c r="E86" s="344" t="str">
        <f>E7</f>
        <v>OPRAVA STŘECHY KAVÁRNY UNION V ČESKÉ LÍPĚ</v>
      </c>
      <c r="F86" s="345"/>
      <c r="G86" s="345"/>
      <c r="H86" s="345"/>
      <c r="L86" s="37"/>
    </row>
    <row r="87" spans="2:12" s="1" customFormat="1" ht="14.45" customHeight="1">
      <c r="B87" s="37"/>
      <c r="C87" s="59" t="s">
        <v>85</v>
      </c>
      <c r="L87" s="37"/>
    </row>
    <row r="88" spans="2:12" s="1" customFormat="1" ht="23.25" customHeight="1">
      <c r="B88" s="37"/>
      <c r="E88" s="318" t="str">
        <f>E9</f>
        <v>012a-2017 - OPRAVA STŘECHY KAVÁRNY UNION V ČESKÉ LÍPĚ</v>
      </c>
      <c r="F88" s="346"/>
      <c r="G88" s="346"/>
      <c r="H88" s="346"/>
      <c r="L88" s="37"/>
    </row>
    <row r="89" spans="2:12" s="1" customFormat="1" ht="6.95" customHeight="1">
      <c r="B89" s="37"/>
      <c r="L89" s="37"/>
    </row>
    <row r="90" spans="2:12" s="1" customFormat="1" ht="18" customHeight="1">
      <c r="B90" s="37"/>
      <c r="C90" s="59" t="s">
        <v>21</v>
      </c>
      <c r="F90" s="126" t="str">
        <f>F12</f>
        <v>JINDŘICHA Z LIPÉ 113/24 Č. LÍPA</v>
      </c>
      <c r="I90" s="59" t="s">
        <v>23</v>
      </c>
      <c r="J90" s="63">
        <f>IF(J12="","",J12)</f>
        <v>43097</v>
      </c>
      <c r="L90" s="37"/>
    </row>
    <row r="91" spans="2:12" s="1" customFormat="1" ht="6.95" customHeight="1">
      <c r="B91" s="37"/>
      <c r="L91" s="37"/>
    </row>
    <row r="92" spans="2:12" s="1" customFormat="1" ht="15">
      <c r="B92" s="37"/>
      <c r="C92" s="59" t="s">
        <v>24</v>
      </c>
      <c r="F92" s="126" t="str">
        <f>E15</f>
        <v>Město Česká Lípa</v>
      </c>
      <c r="I92" s="59" t="s">
        <v>30</v>
      </c>
      <c r="J92" s="126" t="str">
        <f>E21</f>
        <v>Projektový ateliér David Liberec</v>
      </c>
      <c r="L92" s="37"/>
    </row>
    <row r="93" spans="2:12" s="1" customFormat="1" ht="14.45" customHeight="1">
      <c r="B93" s="37"/>
      <c r="C93" s="59" t="s">
        <v>28</v>
      </c>
      <c r="F93" s="126" t="str">
        <f>IF(E18="","",E18)</f>
        <v>pro výběr zhotovitele</v>
      </c>
      <c r="L93" s="37"/>
    </row>
    <row r="94" spans="2:12" s="1" customFormat="1" ht="10.35" customHeight="1">
      <c r="B94" s="37"/>
      <c r="L94" s="37"/>
    </row>
    <row r="95" spans="2:20" s="9" customFormat="1" ht="29.25" customHeight="1">
      <c r="B95" s="127"/>
      <c r="C95" s="255" t="s">
        <v>112</v>
      </c>
      <c r="D95" s="256" t="s">
        <v>54</v>
      </c>
      <c r="E95" s="256" t="s">
        <v>50</v>
      </c>
      <c r="F95" s="256" t="s">
        <v>113</v>
      </c>
      <c r="G95" s="256" t="s">
        <v>114</v>
      </c>
      <c r="H95" s="256" t="s">
        <v>115</v>
      </c>
      <c r="I95" s="257" t="s">
        <v>116</v>
      </c>
      <c r="J95" s="256" t="s">
        <v>89</v>
      </c>
      <c r="K95" s="258" t="s">
        <v>117</v>
      </c>
      <c r="L95" s="127"/>
      <c r="M95" s="69"/>
      <c r="N95" s="70"/>
      <c r="O95" s="70"/>
      <c r="P95" s="70"/>
      <c r="Q95" s="70"/>
      <c r="R95" s="70"/>
      <c r="S95" s="70"/>
      <c r="T95" s="71"/>
    </row>
    <row r="96" spans="2:63" s="1" customFormat="1" ht="29.25" customHeight="1">
      <c r="B96" s="37"/>
      <c r="C96" s="259" t="s">
        <v>90</v>
      </c>
      <c r="D96" s="260"/>
      <c r="E96" s="260"/>
      <c r="F96" s="260"/>
      <c r="G96" s="260"/>
      <c r="H96" s="260"/>
      <c r="I96" s="260"/>
      <c r="J96" s="261">
        <f>J97+J170+J459+J467</f>
        <v>0</v>
      </c>
      <c r="K96" s="260"/>
      <c r="L96" s="37"/>
      <c r="M96" s="72"/>
      <c r="N96" s="64"/>
      <c r="O96" s="64"/>
      <c r="P96" s="128"/>
      <c r="Q96" s="64"/>
      <c r="R96" s="128"/>
      <c r="S96" s="64"/>
      <c r="T96" s="129"/>
      <c r="AT96" s="23" t="s">
        <v>68</v>
      </c>
      <c r="AU96" s="23" t="s">
        <v>91</v>
      </c>
      <c r="BK96" s="130" t="e">
        <f>BK97+BK170+BK459+BK467</f>
        <v>#REF!</v>
      </c>
    </row>
    <row r="97" spans="2:63" s="10" customFormat="1" ht="37.35" customHeight="1">
      <c r="B97" s="131"/>
      <c r="C97" s="262"/>
      <c r="D97" s="263" t="s">
        <v>68</v>
      </c>
      <c r="E97" s="264" t="s">
        <v>119</v>
      </c>
      <c r="F97" s="264" t="s">
        <v>120</v>
      </c>
      <c r="G97" s="262"/>
      <c r="H97" s="262"/>
      <c r="I97" s="262"/>
      <c r="J97" s="265">
        <f>BK97</f>
        <v>0</v>
      </c>
      <c r="K97" s="262"/>
      <c r="L97" s="131"/>
      <c r="M97" s="133"/>
      <c r="N97" s="134"/>
      <c r="O97" s="134"/>
      <c r="P97" s="135"/>
      <c r="Q97" s="134"/>
      <c r="R97" s="135"/>
      <c r="S97" s="134"/>
      <c r="T97" s="136"/>
      <c r="AR97" s="132" t="s">
        <v>76</v>
      </c>
      <c r="AT97" s="137" t="s">
        <v>68</v>
      </c>
      <c r="AU97" s="137" t="s">
        <v>69</v>
      </c>
      <c r="AY97" s="132" t="s">
        <v>121</v>
      </c>
      <c r="BK97" s="138">
        <f>BK98+BK111+BK145+BK167</f>
        <v>0</v>
      </c>
    </row>
    <row r="98" spans="2:63" s="10" customFormat="1" ht="19.9" customHeight="1">
      <c r="B98" s="131"/>
      <c r="C98" s="262"/>
      <c r="D98" s="266" t="s">
        <v>68</v>
      </c>
      <c r="E98" s="267" t="s">
        <v>122</v>
      </c>
      <c r="F98" s="267" t="s">
        <v>123</v>
      </c>
      <c r="G98" s="262"/>
      <c r="H98" s="262"/>
      <c r="I98" s="262"/>
      <c r="J98" s="268">
        <f>BK98</f>
        <v>0</v>
      </c>
      <c r="K98" s="262"/>
      <c r="L98" s="131"/>
      <c r="M98" s="133"/>
      <c r="N98" s="134"/>
      <c r="O98" s="134"/>
      <c r="P98" s="135"/>
      <c r="Q98" s="134"/>
      <c r="R98" s="135"/>
      <c r="S98" s="134"/>
      <c r="T98" s="136"/>
      <c r="AR98" s="132" t="s">
        <v>76</v>
      </c>
      <c r="AT98" s="137" t="s">
        <v>68</v>
      </c>
      <c r="AU98" s="137" t="s">
        <v>76</v>
      </c>
      <c r="AY98" s="132" t="s">
        <v>121</v>
      </c>
      <c r="BK98" s="138">
        <f>SUM(BK99:BK110)</f>
        <v>0</v>
      </c>
    </row>
    <row r="99" spans="2:65" s="1" customFormat="1" ht="44.25" customHeight="1">
      <c r="B99" s="139"/>
      <c r="C99" s="269" t="s">
        <v>76</v>
      </c>
      <c r="D99" s="269" t="s">
        <v>124</v>
      </c>
      <c r="E99" s="270" t="s">
        <v>125</v>
      </c>
      <c r="F99" s="271" t="s">
        <v>126</v>
      </c>
      <c r="G99" s="272" t="s">
        <v>127</v>
      </c>
      <c r="H99" s="273">
        <v>19</v>
      </c>
      <c r="I99" s="253"/>
      <c r="J99" s="274">
        <f>ROUND(I99*H99,2)</f>
        <v>0</v>
      </c>
      <c r="K99" s="271" t="s">
        <v>128</v>
      </c>
      <c r="L99" s="37"/>
      <c r="M99" s="140"/>
      <c r="N99" s="141"/>
      <c r="O99" s="142"/>
      <c r="P99" s="142"/>
      <c r="Q99" s="142"/>
      <c r="R99" s="142"/>
      <c r="S99" s="142"/>
      <c r="T99" s="143"/>
      <c r="AR99" s="23" t="s">
        <v>129</v>
      </c>
      <c r="AT99" s="23" t="s">
        <v>124</v>
      </c>
      <c r="AU99" s="23" t="s">
        <v>78</v>
      </c>
      <c r="AY99" s="23" t="s">
        <v>121</v>
      </c>
      <c r="BE99" s="144">
        <f>IF(N99="základní",J99,0)</f>
        <v>0</v>
      </c>
      <c r="BF99" s="144">
        <f>IF(N99="snížená",J99,0)</f>
        <v>0</v>
      </c>
      <c r="BG99" s="144">
        <f>IF(N99="zákl. přenesená",J99,0)</f>
        <v>0</v>
      </c>
      <c r="BH99" s="144">
        <f>IF(N99="sníž. přenesená",J99,0)</f>
        <v>0</v>
      </c>
      <c r="BI99" s="144">
        <f>IF(N99="nulová",J99,0)</f>
        <v>0</v>
      </c>
      <c r="BJ99" s="23" t="s">
        <v>76</v>
      </c>
      <c r="BK99" s="144">
        <f>ROUND(I99*H99,2)</f>
        <v>0</v>
      </c>
      <c r="BL99" s="23" t="s">
        <v>129</v>
      </c>
      <c r="BM99" s="23" t="s">
        <v>130</v>
      </c>
    </row>
    <row r="100" spans="2:47" s="1" customFormat="1" ht="40.5">
      <c r="B100" s="37"/>
      <c r="C100" s="260"/>
      <c r="D100" s="275" t="s">
        <v>131</v>
      </c>
      <c r="E100" s="260"/>
      <c r="F100" s="276" t="s">
        <v>132</v>
      </c>
      <c r="G100" s="260"/>
      <c r="H100" s="260"/>
      <c r="I100" s="304"/>
      <c r="J100" s="260"/>
      <c r="K100" s="260"/>
      <c r="L100" s="37"/>
      <c r="M100" s="146"/>
      <c r="N100" s="38"/>
      <c r="O100" s="38"/>
      <c r="P100" s="38"/>
      <c r="Q100" s="38"/>
      <c r="R100" s="38"/>
      <c r="S100" s="38"/>
      <c r="T100" s="66"/>
      <c r="AT100" s="23" t="s">
        <v>131</v>
      </c>
      <c r="AU100" s="23" t="s">
        <v>78</v>
      </c>
    </row>
    <row r="101" spans="2:51" s="11" customFormat="1" ht="13.5">
      <c r="B101" s="147"/>
      <c r="C101" s="277"/>
      <c r="D101" s="278" t="s">
        <v>133</v>
      </c>
      <c r="E101" s="279" t="s">
        <v>5</v>
      </c>
      <c r="F101" s="280" t="s">
        <v>134</v>
      </c>
      <c r="G101" s="277"/>
      <c r="H101" s="281">
        <v>19</v>
      </c>
      <c r="I101" s="307"/>
      <c r="J101" s="277"/>
      <c r="K101" s="277"/>
      <c r="L101" s="147"/>
      <c r="M101" s="148"/>
      <c r="N101" s="149"/>
      <c r="O101" s="149"/>
      <c r="P101" s="149"/>
      <c r="Q101" s="149"/>
      <c r="R101" s="149"/>
      <c r="S101" s="149"/>
      <c r="T101" s="150"/>
      <c r="AT101" s="151" t="s">
        <v>133</v>
      </c>
      <c r="AU101" s="151" t="s">
        <v>78</v>
      </c>
      <c r="AV101" s="11" t="s">
        <v>78</v>
      </c>
      <c r="AW101" s="11" t="s">
        <v>32</v>
      </c>
      <c r="AX101" s="11" t="s">
        <v>76</v>
      </c>
      <c r="AY101" s="151" t="s">
        <v>121</v>
      </c>
    </row>
    <row r="102" spans="2:65" s="1" customFormat="1" ht="22.5" customHeight="1">
      <c r="B102" s="139"/>
      <c r="C102" s="269" t="s">
        <v>78</v>
      </c>
      <c r="D102" s="269" t="s">
        <v>124</v>
      </c>
      <c r="E102" s="270" t="s">
        <v>135</v>
      </c>
      <c r="F102" s="271" t="s">
        <v>136</v>
      </c>
      <c r="G102" s="272" t="s">
        <v>137</v>
      </c>
      <c r="H102" s="273">
        <v>22.8</v>
      </c>
      <c r="I102" s="253"/>
      <c r="J102" s="274">
        <f>ROUND(I102*H102,2)</f>
        <v>0</v>
      </c>
      <c r="K102" s="271" t="s">
        <v>128</v>
      </c>
      <c r="L102" s="37"/>
      <c r="M102" s="140"/>
      <c r="N102" s="141"/>
      <c r="O102" s="142"/>
      <c r="P102" s="142"/>
      <c r="Q102" s="142"/>
      <c r="R102" s="142"/>
      <c r="S102" s="142"/>
      <c r="T102" s="143"/>
      <c r="AR102" s="23" t="s">
        <v>129</v>
      </c>
      <c r="AT102" s="23" t="s">
        <v>124</v>
      </c>
      <c r="AU102" s="23" t="s">
        <v>78</v>
      </c>
      <c r="AY102" s="23" t="s">
        <v>121</v>
      </c>
      <c r="BE102" s="144">
        <f>IF(N102="základní",J102,0)</f>
        <v>0</v>
      </c>
      <c r="BF102" s="144">
        <f>IF(N102="snížená",J102,0)</f>
        <v>0</v>
      </c>
      <c r="BG102" s="144">
        <f>IF(N102="zákl. přenesená",J102,0)</f>
        <v>0</v>
      </c>
      <c r="BH102" s="144">
        <f>IF(N102="sníž. přenesená",J102,0)</f>
        <v>0</v>
      </c>
      <c r="BI102" s="144">
        <f>IF(N102="nulová",J102,0)</f>
        <v>0</v>
      </c>
      <c r="BJ102" s="23" t="s">
        <v>76</v>
      </c>
      <c r="BK102" s="144">
        <f>ROUND(I102*H102,2)</f>
        <v>0</v>
      </c>
      <c r="BL102" s="23" t="s">
        <v>129</v>
      </c>
      <c r="BM102" s="23" t="s">
        <v>138</v>
      </c>
    </row>
    <row r="103" spans="2:51" s="11" customFormat="1" ht="13.5">
      <c r="B103" s="147"/>
      <c r="C103" s="277"/>
      <c r="D103" s="278" t="s">
        <v>133</v>
      </c>
      <c r="E103" s="279" t="s">
        <v>5</v>
      </c>
      <c r="F103" s="280" t="s">
        <v>139</v>
      </c>
      <c r="G103" s="277"/>
      <c r="H103" s="281">
        <v>22.8</v>
      </c>
      <c r="I103" s="307"/>
      <c r="J103" s="277"/>
      <c r="K103" s="277"/>
      <c r="L103" s="147"/>
      <c r="M103" s="148"/>
      <c r="N103" s="149"/>
      <c r="O103" s="149"/>
      <c r="P103" s="149"/>
      <c r="Q103" s="149"/>
      <c r="R103" s="149"/>
      <c r="S103" s="149"/>
      <c r="T103" s="150"/>
      <c r="AT103" s="151" t="s">
        <v>133</v>
      </c>
      <c r="AU103" s="151" t="s">
        <v>78</v>
      </c>
      <c r="AV103" s="11" t="s">
        <v>78</v>
      </c>
      <c r="AW103" s="11" t="s">
        <v>32</v>
      </c>
      <c r="AX103" s="11" t="s">
        <v>76</v>
      </c>
      <c r="AY103" s="151" t="s">
        <v>121</v>
      </c>
    </row>
    <row r="104" spans="2:65" s="1" customFormat="1" ht="31.5" customHeight="1">
      <c r="B104" s="139"/>
      <c r="C104" s="269" t="s">
        <v>140</v>
      </c>
      <c r="D104" s="269" t="s">
        <v>124</v>
      </c>
      <c r="E104" s="270" t="s">
        <v>141</v>
      </c>
      <c r="F104" s="271" t="s">
        <v>142</v>
      </c>
      <c r="G104" s="272" t="s">
        <v>137</v>
      </c>
      <c r="H104" s="273">
        <v>60</v>
      </c>
      <c r="I104" s="253"/>
      <c r="J104" s="274">
        <f>ROUND(I104*H104,2)</f>
        <v>0</v>
      </c>
      <c r="K104" s="271" t="s">
        <v>5</v>
      </c>
      <c r="L104" s="37"/>
      <c r="M104" s="140"/>
      <c r="N104" s="141"/>
      <c r="O104" s="142"/>
      <c r="P104" s="142"/>
      <c r="Q104" s="142"/>
      <c r="R104" s="142"/>
      <c r="S104" s="142"/>
      <c r="T104" s="143"/>
      <c r="AR104" s="23" t="s">
        <v>129</v>
      </c>
      <c r="AT104" s="23" t="s">
        <v>124</v>
      </c>
      <c r="AU104" s="23" t="s">
        <v>78</v>
      </c>
      <c r="AY104" s="23" t="s">
        <v>121</v>
      </c>
      <c r="BE104" s="144">
        <f>IF(N104="základní",J104,0)</f>
        <v>0</v>
      </c>
      <c r="BF104" s="144">
        <f>IF(N104="snížená",J104,0)</f>
        <v>0</v>
      </c>
      <c r="BG104" s="144">
        <f>IF(N104="zákl. přenesená",J104,0)</f>
        <v>0</v>
      </c>
      <c r="BH104" s="144">
        <f>IF(N104="sníž. přenesená",J104,0)</f>
        <v>0</v>
      </c>
      <c r="BI104" s="144">
        <f>IF(N104="nulová",J104,0)</f>
        <v>0</v>
      </c>
      <c r="BJ104" s="23" t="s">
        <v>76</v>
      </c>
      <c r="BK104" s="144">
        <f>ROUND(I104*H104,2)</f>
        <v>0</v>
      </c>
      <c r="BL104" s="23" t="s">
        <v>129</v>
      </c>
      <c r="BM104" s="23" t="s">
        <v>143</v>
      </c>
    </row>
    <row r="105" spans="2:51" s="11" customFormat="1" ht="13.5">
      <c r="B105" s="147"/>
      <c r="C105" s="277"/>
      <c r="D105" s="278" t="s">
        <v>133</v>
      </c>
      <c r="E105" s="279" t="s">
        <v>5</v>
      </c>
      <c r="F105" s="280" t="s">
        <v>144</v>
      </c>
      <c r="G105" s="277"/>
      <c r="H105" s="281">
        <v>60</v>
      </c>
      <c r="I105" s="307"/>
      <c r="J105" s="277"/>
      <c r="K105" s="277"/>
      <c r="L105" s="147"/>
      <c r="M105" s="148"/>
      <c r="N105" s="149"/>
      <c r="O105" s="149"/>
      <c r="P105" s="149"/>
      <c r="Q105" s="149"/>
      <c r="R105" s="149"/>
      <c r="S105" s="149"/>
      <c r="T105" s="150"/>
      <c r="AT105" s="151" t="s">
        <v>133</v>
      </c>
      <c r="AU105" s="151" t="s">
        <v>78</v>
      </c>
      <c r="AV105" s="11" t="s">
        <v>78</v>
      </c>
      <c r="AW105" s="11" t="s">
        <v>32</v>
      </c>
      <c r="AX105" s="11" t="s">
        <v>76</v>
      </c>
      <c r="AY105" s="151" t="s">
        <v>121</v>
      </c>
    </row>
    <row r="106" spans="2:65" s="1" customFormat="1" ht="31.5" customHeight="1">
      <c r="B106" s="139"/>
      <c r="C106" s="269" t="s">
        <v>129</v>
      </c>
      <c r="D106" s="269" t="s">
        <v>124</v>
      </c>
      <c r="E106" s="270" t="s">
        <v>145</v>
      </c>
      <c r="F106" s="271" t="s">
        <v>146</v>
      </c>
      <c r="G106" s="272" t="s">
        <v>127</v>
      </c>
      <c r="H106" s="273">
        <v>26.12</v>
      </c>
      <c r="I106" s="253"/>
      <c r="J106" s="274">
        <f>ROUND(I106*H106,2)</f>
        <v>0</v>
      </c>
      <c r="K106" s="271" t="s">
        <v>128</v>
      </c>
      <c r="L106" s="37"/>
      <c r="M106" s="140"/>
      <c r="N106" s="141"/>
      <c r="O106" s="142"/>
      <c r="P106" s="142"/>
      <c r="Q106" s="142"/>
      <c r="R106" s="142"/>
      <c r="S106" s="142"/>
      <c r="T106" s="143"/>
      <c r="AR106" s="23" t="s">
        <v>129</v>
      </c>
      <c r="AT106" s="23" t="s">
        <v>124</v>
      </c>
      <c r="AU106" s="23" t="s">
        <v>78</v>
      </c>
      <c r="AY106" s="23" t="s">
        <v>121</v>
      </c>
      <c r="BE106" s="144">
        <f>IF(N106="základní",J106,0)</f>
        <v>0</v>
      </c>
      <c r="BF106" s="144">
        <f>IF(N106="snížená",J106,0)</f>
        <v>0</v>
      </c>
      <c r="BG106" s="144">
        <f>IF(N106="zákl. přenesená",J106,0)</f>
        <v>0</v>
      </c>
      <c r="BH106" s="144">
        <f>IF(N106="sníž. přenesená",J106,0)</f>
        <v>0</v>
      </c>
      <c r="BI106" s="144">
        <f>IF(N106="nulová",J106,0)</f>
        <v>0</v>
      </c>
      <c r="BJ106" s="23" t="s">
        <v>76</v>
      </c>
      <c r="BK106" s="144">
        <f>ROUND(I106*H106,2)</f>
        <v>0</v>
      </c>
      <c r="BL106" s="23" t="s">
        <v>129</v>
      </c>
      <c r="BM106" s="23" t="s">
        <v>147</v>
      </c>
    </row>
    <row r="107" spans="2:47" s="1" customFormat="1" ht="67.5">
      <c r="B107" s="37"/>
      <c r="C107" s="260"/>
      <c r="D107" s="275" t="s">
        <v>131</v>
      </c>
      <c r="E107" s="260"/>
      <c r="F107" s="276" t="s">
        <v>148</v>
      </c>
      <c r="G107" s="260"/>
      <c r="H107" s="260"/>
      <c r="I107" s="304"/>
      <c r="J107" s="260"/>
      <c r="K107" s="260"/>
      <c r="L107" s="37"/>
      <c r="M107" s="146"/>
      <c r="N107" s="38"/>
      <c r="O107" s="38"/>
      <c r="P107" s="38"/>
      <c r="Q107" s="38"/>
      <c r="R107" s="38"/>
      <c r="S107" s="38"/>
      <c r="T107" s="66"/>
      <c r="AT107" s="23" t="s">
        <v>131</v>
      </c>
      <c r="AU107" s="23" t="s">
        <v>78</v>
      </c>
    </row>
    <row r="108" spans="2:51" s="11" customFormat="1" ht="13.5">
      <c r="B108" s="147"/>
      <c r="C108" s="277"/>
      <c r="D108" s="275" t="s">
        <v>133</v>
      </c>
      <c r="E108" s="282" t="s">
        <v>5</v>
      </c>
      <c r="F108" s="283" t="s">
        <v>149</v>
      </c>
      <c r="G108" s="277"/>
      <c r="H108" s="284">
        <v>18.12</v>
      </c>
      <c r="I108" s="307"/>
      <c r="J108" s="277"/>
      <c r="K108" s="277"/>
      <c r="L108" s="147"/>
      <c r="M108" s="148"/>
      <c r="N108" s="149"/>
      <c r="O108" s="149"/>
      <c r="P108" s="149"/>
      <c r="Q108" s="149"/>
      <c r="R108" s="149"/>
      <c r="S108" s="149"/>
      <c r="T108" s="150"/>
      <c r="AT108" s="151" t="s">
        <v>133</v>
      </c>
      <c r="AU108" s="151" t="s">
        <v>78</v>
      </c>
      <c r="AV108" s="11" t="s">
        <v>78</v>
      </c>
      <c r="AW108" s="11" t="s">
        <v>32</v>
      </c>
      <c r="AX108" s="11" t="s">
        <v>69</v>
      </c>
      <c r="AY108" s="151" t="s">
        <v>121</v>
      </c>
    </row>
    <row r="109" spans="2:51" s="11" customFormat="1" ht="13.5">
      <c r="B109" s="147"/>
      <c r="C109" s="277"/>
      <c r="D109" s="275" t="s">
        <v>133</v>
      </c>
      <c r="E109" s="282" t="s">
        <v>5</v>
      </c>
      <c r="F109" s="283" t="s">
        <v>150</v>
      </c>
      <c r="G109" s="277"/>
      <c r="H109" s="284">
        <v>8</v>
      </c>
      <c r="I109" s="307"/>
      <c r="J109" s="277"/>
      <c r="K109" s="277"/>
      <c r="L109" s="147"/>
      <c r="M109" s="148"/>
      <c r="N109" s="149"/>
      <c r="O109" s="149"/>
      <c r="P109" s="149"/>
      <c r="Q109" s="149"/>
      <c r="R109" s="149"/>
      <c r="S109" s="149"/>
      <c r="T109" s="150"/>
      <c r="AT109" s="151" t="s">
        <v>133</v>
      </c>
      <c r="AU109" s="151" t="s">
        <v>78</v>
      </c>
      <c r="AV109" s="11" t="s">
        <v>78</v>
      </c>
      <c r="AW109" s="11" t="s">
        <v>32</v>
      </c>
      <c r="AX109" s="11" t="s">
        <v>69</v>
      </c>
      <c r="AY109" s="151" t="s">
        <v>121</v>
      </c>
    </row>
    <row r="110" spans="2:51" s="12" customFormat="1" ht="13.5">
      <c r="B110" s="154"/>
      <c r="C110" s="285"/>
      <c r="D110" s="275" t="s">
        <v>133</v>
      </c>
      <c r="E110" s="286" t="s">
        <v>5</v>
      </c>
      <c r="F110" s="287" t="s">
        <v>151</v>
      </c>
      <c r="G110" s="285"/>
      <c r="H110" s="288">
        <v>26.12</v>
      </c>
      <c r="I110" s="308"/>
      <c r="J110" s="285"/>
      <c r="K110" s="285"/>
      <c r="L110" s="154"/>
      <c r="M110" s="155"/>
      <c r="N110" s="156"/>
      <c r="O110" s="156"/>
      <c r="P110" s="156"/>
      <c r="Q110" s="156"/>
      <c r="R110" s="156"/>
      <c r="S110" s="156"/>
      <c r="T110" s="157"/>
      <c r="AT110" s="158" t="s">
        <v>133</v>
      </c>
      <c r="AU110" s="158" t="s">
        <v>78</v>
      </c>
      <c r="AV110" s="12" t="s">
        <v>129</v>
      </c>
      <c r="AW110" s="12" t="s">
        <v>32</v>
      </c>
      <c r="AX110" s="12" t="s">
        <v>76</v>
      </c>
      <c r="AY110" s="158" t="s">
        <v>121</v>
      </c>
    </row>
    <row r="111" spans="2:63" s="10" customFormat="1" ht="29.85" customHeight="1">
      <c r="B111" s="131"/>
      <c r="C111" s="262"/>
      <c r="D111" s="266" t="s">
        <v>68</v>
      </c>
      <c r="E111" s="267" t="s">
        <v>152</v>
      </c>
      <c r="F111" s="267" t="s">
        <v>153</v>
      </c>
      <c r="G111" s="262"/>
      <c r="H111" s="262"/>
      <c r="I111" s="305"/>
      <c r="J111" s="268">
        <f>BK111</f>
        <v>0</v>
      </c>
      <c r="K111" s="262"/>
      <c r="L111" s="131"/>
      <c r="M111" s="133"/>
      <c r="N111" s="134"/>
      <c r="O111" s="134"/>
      <c r="P111" s="135"/>
      <c r="Q111" s="134"/>
      <c r="R111" s="135"/>
      <c r="S111" s="134"/>
      <c r="T111" s="136"/>
      <c r="AR111" s="132" t="s">
        <v>76</v>
      </c>
      <c r="AT111" s="137" t="s">
        <v>68</v>
      </c>
      <c r="AU111" s="137" t="s">
        <v>76</v>
      </c>
      <c r="AY111" s="132" t="s">
        <v>121</v>
      </c>
      <c r="BK111" s="138">
        <f>SUM(BK112:BK144)</f>
        <v>0</v>
      </c>
    </row>
    <row r="112" spans="2:65" s="1" customFormat="1" ht="31.5" customHeight="1">
      <c r="B112" s="139"/>
      <c r="C112" s="269" t="s">
        <v>154</v>
      </c>
      <c r="D112" s="269" t="s">
        <v>124</v>
      </c>
      <c r="E112" s="270" t="s">
        <v>155</v>
      </c>
      <c r="F112" s="271" t="s">
        <v>156</v>
      </c>
      <c r="G112" s="272" t="s">
        <v>127</v>
      </c>
      <c r="H112" s="273">
        <v>919.635</v>
      </c>
      <c r="I112" s="253"/>
      <c r="J112" s="274">
        <f>ROUND(I112*H112,2)</f>
        <v>0</v>
      </c>
      <c r="K112" s="271" t="s">
        <v>128</v>
      </c>
      <c r="L112" s="37"/>
      <c r="M112" s="140"/>
      <c r="N112" s="141"/>
      <c r="O112" s="142"/>
      <c r="P112" s="142"/>
      <c r="Q112" s="142"/>
      <c r="R112" s="142"/>
      <c r="S112" s="142"/>
      <c r="T112" s="143"/>
      <c r="AR112" s="23" t="s">
        <v>129</v>
      </c>
      <c r="AT112" s="23" t="s">
        <v>124</v>
      </c>
      <c r="AU112" s="23" t="s">
        <v>78</v>
      </c>
      <c r="AY112" s="23" t="s">
        <v>121</v>
      </c>
      <c r="BE112" s="144">
        <f>IF(N112="základní",J112,0)</f>
        <v>0</v>
      </c>
      <c r="BF112" s="144">
        <f>IF(N112="snížená",J112,0)</f>
        <v>0</v>
      </c>
      <c r="BG112" s="144">
        <f>IF(N112="zákl. přenesená",J112,0)</f>
        <v>0</v>
      </c>
      <c r="BH112" s="144">
        <f>IF(N112="sníž. přenesená",J112,0)</f>
        <v>0</v>
      </c>
      <c r="BI112" s="144">
        <f>IF(N112="nulová",J112,0)</f>
        <v>0</v>
      </c>
      <c r="BJ112" s="23" t="s">
        <v>76</v>
      </c>
      <c r="BK112" s="144">
        <f>ROUND(I112*H112,2)</f>
        <v>0</v>
      </c>
      <c r="BL112" s="23" t="s">
        <v>129</v>
      </c>
      <c r="BM112" s="23" t="s">
        <v>157</v>
      </c>
    </row>
    <row r="113" spans="2:47" s="1" customFormat="1" ht="54">
      <c r="B113" s="37"/>
      <c r="C113" s="260"/>
      <c r="D113" s="275" t="s">
        <v>131</v>
      </c>
      <c r="E113" s="260"/>
      <c r="F113" s="276" t="s">
        <v>158</v>
      </c>
      <c r="G113" s="260"/>
      <c r="H113" s="260"/>
      <c r="I113" s="304"/>
      <c r="J113" s="260"/>
      <c r="K113" s="260"/>
      <c r="L113" s="37"/>
      <c r="M113" s="146"/>
      <c r="N113" s="38"/>
      <c r="O113" s="38"/>
      <c r="P113" s="38"/>
      <c r="Q113" s="38"/>
      <c r="R113" s="38"/>
      <c r="S113" s="38"/>
      <c r="T113" s="66"/>
      <c r="AT113" s="23" t="s">
        <v>131</v>
      </c>
      <c r="AU113" s="23" t="s">
        <v>78</v>
      </c>
    </row>
    <row r="114" spans="2:51" s="11" customFormat="1" ht="13.5">
      <c r="B114" s="147"/>
      <c r="C114" s="277"/>
      <c r="D114" s="278" t="s">
        <v>133</v>
      </c>
      <c r="E114" s="279" t="s">
        <v>5</v>
      </c>
      <c r="F114" s="280" t="s">
        <v>159</v>
      </c>
      <c r="G114" s="277"/>
      <c r="H114" s="281">
        <v>919.635</v>
      </c>
      <c r="I114" s="307"/>
      <c r="J114" s="277"/>
      <c r="K114" s="277"/>
      <c r="L114" s="147"/>
      <c r="M114" s="148"/>
      <c r="N114" s="149"/>
      <c r="O114" s="149"/>
      <c r="P114" s="149"/>
      <c r="Q114" s="149"/>
      <c r="R114" s="149"/>
      <c r="S114" s="149"/>
      <c r="T114" s="150"/>
      <c r="AT114" s="151" t="s">
        <v>133</v>
      </c>
      <c r="AU114" s="151" t="s">
        <v>78</v>
      </c>
      <c r="AV114" s="11" t="s">
        <v>78</v>
      </c>
      <c r="AW114" s="11" t="s">
        <v>32</v>
      </c>
      <c r="AX114" s="11" t="s">
        <v>76</v>
      </c>
      <c r="AY114" s="151" t="s">
        <v>121</v>
      </c>
    </row>
    <row r="115" spans="2:65" s="1" customFormat="1" ht="44.25" customHeight="1">
      <c r="B115" s="139"/>
      <c r="C115" s="269" t="s">
        <v>122</v>
      </c>
      <c r="D115" s="269" t="s">
        <v>124</v>
      </c>
      <c r="E115" s="270" t="s">
        <v>160</v>
      </c>
      <c r="F115" s="271" t="s">
        <v>161</v>
      </c>
      <c r="G115" s="272" t="s">
        <v>127</v>
      </c>
      <c r="H115" s="273">
        <v>82767.15</v>
      </c>
      <c r="I115" s="253"/>
      <c r="J115" s="274">
        <f>ROUND(I115*H115,2)</f>
        <v>0</v>
      </c>
      <c r="K115" s="271" t="s">
        <v>128</v>
      </c>
      <c r="L115" s="37"/>
      <c r="M115" s="140"/>
      <c r="N115" s="141"/>
      <c r="O115" s="142"/>
      <c r="P115" s="142"/>
      <c r="Q115" s="142"/>
      <c r="R115" s="142"/>
      <c r="S115" s="142"/>
      <c r="T115" s="143"/>
      <c r="AR115" s="23" t="s">
        <v>129</v>
      </c>
      <c r="AT115" s="23" t="s">
        <v>124</v>
      </c>
      <c r="AU115" s="23" t="s">
        <v>78</v>
      </c>
      <c r="AY115" s="23" t="s">
        <v>121</v>
      </c>
      <c r="BE115" s="144">
        <f>IF(N115="základní",J115,0)</f>
        <v>0</v>
      </c>
      <c r="BF115" s="144">
        <f>IF(N115="snížená",J115,0)</f>
        <v>0</v>
      </c>
      <c r="BG115" s="144">
        <f>IF(N115="zákl. přenesená",J115,0)</f>
        <v>0</v>
      </c>
      <c r="BH115" s="144">
        <f>IF(N115="sníž. přenesená",J115,0)</f>
        <v>0</v>
      </c>
      <c r="BI115" s="144">
        <f>IF(N115="nulová",J115,0)</f>
        <v>0</v>
      </c>
      <c r="BJ115" s="23" t="s">
        <v>76</v>
      </c>
      <c r="BK115" s="144">
        <f>ROUND(I115*H115,2)</f>
        <v>0</v>
      </c>
      <c r="BL115" s="23" t="s">
        <v>129</v>
      </c>
      <c r="BM115" s="23" t="s">
        <v>162</v>
      </c>
    </row>
    <row r="116" spans="2:47" s="1" customFormat="1" ht="54">
      <c r="B116" s="37"/>
      <c r="C116" s="260"/>
      <c r="D116" s="275" t="s">
        <v>131</v>
      </c>
      <c r="E116" s="260"/>
      <c r="F116" s="276" t="s">
        <v>158</v>
      </c>
      <c r="G116" s="260"/>
      <c r="H116" s="260"/>
      <c r="I116" s="304"/>
      <c r="J116" s="260"/>
      <c r="K116" s="260"/>
      <c r="L116" s="37"/>
      <c r="M116" s="146"/>
      <c r="N116" s="38"/>
      <c r="O116" s="38"/>
      <c r="P116" s="38"/>
      <c r="Q116" s="38"/>
      <c r="R116" s="38"/>
      <c r="S116" s="38"/>
      <c r="T116" s="66"/>
      <c r="AT116" s="23" t="s">
        <v>131</v>
      </c>
      <c r="AU116" s="23" t="s">
        <v>78</v>
      </c>
    </row>
    <row r="117" spans="2:51" s="11" customFormat="1" ht="13.5">
      <c r="B117" s="147"/>
      <c r="C117" s="277"/>
      <c r="D117" s="278" t="s">
        <v>133</v>
      </c>
      <c r="E117" s="279" t="s">
        <v>5</v>
      </c>
      <c r="F117" s="280" t="s">
        <v>163</v>
      </c>
      <c r="G117" s="277"/>
      <c r="H117" s="281">
        <v>82767.15</v>
      </c>
      <c r="I117" s="307"/>
      <c r="J117" s="277"/>
      <c r="K117" s="277"/>
      <c r="L117" s="147"/>
      <c r="M117" s="148"/>
      <c r="N117" s="149"/>
      <c r="O117" s="149"/>
      <c r="P117" s="149"/>
      <c r="Q117" s="149"/>
      <c r="R117" s="149"/>
      <c r="S117" s="149"/>
      <c r="T117" s="150"/>
      <c r="AT117" s="151" t="s">
        <v>133</v>
      </c>
      <c r="AU117" s="151" t="s">
        <v>78</v>
      </c>
      <c r="AV117" s="11" t="s">
        <v>78</v>
      </c>
      <c r="AW117" s="11" t="s">
        <v>32</v>
      </c>
      <c r="AX117" s="11" t="s">
        <v>76</v>
      </c>
      <c r="AY117" s="151" t="s">
        <v>121</v>
      </c>
    </row>
    <row r="118" spans="2:65" s="1" customFormat="1" ht="31.5" customHeight="1">
      <c r="B118" s="139"/>
      <c r="C118" s="269" t="s">
        <v>164</v>
      </c>
      <c r="D118" s="269" t="s">
        <v>124</v>
      </c>
      <c r="E118" s="270" t="s">
        <v>165</v>
      </c>
      <c r="F118" s="271" t="s">
        <v>166</v>
      </c>
      <c r="G118" s="272" t="s">
        <v>127</v>
      </c>
      <c r="H118" s="273">
        <v>919.635</v>
      </c>
      <c r="I118" s="253"/>
      <c r="J118" s="274">
        <f>ROUND(I118*H118,2)</f>
        <v>0</v>
      </c>
      <c r="K118" s="271" t="s">
        <v>128</v>
      </c>
      <c r="L118" s="37"/>
      <c r="M118" s="140"/>
      <c r="N118" s="141"/>
      <c r="O118" s="142"/>
      <c r="P118" s="142"/>
      <c r="Q118" s="142"/>
      <c r="R118" s="142"/>
      <c r="S118" s="142"/>
      <c r="T118" s="143"/>
      <c r="AR118" s="23" t="s">
        <v>129</v>
      </c>
      <c r="AT118" s="23" t="s">
        <v>124</v>
      </c>
      <c r="AU118" s="23" t="s">
        <v>78</v>
      </c>
      <c r="AY118" s="23" t="s">
        <v>121</v>
      </c>
      <c r="BE118" s="144">
        <f>IF(N118="základní",J118,0)</f>
        <v>0</v>
      </c>
      <c r="BF118" s="144">
        <f>IF(N118="snížená",J118,0)</f>
        <v>0</v>
      </c>
      <c r="BG118" s="144">
        <f>IF(N118="zákl. přenesená",J118,0)</f>
        <v>0</v>
      </c>
      <c r="BH118" s="144">
        <f>IF(N118="sníž. přenesená",J118,0)</f>
        <v>0</v>
      </c>
      <c r="BI118" s="144">
        <f>IF(N118="nulová",J118,0)</f>
        <v>0</v>
      </c>
      <c r="BJ118" s="23" t="s">
        <v>76</v>
      </c>
      <c r="BK118" s="144">
        <f>ROUND(I118*H118,2)</f>
        <v>0</v>
      </c>
      <c r="BL118" s="23" t="s">
        <v>129</v>
      </c>
      <c r="BM118" s="23" t="s">
        <v>167</v>
      </c>
    </row>
    <row r="119" spans="2:47" s="1" customFormat="1" ht="27">
      <c r="B119" s="37"/>
      <c r="C119" s="260"/>
      <c r="D119" s="278" t="s">
        <v>131</v>
      </c>
      <c r="E119" s="260"/>
      <c r="F119" s="289" t="s">
        <v>168</v>
      </c>
      <c r="G119" s="260"/>
      <c r="H119" s="260"/>
      <c r="I119" s="304"/>
      <c r="J119" s="260"/>
      <c r="K119" s="260"/>
      <c r="L119" s="37"/>
      <c r="M119" s="146"/>
      <c r="N119" s="38"/>
      <c r="O119" s="38"/>
      <c r="P119" s="38"/>
      <c r="Q119" s="38"/>
      <c r="R119" s="38"/>
      <c r="S119" s="38"/>
      <c r="T119" s="66"/>
      <c r="AT119" s="23" t="s">
        <v>131</v>
      </c>
      <c r="AU119" s="23" t="s">
        <v>78</v>
      </c>
    </row>
    <row r="120" spans="2:65" s="1" customFormat="1" ht="22.5" customHeight="1">
      <c r="B120" s="139"/>
      <c r="C120" s="269" t="s">
        <v>169</v>
      </c>
      <c r="D120" s="269" t="s">
        <v>124</v>
      </c>
      <c r="E120" s="270" t="s">
        <v>170</v>
      </c>
      <c r="F120" s="271" t="s">
        <v>171</v>
      </c>
      <c r="G120" s="272" t="s">
        <v>127</v>
      </c>
      <c r="H120" s="273">
        <v>150.39</v>
      </c>
      <c r="I120" s="253"/>
      <c r="J120" s="274">
        <f>ROUND(I120*H120,2)</f>
        <v>0</v>
      </c>
      <c r="K120" s="271" t="s">
        <v>128</v>
      </c>
      <c r="L120" s="37"/>
      <c r="M120" s="140"/>
      <c r="N120" s="141"/>
      <c r="O120" s="142"/>
      <c r="P120" s="142"/>
      <c r="Q120" s="142"/>
      <c r="R120" s="142"/>
      <c r="S120" s="142"/>
      <c r="T120" s="143"/>
      <c r="AR120" s="23" t="s">
        <v>129</v>
      </c>
      <c r="AT120" s="23" t="s">
        <v>124</v>
      </c>
      <c r="AU120" s="23" t="s">
        <v>78</v>
      </c>
      <c r="AY120" s="23" t="s">
        <v>121</v>
      </c>
      <c r="BE120" s="144">
        <f>IF(N120="základní",J120,0)</f>
        <v>0</v>
      </c>
      <c r="BF120" s="144">
        <f>IF(N120="snížená",J120,0)</f>
        <v>0</v>
      </c>
      <c r="BG120" s="144">
        <f>IF(N120="zákl. přenesená",J120,0)</f>
        <v>0</v>
      </c>
      <c r="BH120" s="144">
        <f>IF(N120="sníž. přenesená",J120,0)</f>
        <v>0</v>
      </c>
      <c r="BI120" s="144">
        <f>IF(N120="nulová",J120,0)</f>
        <v>0</v>
      </c>
      <c r="BJ120" s="23" t="s">
        <v>76</v>
      </c>
      <c r="BK120" s="144">
        <f>ROUND(I120*H120,2)</f>
        <v>0</v>
      </c>
      <c r="BL120" s="23" t="s">
        <v>129</v>
      </c>
      <c r="BM120" s="23" t="s">
        <v>172</v>
      </c>
    </row>
    <row r="121" spans="2:47" s="1" customFormat="1" ht="40.5">
      <c r="B121" s="37"/>
      <c r="C121" s="260"/>
      <c r="D121" s="275" t="s">
        <v>131</v>
      </c>
      <c r="E121" s="260"/>
      <c r="F121" s="276" t="s">
        <v>173</v>
      </c>
      <c r="G121" s="260"/>
      <c r="H121" s="260"/>
      <c r="I121" s="304"/>
      <c r="J121" s="260"/>
      <c r="K121" s="260"/>
      <c r="L121" s="37"/>
      <c r="M121" s="146"/>
      <c r="N121" s="38"/>
      <c r="O121" s="38"/>
      <c r="P121" s="38"/>
      <c r="Q121" s="38"/>
      <c r="R121" s="38"/>
      <c r="S121" s="38"/>
      <c r="T121" s="66"/>
      <c r="AT121" s="23" t="s">
        <v>131</v>
      </c>
      <c r="AU121" s="23" t="s">
        <v>78</v>
      </c>
    </row>
    <row r="122" spans="2:51" s="11" customFormat="1" ht="13.5">
      <c r="B122" s="147"/>
      <c r="C122" s="277"/>
      <c r="D122" s="278" t="s">
        <v>133</v>
      </c>
      <c r="E122" s="279" t="s">
        <v>5</v>
      </c>
      <c r="F122" s="280" t="s">
        <v>174</v>
      </c>
      <c r="G122" s="277"/>
      <c r="H122" s="281">
        <v>150.39</v>
      </c>
      <c r="I122" s="307"/>
      <c r="J122" s="277"/>
      <c r="K122" s="277"/>
      <c r="L122" s="147"/>
      <c r="M122" s="148"/>
      <c r="N122" s="149"/>
      <c r="O122" s="149"/>
      <c r="P122" s="149"/>
      <c r="Q122" s="149"/>
      <c r="R122" s="149"/>
      <c r="S122" s="149"/>
      <c r="T122" s="150"/>
      <c r="AT122" s="151" t="s">
        <v>133</v>
      </c>
      <c r="AU122" s="151" t="s">
        <v>78</v>
      </c>
      <c r="AV122" s="11" t="s">
        <v>78</v>
      </c>
      <c r="AW122" s="11" t="s">
        <v>32</v>
      </c>
      <c r="AX122" s="11" t="s">
        <v>76</v>
      </c>
      <c r="AY122" s="151" t="s">
        <v>121</v>
      </c>
    </row>
    <row r="123" spans="2:65" s="1" customFormat="1" ht="22.5" customHeight="1">
      <c r="B123" s="139"/>
      <c r="C123" s="269" t="s">
        <v>152</v>
      </c>
      <c r="D123" s="269" t="s">
        <v>124</v>
      </c>
      <c r="E123" s="270" t="s">
        <v>175</v>
      </c>
      <c r="F123" s="271" t="s">
        <v>176</v>
      </c>
      <c r="G123" s="272" t="s">
        <v>127</v>
      </c>
      <c r="H123" s="273">
        <v>13535.1</v>
      </c>
      <c r="I123" s="253"/>
      <c r="J123" s="274">
        <f>ROUND(I123*H123,2)</f>
        <v>0</v>
      </c>
      <c r="K123" s="271" t="s">
        <v>128</v>
      </c>
      <c r="L123" s="37"/>
      <c r="M123" s="140"/>
      <c r="N123" s="141"/>
      <c r="O123" s="142"/>
      <c r="P123" s="142"/>
      <c r="Q123" s="142"/>
      <c r="R123" s="142"/>
      <c r="S123" s="142"/>
      <c r="T123" s="143"/>
      <c r="AR123" s="23" t="s">
        <v>129</v>
      </c>
      <c r="AT123" s="23" t="s">
        <v>124</v>
      </c>
      <c r="AU123" s="23" t="s">
        <v>78</v>
      </c>
      <c r="AY123" s="23" t="s">
        <v>121</v>
      </c>
      <c r="BE123" s="144">
        <f>IF(N123="základní",J123,0)</f>
        <v>0</v>
      </c>
      <c r="BF123" s="144">
        <f>IF(N123="snížená",J123,0)</f>
        <v>0</v>
      </c>
      <c r="BG123" s="144">
        <f>IF(N123="zákl. přenesená",J123,0)</f>
        <v>0</v>
      </c>
      <c r="BH123" s="144">
        <f>IF(N123="sníž. přenesená",J123,0)</f>
        <v>0</v>
      </c>
      <c r="BI123" s="144">
        <f>IF(N123="nulová",J123,0)</f>
        <v>0</v>
      </c>
      <c r="BJ123" s="23" t="s">
        <v>76</v>
      </c>
      <c r="BK123" s="144">
        <f>ROUND(I123*H123,2)</f>
        <v>0</v>
      </c>
      <c r="BL123" s="23" t="s">
        <v>129</v>
      </c>
      <c r="BM123" s="23" t="s">
        <v>177</v>
      </c>
    </row>
    <row r="124" spans="2:47" s="1" customFormat="1" ht="40.5">
      <c r="B124" s="37"/>
      <c r="C124" s="260"/>
      <c r="D124" s="275" t="s">
        <v>131</v>
      </c>
      <c r="E124" s="260"/>
      <c r="F124" s="276" t="s">
        <v>173</v>
      </c>
      <c r="G124" s="260"/>
      <c r="H124" s="260"/>
      <c r="I124" s="304"/>
      <c r="J124" s="260"/>
      <c r="K124" s="260"/>
      <c r="L124" s="37"/>
      <c r="M124" s="146"/>
      <c r="N124" s="38"/>
      <c r="O124" s="38"/>
      <c r="P124" s="38"/>
      <c r="Q124" s="38"/>
      <c r="R124" s="38"/>
      <c r="S124" s="38"/>
      <c r="T124" s="66"/>
      <c r="AT124" s="23" t="s">
        <v>131</v>
      </c>
      <c r="AU124" s="23" t="s">
        <v>78</v>
      </c>
    </row>
    <row r="125" spans="2:51" s="11" customFormat="1" ht="13.5">
      <c r="B125" s="147"/>
      <c r="C125" s="277"/>
      <c r="D125" s="278" t="s">
        <v>133</v>
      </c>
      <c r="E125" s="279" t="s">
        <v>5</v>
      </c>
      <c r="F125" s="280" t="s">
        <v>178</v>
      </c>
      <c r="G125" s="277"/>
      <c r="H125" s="281">
        <v>13535.1</v>
      </c>
      <c r="I125" s="307"/>
      <c r="J125" s="277"/>
      <c r="K125" s="277"/>
      <c r="L125" s="147"/>
      <c r="M125" s="148"/>
      <c r="N125" s="149"/>
      <c r="O125" s="149"/>
      <c r="P125" s="149"/>
      <c r="Q125" s="149"/>
      <c r="R125" s="149"/>
      <c r="S125" s="149"/>
      <c r="T125" s="150"/>
      <c r="AT125" s="151" t="s">
        <v>133</v>
      </c>
      <c r="AU125" s="151" t="s">
        <v>78</v>
      </c>
      <c r="AV125" s="11" t="s">
        <v>78</v>
      </c>
      <c r="AW125" s="11" t="s">
        <v>32</v>
      </c>
      <c r="AX125" s="11" t="s">
        <v>76</v>
      </c>
      <c r="AY125" s="151" t="s">
        <v>121</v>
      </c>
    </row>
    <row r="126" spans="2:65" s="1" customFormat="1" ht="22.5" customHeight="1">
      <c r="B126" s="139"/>
      <c r="C126" s="269" t="s">
        <v>179</v>
      </c>
      <c r="D126" s="269" t="s">
        <v>124</v>
      </c>
      <c r="E126" s="270" t="s">
        <v>180</v>
      </c>
      <c r="F126" s="271" t="s">
        <v>181</v>
      </c>
      <c r="G126" s="272" t="s">
        <v>127</v>
      </c>
      <c r="H126" s="273">
        <v>150.39</v>
      </c>
      <c r="I126" s="253"/>
      <c r="J126" s="274">
        <f>ROUND(I126*H126,2)</f>
        <v>0</v>
      </c>
      <c r="K126" s="271" t="s">
        <v>128</v>
      </c>
      <c r="L126" s="37"/>
      <c r="M126" s="140"/>
      <c r="N126" s="141"/>
      <c r="O126" s="142"/>
      <c r="P126" s="142"/>
      <c r="Q126" s="142"/>
      <c r="R126" s="142"/>
      <c r="S126" s="142"/>
      <c r="T126" s="143"/>
      <c r="AR126" s="23" t="s">
        <v>129</v>
      </c>
      <c r="AT126" s="23" t="s">
        <v>124</v>
      </c>
      <c r="AU126" s="23" t="s">
        <v>78</v>
      </c>
      <c r="AY126" s="23" t="s">
        <v>121</v>
      </c>
      <c r="BE126" s="144">
        <f>IF(N126="základní",J126,0)</f>
        <v>0</v>
      </c>
      <c r="BF126" s="144">
        <f>IF(N126="snížená",J126,0)</f>
        <v>0</v>
      </c>
      <c r="BG126" s="144">
        <f>IF(N126="zákl. přenesená",J126,0)</f>
        <v>0</v>
      </c>
      <c r="BH126" s="144">
        <f>IF(N126="sníž. přenesená",J126,0)</f>
        <v>0</v>
      </c>
      <c r="BI126" s="144">
        <f>IF(N126="nulová",J126,0)</f>
        <v>0</v>
      </c>
      <c r="BJ126" s="23" t="s">
        <v>76</v>
      </c>
      <c r="BK126" s="144">
        <f>ROUND(I126*H126,2)</f>
        <v>0</v>
      </c>
      <c r="BL126" s="23" t="s">
        <v>129</v>
      </c>
      <c r="BM126" s="23" t="s">
        <v>182</v>
      </c>
    </row>
    <row r="127" spans="2:65" s="1" customFormat="1" ht="31.5" customHeight="1">
      <c r="B127" s="139"/>
      <c r="C127" s="269" t="s">
        <v>183</v>
      </c>
      <c r="D127" s="269" t="s">
        <v>124</v>
      </c>
      <c r="E127" s="270" t="s">
        <v>184</v>
      </c>
      <c r="F127" s="271" t="s">
        <v>185</v>
      </c>
      <c r="G127" s="272" t="s">
        <v>137</v>
      </c>
      <c r="H127" s="273">
        <v>4.5</v>
      </c>
      <c r="I127" s="253"/>
      <c r="J127" s="274">
        <f>ROUND(I127*H127,2)</f>
        <v>0</v>
      </c>
      <c r="K127" s="271" t="s">
        <v>128</v>
      </c>
      <c r="L127" s="37"/>
      <c r="M127" s="140"/>
      <c r="N127" s="141"/>
      <c r="O127" s="142"/>
      <c r="P127" s="142"/>
      <c r="Q127" s="142"/>
      <c r="R127" s="142"/>
      <c r="S127" s="142"/>
      <c r="T127" s="143"/>
      <c r="AR127" s="23" t="s">
        <v>129</v>
      </c>
      <c r="AT127" s="23" t="s">
        <v>124</v>
      </c>
      <c r="AU127" s="23" t="s">
        <v>78</v>
      </c>
      <c r="AY127" s="23" t="s">
        <v>121</v>
      </c>
      <c r="BE127" s="144">
        <f>IF(N127="základní",J127,0)</f>
        <v>0</v>
      </c>
      <c r="BF127" s="144">
        <f>IF(N127="snížená",J127,0)</f>
        <v>0</v>
      </c>
      <c r="BG127" s="144">
        <f>IF(N127="zákl. přenesená",J127,0)</f>
        <v>0</v>
      </c>
      <c r="BH127" s="144">
        <f>IF(N127="sníž. přenesená",J127,0)</f>
        <v>0</v>
      </c>
      <c r="BI127" s="144">
        <f>IF(N127="nulová",J127,0)</f>
        <v>0</v>
      </c>
      <c r="BJ127" s="23" t="s">
        <v>76</v>
      </c>
      <c r="BK127" s="144">
        <f>ROUND(I127*H127,2)</f>
        <v>0</v>
      </c>
      <c r="BL127" s="23" t="s">
        <v>129</v>
      </c>
      <c r="BM127" s="23" t="s">
        <v>186</v>
      </c>
    </row>
    <row r="128" spans="2:47" s="1" customFormat="1" ht="54">
      <c r="B128" s="37"/>
      <c r="C128" s="260"/>
      <c r="D128" s="275" t="s">
        <v>131</v>
      </c>
      <c r="E128" s="260"/>
      <c r="F128" s="276" t="s">
        <v>187</v>
      </c>
      <c r="G128" s="260"/>
      <c r="H128" s="260"/>
      <c r="I128" s="304"/>
      <c r="J128" s="260"/>
      <c r="K128" s="260"/>
      <c r="L128" s="37"/>
      <c r="M128" s="146"/>
      <c r="N128" s="38"/>
      <c r="O128" s="38"/>
      <c r="P128" s="38"/>
      <c r="Q128" s="38"/>
      <c r="R128" s="38"/>
      <c r="S128" s="38"/>
      <c r="T128" s="66"/>
      <c r="AT128" s="23" t="s">
        <v>131</v>
      </c>
      <c r="AU128" s="23" t="s">
        <v>78</v>
      </c>
    </row>
    <row r="129" spans="2:51" s="11" customFormat="1" ht="13.5">
      <c r="B129" s="147"/>
      <c r="C129" s="277"/>
      <c r="D129" s="278" t="s">
        <v>133</v>
      </c>
      <c r="E129" s="279" t="s">
        <v>5</v>
      </c>
      <c r="F129" s="280" t="s">
        <v>188</v>
      </c>
      <c r="G129" s="277"/>
      <c r="H129" s="281">
        <v>4.5</v>
      </c>
      <c r="I129" s="307"/>
      <c r="J129" s="277"/>
      <c r="K129" s="277"/>
      <c r="L129" s="147"/>
      <c r="M129" s="148"/>
      <c r="N129" s="149"/>
      <c r="O129" s="149"/>
      <c r="P129" s="149"/>
      <c r="Q129" s="149"/>
      <c r="R129" s="149"/>
      <c r="S129" s="149"/>
      <c r="T129" s="150"/>
      <c r="AT129" s="151" t="s">
        <v>133</v>
      </c>
      <c r="AU129" s="151" t="s">
        <v>78</v>
      </c>
      <c r="AV129" s="11" t="s">
        <v>78</v>
      </c>
      <c r="AW129" s="11" t="s">
        <v>32</v>
      </c>
      <c r="AX129" s="11" t="s">
        <v>76</v>
      </c>
      <c r="AY129" s="151" t="s">
        <v>121</v>
      </c>
    </row>
    <row r="130" spans="2:65" s="1" customFormat="1" ht="31.5" customHeight="1">
      <c r="B130" s="139"/>
      <c r="C130" s="269" t="s">
        <v>189</v>
      </c>
      <c r="D130" s="269" t="s">
        <v>124</v>
      </c>
      <c r="E130" s="270" t="s">
        <v>190</v>
      </c>
      <c r="F130" s="271" t="s">
        <v>191</v>
      </c>
      <c r="G130" s="272" t="s">
        <v>137</v>
      </c>
      <c r="H130" s="273">
        <v>405</v>
      </c>
      <c r="I130" s="253"/>
      <c r="J130" s="274">
        <f>ROUND(I130*H130,2)</f>
        <v>0</v>
      </c>
      <c r="K130" s="271" t="s">
        <v>128</v>
      </c>
      <c r="L130" s="37"/>
      <c r="M130" s="140"/>
      <c r="N130" s="141"/>
      <c r="O130" s="142"/>
      <c r="P130" s="142"/>
      <c r="Q130" s="142"/>
      <c r="R130" s="142"/>
      <c r="S130" s="142"/>
      <c r="T130" s="143"/>
      <c r="AR130" s="23" t="s">
        <v>129</v>
      </c>
      <c r="AT130" s="23" t="s">
        <v>124</v>
      </c>
      <c r="AU130" s="23" t="s">
        <v>78</v>
      </c>
      <c r="AY130" s="23" t="s">
        <v>121</v>
      </c>
      <c r="BE130" s="144">
        <f>IF(N130="základní",J130,0)</f>
        <v>0</v>
      </c>
      <c r="BF130" s="144">
        <f>IF(N130="snížená",J130,0)</f>
        <v>0</v>
      </c>
      <c r="BG130" s="144">
        <f>IF(N130="zákl. přenesená",J130,0)</f>
        <v>0</v>
      </c>
      <c r="BH130" s="144">
        <f>IF(N130="sníž. přenesená",J130,0)</f>
        <v>0</v>
      </c>
      <c r="BI130" s="144">
        <f>IF(N130="nulová",J130,0)</f>
        <v>0</v>
      </c>
      <c r="BJ130" s="23" t="s">
        <v>76</v>
      </c>
      <c r="BK130" s="144">
        <f>ROUND(I130*H130,2)</f>
        <v>0</v>
      </c>
      <c r="BL130" s="23" t="s">
        <v>129</v>
      </c>
      <c r="BM130" s="23" t="s">
        <v>192</v>
      </c>
    </row>
    <row r="131" spans="2:47" s="1" customFormat="1" ht="54">
      <c r="B131" s="37"/>
      <c r="C131" s="260"/>
      <c r="D131" s="275" t="s">
        <v>131</v>
      </c>
      <c r="E131" s="260"/>
      <c r="F131" s="276" t="s">
        <v>187</v>
      </c>
      <c r="G131" s="260"/>
      <c r="H131" s="260"/>
      <c r="I131" s="304"/>
      <c r="J131" s="260"/>
      <c r="K131" s="260"/>
      <c r="L131" s="37"/>
      <c r="M131" s="146"/>
      <c r="N131" s="38"/>
      <c r="O131" s="38"/>
      <c r="P131" s="38"/>
      <c r="Q131" s="38"/>
      <c r="R131" s="38"/>
      <c r="S131" s="38"/>
      <c r="T131" s="66"/>
      <c r="AT131" s="23" t="s">
        <v>131</v>
      </c>
      <c r="AU131" s="23" t="s">
        <v>78</v>
      </c>
    </row>
    <row r="132" spans="2:51" s="11" customFormat="1" ht="13.5">
      <c r="B132" s="147"/>
      <c r="C132" s="277"/>
      <c r="D132" s="278" t="s">
        <v>133</v>
      </c>
      <c r="E132" s="279" t="s">
        <v>5</v>
      </c>
      <c r="F132" s="280" t="s">
        <v>193</v>
      </c>
      <c r="G132" s="277"/>
      <c r="H132" s="281">
        <v>405</v>
      </c>
      <c r="I132" s="307"/>
      <c r="J132" s="277"/>
      <c r="K132" s="277"/>
      <c r="L132" s="147"/>
      <c r="M132" s="148"/>
      <c r="N132" s="149"/>
      <c r="O132" s="149"/>
      <c r="P132" s="149"/>
      <c r="Q132" s="149"/>
      <c r="R132" s="149"/>
      <c r="S132" s="149"/>
      <c r="T132" s="150"/>
      <c r="AT132" s="151" t="s">
        <v>133</v>
      </c>
      <c r="AU132" s="151" t="s">
        <v>78</v>
      </c>
      <c r="AV132" s="11" t="s">
        <v>78</v>
      </c>
      <c r="AW132" s="11" t="s">
        <v>32</v>
      </c>
      <c r="AX132" s="11" t="s">
        <v>76</v>
      </c>
      <c r="AY132" s="151" t="s">
        <v>121</v>
      </c>
    </row>
    <row r="133" spans="2:65" s="1" customFormat="1" ht="31.5" customHeight="1">
      <c r="B133" s="139"/>
      <c r="C133" s="269" t="s">
        <v>194</v>
      </c>
      <c r="D133" s="269" t="s">
        <v>124</v>
      </c>
      <c r="E133" s="270" t="s">
        <v>195</v>
      </c>
      <c r="F133" s="271" t="s">
        <v>196</v>
      </c>
      <c r="G133" s="272" t="s">
        <v>137</v>
      </c>
      <c r="H133" s="273">
        <v>4.5</v>
      </c>
      <c r="I133" s="253"/>
      <c r="J133" s="274">
        <f>ROUND(I133*H133,2)</f>
        <v>0</v>
      </c>
      <c r="K133" s="271" t="s">
        <v>128</v>
      </c>
      <c r="L133" s="37"/>
      <c r="M133" s="140"/>
      <c r="N133" s="141"/>
      <c r="O133" s="142"/>
      <c r="P133" s="142"/>
      <c r="Q133" s="142"/>
      <c r="R133" s="142"/>
      <c r="S133" s="142"/>
      <c r="T133" s="143"/>
      <c r="AR133" s="23" t="s">
        <v>129</v>
      </c>
      <c r="AT133" s="23" t="s">
        <v>124</v>
      </c>
      <c r="AU133" s="23" t="s">
        <v>78</v>
      </c>
      <c r="AY133" s="23" t="s">
        <v>121</v>
      </c>
      <c r="BE133" s="144">
        <f>IF(N133="základní",J133,0)</f>
        <v>0</v>
      </c>
      <c r="BF133" s="144">
        <f>IF(N133="snížená",J133,0)</f>
        <v>0</v>
      </c>
      <c r="BG133" s="144">
        <f>IF(N133="zákl. přenesená",J133,0)</f>
        <v>0</v>
      </c>
      <c r="BH133" s="144">
        <f>IF(N133="sníž. přenesená",J133,0)</f>
        <v>0</v>
      </c>
      <c r="BI133" s="144">
        <f>IF(N133="nulová",J133,0)</f>
        <v>0</v>
      </c>
      <c r="BJ133" s="23" t="s">
        <v>76</v>
      </c>
      <c r="BK133" s="144">
        <f>ROUND(I133*H133,2)</f>
        <v>0</v>
      </c>
      <c r="BL133" s="23" t="s">
        <v>129</v>
      </c>
      <c r="BM133" s="23" t="s">
        <v>197</v>
      </c>
    </row>
    <row r="134" spans="2:47" s="1" customFormat="1" ht="40.5">
      <c r="B134" s="37"/>
      <c r="C134" s="260"/>
      <c r="D134" s="278" t="s">
        <v>131</v>
      </c>
      <c r="E134" s="260"/>
      <c r="F134" s="289" t="s">
        <v>198</v>
      </c>
      <c r="G134" s="260"/>
      <c r="H134" s="260"/>
      <c r="I134" s="304"/>
      <c r="J134" s="260"/>
      <c r="K134" s="260"/>
      <c r="L134" s="37"/>
      <c r="M134" s="146"/>
      <c r="N134" s="38"/>
      <c r="O134" s="38"/>
      <c r="P134" s="38"/>
      <c r="Q134" s="38"/>
      <c r="R134" s="38"/>
      <c r="S134" s="38"/>
      <c r="T134" s="66"/>
      <c r="AT134" s="23" t="s">
        <v>131</v>
      </c>
      <c r="AU134" s="23" t="s">
        <v>78</v>
      </c>
    </row>
    <row r="135" spans="2:65" s="1" customFormat="1" ht="31.5" customHeight="1">
      <c r="B135" s="139"/>
      <c r="C135" s="269" t="s">
        <v>199</v>
      </c>
      <c r="D135" s="269" t="s">
        <v>124</v>
      </c>
      <c r="E135" s="270" t="s">
        <v>200</v>
      </c>
      <c r="F135" s="271" t="s">
        <v>201</v>
      </c>
      <c r="G135" s="272" t="s">
        <v>127</v>
      </c>
      <c r="H135" s="273">
        <v>21</v>
      </c>
      <c r="I135" s="253"/>
      <c r="J135" s="274">
        <f>ROUND(I135*H135,2)</f>
        <v>0</v>
      </c>
      <c r="K135" s="271" t="s">
        <v>128</v>
      </c>
      <c r="L135" s="37"/>
      <c r="M135" s="140"/>
      <c r="N135" s="141"/>
      <c r="O135" s="142"/>
      <c r="P135" s="142"/>
      <c r="Q135" s="142"/>
      <c r="R135" s="142"/>
      <c r="S135" s="142"/>
      <c r="T135" s="143"/>
      <c r="AR135" s="23" t="s">
        <v>129</v>
      </c>
      <c r="AT135" s="23" t="s">
        <v>124</v>
      </c>
      <c r="AU135" s="23" t="s">
        <v>78</v>
      </c>
      <c r="AY135" s="23" t="s">
        <v>121</v>
      </c>
      <c r="BE135" s="144">
        <f>IF(N135="základní",J135,0)</f>
        <v>0</v>
      </c>
      <c r="BF135" s="144">
        <f>IF(N135="snížená",J135,0)</f>
        <v>0</v>
      </c>
      <c r="BG135" s="144">
        <f>IF(N135="zákl. přenesená",J135,0)</f>
        <v>0</v>
      </c>
      <c r="BH135" s="144">
        <f>IF(N135="sníž. přenesená",J135,0)</f>
        <v>0</v>
      </c>
      <c r="BI135" s="144">
        <f>IF(N135="nulová",J135,0)</f>
        <v>0</v>
      </c>
      <c r="BJ135" s="23" t="s">
        <v>76</v>
      </c>
      <c r="BK135" s="144">
        <f>ROUND(I135*H135,2)</f>
        <v>0</v>
      </c>
      <c r="BL135" s="23" t="s">
        <v>129</v>
      </c>
      <c r="BM135" s="23" t="s">
        <v>202</v>
      </c>
    </row>
    <row r="136" spans="2:47" s="1" customFormat="1" ht="54">
      <c r="B136" s="37"/>
      <c r="C136" s="260"/>
      <c r="D136" s="275" t="s">
        <v>131</v>
      </c>
      <c r="E136" s="260"/>
      <c r="F136" s="276" t="s">
        <v>203</v>
      </c>
      <c r="G136" s="260"/>
      <c r="H136" s="260"/>
      <c r="I136" s="304"/>
      <c r="J136" s="260"/>
      <c r="K136" s="260"/>
      <c r="L136" s="37"/>
      <c r="M136" s="146"/>
      <c r="N136" s="38"/>
      <c r="O136" s="38"/>
      <c r="P136" s="38"/>
      <c r="Q136" s="38"/>
      <c r="R136" s="38"/>
      <c r="S136" s="38"/>
      <c r="T136" s="66"/>
      <c r="AT136" s="23" t="s">
        <v>131</v>
      </c>
      <c r="AU136" s="23" t="s">
        <v>78</v>
      </c>
    </row>
    <row r="137" spans="2:51" s="11" customFormat="1" ht="13.5">
      <c r="B137" s="147"/>
      <c r="C137" s="277"/>
      <c r="D137" s="278" t="s">
        <v>133</v>
      </c>
      <c r="E137" s="279" t="s">
        <v>5</v>
      </c>
      <c r="F137" s="280" t="s">
        <v>204</v>
      </c>
      <c r="G137" s="277"/>
      <c r="H137" s="281">
        <v>21</v>
      </c>
      <c r="I137" s="307"/>
      <c r="J137" s="277"/>
      <c r="K137" s="277"/>
      <c r="L137" s="147"/>
      <c r="M137" s="148"/>
      <c r="N137" s="149"/>
      <c r="O137" s="149"/>
      <c r="P137" s="149"/>
      <c r="Q137" s="149"/>
      <c r="R137" s="149"/>
      <c r="S137" s="149"/>
      <c r="T137" s="150"/>
      <c r="AT137" s="151" t="s">
        <v>133</v>
      </c>
      <c r="AU137" s="151" t="s">
        <v>78</v>
      </c>
      <c r="AV137" s="11" t="s">
        <v>78</v>
      </c>
      <c r="AW137" s="11" t="s">
        <v>32</v>
      </c>
      <c r="AX137" s="11" t="s">
        <v>76</v>
      </c>
      <c r="AY137" s="151" t="s">
        <v>121</v>
      </c>
    </row>
    <row r="138" spans="2:65" s="1" customFormat="1" ht="22.5" customHeight="1">
      <c r="B138" s="139"/>
      <c r="C138" s="269" t="s">
        <v>11</v>
      </c>
      <c r="D138" s="269" t="s">
        <v>124</v>
      </c>
      <c r="E138" s="270" t="s">
        <v>205</v>
      </c>
      <c r="F138" s="271" t="s">
        <v>206</v>
      </c>
      <c r="G138" s="272" t="s">
        <v>127</v>
      </c>
      <c r="H138" s="273">
        <v>231</v>
      </c>
      <c r="I138" s="253"/>
      <c r="J138" s="274">
        <f>ROUND(I138*H138,2)</f>
        <v>0</v>
      </c>
      <c r="K138" s="271" t="s">
        <v>128</v>
      </c>
      <c r="L138" s="37"/>
      <c r="M138" s="140"/>
      <c r="N138" s="141"/>
      <c r="O138" s="142"/>
      <c r="P138" s="142"/>
      <c r="Q138" s="142"/>
      <c r="R138" s="142"/>
      <c r="S138" s="142"/>
      <c r="T138" s="143"/>
      <c r="AR138" s="23" t="s">
        <v>129</v>
      </c>
      <c r="AT138" s="23" t="s">
        <v>124</v>
      </c>
      <c r="AU138" s="23" t="s">
        <v>78</v>
      </c>
      <c r="AY138" s="23" t="s">
        <v>121</v>
      </c>
      <c r="BE138" s="144">
        <f>IF(N138="základní",J138,0)</f>
        <v>0</v>
      </c>
      <c r="BF138" s="144">
        <f>IF(N138="snížená",J138,0)</f>
        <v>0</v>
      </c>
      <c r="BG138" s="144">
        <f>IF(N138="zákl. přenesená",J138,0)</f>
        <v>0</v>
      </c>
      <c r="BH138" s="144">
        <f>IF(N138="sníž. přenesená",J138,0)</f>
        <v>0</v>
      </c>
      <c r="BI138" s="144">
        <f>IF(N138="nulová",J138,0)</f>
        <v>0</v>
      </c>
      <c r="BJ138" s="23" t="s">
        <v>76</v>
      </c>
      <c r="BK138" s="144">
        <f>ROUND(I138*H138,2)</f>
        <v>0</v>
      </c>
      <c r="BL138" s="23" t="s">
        <v>129</v>
      </c>
      <c r="BM138" s="23" t="s">
        <v>207</v>
      </c>
    </row>
    <row r="139" spans="2:51" s="11" customFormat="1" ht="13.5">
      <c r="B139" s="147"/>
      <c r="C139" s="277"/>
      <c r="D139" s="278" t="s">
        <v>133</v>
      </c>
      <c r="E139" s="279" t="s">
        <v>5</v>
      </c>
      <c r="F139" s="280" t="s">
        <v>208</v>
      </c>
      <c r="G139" s="277"/>
      <c r="H139" s="281">
        <v>231</v>
      </c>
      <c r="I139" s="307"/>
      <c r="J139" s="277"/>
      <c r="K139" s="277"/>
      <c r="L139" s="147"/>
      <c r="M139" s="148"/>
      <c r="N139" s="149"/>
      <c r="O139" s="149"/>
      <c r="P139" s="149"/>
      <c r="Q139" s="149"/>
      <c r="R139" s="149"/>
      <c r="S139" s="149"/>
      <c r="T139" s="150"/>
      <c r="AT139" s="151" t="s">
        <v>133</v>
      </c>
      <c r="AU139" s="151" t="s">
        <v>78</v>
      </c>
      <c r="AV139" s="11" t="s">
        <v>78</v>
      </c>
      <c r="AW139" s="11" t="s">
        <v>32</v>
      </c>
      <c r="AX139" s="11" t="s">
        <v>76</v>
      </c>
      <c r="AY139" s="151" t="s">
        <v>121</v>
      </c>
    </row>
    <row r="140" spans="2:65" s="1" customFormat="1" ht="31.5" customHeight="1">
      <c r="B140" s="139"/>
      <c r="C140" s="269" t="s">
        <v>209</v>
      </c>
      <c r="D140" s="269" t="s">
        <v>124</v>
      </c>
      <c r="E140" s="270" t="s">
        <v>210</v>
      </c>
      <c r="F140" s="271" t="s">
        <v>211</v>
      </c>
      <c r="G140" s="272" t="s">
        <v>127</v>
      </c>
      <c r="H140" s="273">
        <v>3.84</v>
      </c>
      <c r="I140" s="253"/>
      <c r="J140" s="274">
        <f>ROUND(I140*H140,2)</f>
        <v>0</v>
      </c>
      <c r="K140" s="271" t="s">
        <v>128</v>
      </c>
      <c r="L140" s="37"/>
      <c r="M140" s="140"/>
      <c r="N140" s="141"/>
      <c r="O140" s="142"/>
      <c r="P140" s="142"/>
      <c r="Q140" s="142"/>
      <c r="R140" s="142"/>
      <c r="S140" s="142"/>
      <c r="T140" s="143"/>
      <c r="AR140" s="23" t="s">
        <v>129</v>
      </c>
      <c r="AT140" s="23" t="s">
        <v>124</v>
      </c>
      <c r="AU140" s="23" t="s">
        <v>78</v>
      </c>
      <c r="AY140" s="23" t="s">
        <v>121</v>
      </c>
      <c r="BE140" s="144">
        <f>IF(N140="základní",J140,0)</f>
        <v>0</v>
      </c>
      <c r="BF140" s="144">
        <f>IF(N140="snížená",J140,0)</f>
        <v>0</v>
      </c>
      <c r="BG140" s="144">
        <f>IF(N140="zákl. přenesená",J140,0)</f>
        <v>0</v>
      </c>
      <c r="BH140" s="144">
        <f>IF(N140="sníž. přenesená",J140,0)</f>
        <v>0</v>
      </c>
      <c r="BI140" s="144">
        <f>IF(N140="nulová",J140,0)</f>
        <v>0</v>
      </c>
      <c r="BJ140" s="23" t="s">
        <v>76</v>
      </c>
      <c r="BK140" s="144">
        <f>ROUND(I140*H140,2)</f>
        <v>0</v>
      </c>
      <c r="BL140" s="23" t="s">
        <v>129</v>
      </c>
      <c r="BM140" s="23" t="s">
        <v>212</v>
      </c>
    </row>
    <row r="141" spans="2:47" s="1" customFormat="1" ht="27">
      <c r="B141" s="37"/>
      <c r="C141" s="260"/>
      <c r="D141" s="275" t="s">
        <v>131</v>
      </c>
      <c r="E141" s="260"/>
      <c r="F141" s="276" t="s">
        <v>213</v>
      </c>
      <c r="G141" s="260"/>
      <c r="H141" s="260"/>
      <c r="I141" s="304"/>
      <c r="J141" s="260"/>
      <c r="K141" s="260"/>
      <c r="L141" s="37"/>
      <c r="M141" s="146"/>
      <c r="N141" s="38"/>
      <c r="O141" s="38"/>
      <c r="P141" s="38"/>
      <c r="Q141" s="38"/>
      <c r="R141" s="38"/>
      <c r="S141" s="38"/>
      <c r="T141" s="66"/>
      <c r="AT141" s="23" t="s">
        <v>131</v>
      </c>
      <c r="AU141" s="23" t="s">
        <v>78</v>
      </c>
    </row>
    <row r="142" spans="2:51" s="11" customFormat="1" ht="13.5">
      <c r="B142" s="147"/>
      <c r="C142" s="277"/>
      <c r="D142" s="278" t="s">
        <v>133</v>
      </c>
      <c r="E142" s="279" t="s">
        <v>5</v>
      </c>
      <c r="F142" s="280" t="s">
        <v>214</v>
      </c>
      <c r="G142" s="277"/>
      <c r="H142" s="281">
        <v>3.84</v>
      </c>
      <c r="I142" s="307"/>
      <c r="J142" s="277"/>
      <c r="K142" s="277"/>
      <c r="L142" s="147"/>
      <c r="M142" s="148"/>
      <c r="N142" s="149"/>
      <c r="O142" s="149"/>
      <c r="P142" s="149"/>
      <c r="Q142" s="149"/>
      <c r="R142" s="149"/>
      <c r="S142" s="149"/>
      <c r="T142" s="150"/>
      <c r="AT142" s="151" t="s">
        <v>133</v>
      </c>
      <c r="AU142" s="151" t="s">
        <v>78</v>
      </c>
      <c r="AV142" s="11" t="s">
        <v>78</v>
      </c>
      <c r="AW142" s="11" t="s">
        <v>32</v>
      </c>
      <c r="AX142" s="11" t="s">
        <v>76</v>
      </c>
      <c r="AY142" s="151" t="s">
        <v>121</v>
      </c>
    </row>
    <row r="143" spans="2:65" s="1" customFormat="1" ht="31.5" customHeight="1">
      <c r="B143" s="139"/>
      <c r="C143" s="269" t="s">
        <v>215</v>
      </c>
      <c r="D143" s="269" t="s">
        <v>124</v>
      </c>
      <c r="E143" s="270" t="s">
        <v>216</v>
      </c>
      <c r="F143" s="271" t="s">
        <v>217</v>
      </c>
      <c r="G143" s="272" t="s">
        <v>137</v>
      </c>
      <c r="H143" s="273">
        <v>24</v>
      </c>
      <c r="I143" s="253"/>
      <c r="J143" s="274">
        <f>ROUND(I143*H143,2)</f>
        <v>0</v>
      </c>
      <c r="K143" s="271" t="s">
        <v>128</v>
      </c>
      <c r="L143" s="37"/>
      <c r="M143" s="140"/>
      <c r="N143" s="141"/>
      <c r="O143" s="142"/>
      <c r="P143" s="142"/>
      <c r="Q143" s="142"/>
      <c r="R143" s="142"/>
      <c r="S143" s="142"/>
      <c r="T143" s="143"/>
      <c r="AR143" s="23" t="s">
        <v>129</v>
      </c>
      <c r="AT143" s="23" t="s">
        <v>124</v>
      </c>
      <c r="AU143" s="23" t="s">
        <v>78</v>
      </c>
      <c r="AY143" s="23" t="s">
        <v>121</v>
      </c>
      <c r="BE143" s="144">
        <f>IF(N143="základní",J143,0)</f>
        <v>0</v>
      </c>
      <c r="BF143" s="144">
        <f>IF(N143="snížená",J143,0)</f>
        <v>0</v>
      </c>
      <c r="BG143" s="144">
        <f>IF(N143="zákl. přenesená",J143,0)</f>
        <v>0</v>
      </c>
      <c r="BH143" s="144">
        <f>IF(N143="sníž. přenesená",J143,0)</f>
        <v>0</v>
      </c>
      <c r="BI143" s="144">
        <f>IF(N143="nulová",J143,0)</f>
        <v>0</v>
      </c>
      <c r="BJ143" s="23" t="s">
        <v>76</v>
      </c>
      <c r="BK143" s="144">
        <f>ROUND(I143*H143,2)</f>
        <v>0</v>
      </c>
      <c r="BL143" s="23" t="s">
        <v>129</v>
      </c>
      <c r="BM143" s="23" t="s">
        <v>218</v>
      </c>
    </row>
    <row r="144" spans="2:51" s="11" customFormat="1" ht="13.5">
      <c r="B144" s="147"/>
      <c r="C144" s="277"/>
      <c r="D144" s="275" t="s">
        <v>133</v>
      </c>
      <c r="E144" s="282" t="s">
        <v>5</v>
      </c>
      <c r="F144" s="283" t="s">
        <v>219</v>
      </c>
      <c r="G144" s="277"/>
      <c r="H144" s="284">
        <v>24</v>
      </c>
      <c r="I144" s="309"/>
      <c r="J144" s="277"/>
      <c r="K144" s="277"/>
      <c r="L144" s="147"/>
      <c r="M144" s="148"/>
      <c r="N144" s="149"/>
      <c r="O144" s="149"/>
      <c r="P144" s="149"/>
      <c r="Q144" s="149"/>
      <c r="R144" s="149"/>
      <c r="S144" s="149"/>
      <c r="T144" s="150"/>
      <c r="AT144" s="151" t="s">
        <v>133</v>
      </c>
      <c r="AU144" s="151" t="s">
        <v>78</v>
      </c>
      <c r="AV144" s="11" t="s">
        <v>78</v>
      </c>
      <c r="AW144" s="11" t="s">
        <v>32</v>
      </c>
      <c r="AX144" s="11" t="s">
        <v>76</v>
      </c>
      <c r="AY144" s="151" t="s">
        <v>121</v>
      </c>
    </row>
    <row r="145" spans="2:63" s="10" customFormat="1" ht="29.85" customHeight="1">
      <c r="B145" s="131"/>
      <c r="C145" s="262"/>
      <c r="D145" s="266" t="s">
        <v>68</v>
      </c>
      <c r="E145" s="267" t="s">
        <v>220</v>
      </c>
      <c r="F145" s="267" t="s">
        <v>221</v>
      </c>
      <c r="G145" s="262"/>
      <c r="H145" s="262"/>
      <c r="I145" s="305"/>
      <c r="J145" s="268">
        <f>BK145</f>
        <v>0</v>
      </c>
      <c r="K145" s="262"/>
      <c r="L145" s="131"/>
      <c r="M145" s="133"/>
      <c r="N145" s="134"/>
      <c r="O145" s="134"/>
      <c r="P145" s="135"/>
      <c r="Q145" s="134"/>
      <c r="R145" s="135"/>
      <c r="S145" s="134"/>
      <c r="T145" s="136"/>
      <c r="AR145" s="132" t="s">
        <v>76</v>
      </c>
      <c r="AT145" s="137" t="s">
        <v>68</v>
      </c>
      <c r="AU145" s="137" t="s">
        <v>76</v>
      </c>
      <c r="AY145" s="132" t="s">
        <v>121</v>
      </c>
      <c r="BK145" s="138">
        <f>SUM(BK146:BK166)</f>
        <v>0</v>
      </c>
    </row>
    <row r="146" spans="2:65" s="1" customFormat="1" ht="31.5" customHeight="1">
      <c r="B146" s="139"/>
      <c r="C146" s="269" t="s">
        <v>222</v>
      </c>
      <c r="D146" s="269" t="s">
        <v>124</v>
      </c>
      <c r="E146" s="270" t="s">
        <v>223</v>
      </c>
      <c r="F146" s="271" t="s">
        <v>224</v>
      </c>
      <c r="G146" s="272" t="s">
        <v>225</v>
      </c>
      <c r="H146" s="273">
        <v>20.388</v>
      </c>
      <c r="I146" s="253"/>
      <c r="J146" s="274">
        <f>ROUND(I146*H146,2)</f>
        <v>0</v>
      </c>
      <c r="K146" s="271" t="s">
        <v>128</v>
      </c>
      <c r="L146" s="37"/>
      <c r="M146" s="140"/>
      <c r="N146" s="141"/>
      <c r="O146" s="142"/>
      <c r="P146" s="142"/>
      <c r="Q146" s="142"/>
      <c r="R146" s="142"/>
      <c r="S146" s="142"/>
      <c r="T146" s="143"/>
      <c r="AR146" s="23" t="s">
        <v>129</v>
      </c>
      <c r="AT146" s="23" t="s">
        <v>124</v>
      </c>
      <c r="AU146" s="23" t="s">
        <v>78</v>
      </c>
      <c r="AY146" s="23" t="s">
        <v>121</v>
      </c>
      <c r="BE146" s="144">
        <f>IF(N146="základní",J146,0)</f>
        <v>0</v>
      </c>
      <c r="BF146" s="144">
        <f>IF(N146="snížená",J146,0)</f>
        <v>0</v>
      </c>
      <c r="BG146" s="144">
        <f>IF(N146="zákl. přenesená",J146,0)</f>
        <v>0</v>
      </c>
      <c r="BH146" s="144">
        <f>IF(N146="sníž. přenesená",J146,0)</f>
        <v>0</v>
      </c>
      <c r="BI146" s="144">
        <f>IF(N146="nulová",J146,0)</f>
        <v>0</v>
      </c>
      <c r="BJ146" s="23" t="s">
        <v>76</v>
      </c>
      <c r="BK146" s="144">
        <f>ROUND(I146*H146,2)</f>
        <v>0</v>
      </c>
      <c r="BL146" s="23" t="s">
        <v>129</v>
      </c>
      <c r="BM146" s="23" t="s">
        <v>226</v>
      </c>
    </row>
    <row r="147" spans="2:47" s="1" customFormat="1" ht="121.5">
      <c r="B147" s="37"/>
      <c r="C147" s="260"/>
      <c r="D147" s="275" t="s">
        <v>131</v>
      </c>
      <c r="E147" s="260"/>
      <c r="F147" s="276" t="s">
        <v>227</v>
      </c>
      <c r="G147" s="260"/>
      <c r="H147" s="260"/>
      <c r="I147" s="304"/>
      <c r="J147" s="260"/>
      <c r="K147" s="260"/>
      <c r="L147" s="37"/>
      <c r="M147" s="146"/>
      <c r="N147" s="38"/>
      <c r="O147" s="38"/>
      <c r="P147" s="38"/>
      <c r="Q147" s="38"/>
      <c r="R147" s="38"/>
      <c r="S147" s="38"/>
      <c r="T147" s="66"/>
      <c r="AT147" s="23" t="s">
        <v>131</v>
      </c>
      <c r="AU147" s="23" t="s">
        <v>78</v>
      </c>
    </row>
    <row r="148" spans="2:51" s="11" customFormat="1" ht="13.5">
      <c r="B148" s="147"/>
      <c r="C148" s="277"/>
      <c r="D148" s="278" t="s">
        <v>133</v>
      </c>
      <c r="E148" s="279" t="s">
        <v>5</v>
      </c>
      <c r="F148" s="280" t="s">
        <v>228</v>
      </c>
      <c r="G148" s="277"/>
      <c r="H148" s="281">
        <v>20.388</v>
      </c>
      <c r="I148" s="307"/>
      <c r="J148" s="277"/>
      <c r="K148" s="277"/>
      <c r="L148" s="147"/>
      <c r="M148" s="148"/>
      <c r="N148" s="149"/>
      <c r="O148" s="149"/>
      <c r="P148" s="149"/>
      <c r="Q148" s="149"/>
      <c r="R148" s="149"/>
      <c r="S148" s="149"/>
      <c r="T148" s="150"/>
      <c r="AT148" s="151" t="s">
        <v>133</v>
      </c>
      <c r="AU148" s="151" t="s">
        <v>78</v>
      </c>
      <c r="AV148" s="11" t="s">
        <v>78</v>
      </c>
      <c r="AW148" s="11" t="s">
        <v>32</v>
      </c>
      <c r="AX148" s="11" t="s">
        <v>76</v>
      </c>
      <c r="AY148" s="151" t="s">
        <v>121</v>
      </c>
    </row>
    <row r="149" spans="2:65" s="1" customFormat="1" ht="22.5" customHeight="1">
      <c r="B149" s="139"/>
      <c r="C149" s="269" t="s">
        <v>229</v>
      </c>
      <c r="D149" s="269" t="s">
        <v>124</v>
      </c>
      <c r="E149" s="270" t="s">
        <v>230</v>
      </c>
      <c r="F149" s="271" t="s">
        <v>231</v>
      </c>
      <c r="G149" s="272" t="s">
        <v>137</v>
      </c>
      <c r="H149" s="273">
        <v>20</v>
      </c>
      <c r="I149" s="253"/>
      <c r="J149" s="274">
        <f>ROUND(I149*H149,2)</f>
        <v>0</v>
      </c>
      <c r="K149" s="271" t="s">
        <v>128</v>
      </c>
      <c r="L149" s="37"/>
      <c r="M149" s="140"/>
      <c r="N149" s="141"/>
      <c r="O149" s="142"/>
      <c r="P149" s="142"/>
      <c r="Q149" s="142"/>
      <c r="R149" s="142"/>
      <c r="S149" s="142"/>
      <c r="T149" s="143"/>
      <c r="AR149" s="23" t="s">
        <v>129</v>
      </c>
      <c r="AT149" s="23" t="s">
        <v>124</v>
      </c>
      <c r="AU149" s="23" t="s">
        <v>78</v>
      </c>
      <c r="AY149" s="23" t="s">
        <v>121</v>
      </c>
      <c r="BE149" s="144">
        <f>IF(N149="základní",J149,0)</f>
        <v>0</v>
      </c>
      <c r="BF149" s="144">
        <f>IF(N149="snížená",J149,0)</f>
        <v>0</v>
      </c>
      <c r="BG149" s="144">
        <f>IF(N149="zákl. přenesená",J149,0)</f>
        <v>0</v>
      </c>
      <c r="BH149" s="144">
        <f>IF(N149="sníž. přenesená",J149,0)</f>
        <v>0</v>
      </c>
      <c r="BI149" s="144">
        <f>IF(N149="nulová",J149,0)</f>
        <v>0</v>
      </c>
      <c r="BJ149" s="23" t="s">
        <v>76</v>
      </c>
      <c r="BK149" s="144">
        <f>ROUND(I149*H149,2)</f>
        <v>0</v>
      </c>
      <c r="BL149" s="23" t="s">
        <v>129</v>
      </c>
      <c r="BM149" s="23" t="s">
        <v>232</v>
      </c>
    </row>
    <row r="150" spans="2:47" s="1" customFormat="1" ht="40.5">
      <c r="B150" s="37"/>
      <c r="C150" s="260"/>
      <c r="D150" s="275" t="s">
        <v>131</v>
      </c>
      <c r="E150" s="260"/>
      <c r="F150" s="276" t="s">
        <v>233</v>
      </c>
      <c r="G150" s="260"/>
      <c r="H150" s="260"/>
      <c r="I150" s="304"/>
      <c r="J150" s="260"/>
      <c r="K150" s="260"/>
      <c r="L150" s="37"/>
      <c r="M150" s="146"/>
      <c r="N150" s="38"/>
      <c r="O150" s="38"/>
      <c r="P150" s="38"/>
      <c r="Q150" s="38"/>
      <c r="R150" s="38"/>
      <c r="S150" s="38"/>
      <c r="T150" s="66"/>
      <c r="AT150" s="23" t="s">
        <v>131</v>
      </c>
      <c r="AU150" s="23" t="s">
        <v>78</v>
      </c>
    </row>
    <row r="151" spans="2:51" s="11" customFormat="1" ht="13.5">
      <c r="B151" s="147"/>
      <c r="C151" s="277"/>
      <c r="D151" s="278" t="s">
        <v>133</v>
      </c>
      <c r="E151" s="279" t="s">
        <v>5</v>
      </c>
      <c r="F151" s="280" t="s">
        <v>234</v>
      </c>
      <c r="G151" s="277"/>
      <c r="H151" s="281">
        <v>20</v>
      </c>
      <c r="I151" s="307"/>
      <c r="J151" s="277"/>
      <c r="K151" s="277"/>
      <c r="L151" s="147"/>
      <c r="M151" s="148"/>
      <c r="N151" s="149"/>
      <c r="O151" s="149"/>
      <c r="P151" s="149"/>
      <c r="Q151" s="149"/>
      <c r="R151" s="149"/>
      <c r="S151" s="149"/>
      <c r="T151" s="150"/>
      <c r="AT151" s="151" t="s">
        <v>133</v>
      </c>
      <c r="AU151" s="151" t="s">
        <v>78</v>
      </c>
      <c r="AV151" s="11" t="s">
        <v>78</v>
      </c>
      <c r="AW151" s="11" t="s">
        <v>32</v>
      </c>
      <c r="AX151" s="11" t="s">
        <v>76</v>
      </c>
      <c r="AY151" s="151" t="s">
        <v>121</v>
      </c>
    </row>
    <row r="152" spans="2:65" s="1" customFormat="1" ht="31.5" customHeight="1">
      <c r="B152" s="139"/>
      <c r="C152" s="269" t="s">
        <v>234</v>
      </c>
      <c r="D152" s="269" t="s">
        <v>124</v>
      </c>
      <c r="E152" s="270" t="s">
        <v>235</v>
      </c>
      <c r="F152" s="271" t="s">
        <v>236</v>
      </c>
      <c r="G152" s="272" t="s">
        <v>137</v>
      </c>
      <c r="H152" s="273">
        <v>1800</v>
      </c>
      <c r="I152" s="253"/>
      <c r="J152" s="274">
        <f>ROUND(I152*H152,2)</f>
        <v>0</v>
      </c>
      <c r="K152" s="271" t="s">
        <v>128</v>
      </c>
      <c r="L152" s="37"/>
      <c r="M152" s="140"/>
      <c r="N152" s="141"/>
      <c r="O152" s="142"/>
      <c r="P152" s="142"/>
      <c r="Q152" s="142"/>
      <c r="R152" s="142"/>
      <c r="S152" s="142"/>
      <c r="T152" s="143"/>
      <c r="AR152" s="23" t="s">
        <v>129</v>
      </c>
      <c r="AT152" s="23" t="s">
        <v>124</v>
      </c>
      <c r="AU152" s="23" t="s">
        <v>78</v>
      </c>
      <c r="AY152" s="23" t="s">
        <v>121</v>
      </c>
      <c r="BE152" s="144">
        <f>IF(N152="základní",J152,0)</f>
        <v>0</v>
      </c>
      <c r="BF152" s="144">
        <f>IF(N152="snížená",J152,0)</f>
        <v>0</v>
      </c>
      <c r="BG152" s="144">
        <f>IF(N152="zákl. přenesená",J152,0)</f>
        <v>0</v>
      </c>
      <c r="BH152" s="144">
        <f>IF(N152="sníž. přenesená",J152,0)</f>
        <v>0</v>
      </c>
      <c r="BI152" s="144">
        <f>IF(N152="nulová",J152,0)</f>
        <v>0</v>
      </c>
      <c r="BJ152" s="23" t="s">
        <v>76</v>
      </c>
      <c r="BK152" s="144">
        <f>ROUND(I152*H152,2)</f>
        <v>0</v>
      </c>
      <c r="BL152" s="23" t="s">
        <v>129</v>
      </c>
      <c r="BM152" s="23" t="s">
        <v>237</v>
      </c>
    </row>
    <row r="153" spans="2:47" s="1" customFormat="1" ht="40.5">
      <c r="B153" s="37"/>
      <c r="C153" s="260"/>
      <c r="D153" s="275" t="s">
        <v>131</v>
      </c>
      <c r="E153" s="260"/>
      <c r="F153" s="276" t="s">
        <v>233</v>
      </c>
      <c r="G153" s="260"/>
      <c r="H153" s="260"/>
      <c r="I153" s="304"/>
      <c r="J153" s="260"/>
      <c r="K153" s="260"/>
      <c r="L153" s="37"/>
      <c r="M153" s="146"/>
      <c r="N153" s="38"/>
      <c r="O153" s="38"/>
      <c r="P153" s="38"/>
      <c r="Q153" s="38"/>
      <c r="R153" s="38"/>
      <c r="S153" s="38"/>
      <c r="T153" s="66"/>
      <c r="AT153" s="23" t="s">
        <v>131</v>
      </c>
      <c r="AU153" s="23" t="s">
        <v>78</v>
      </c>
    </row>
    <row r="154" spans="2:51" s="11" customFormat="1" ht="13.5">
      <c r="B154" s="147"/>
      <c r="C154" s="277"/>
      <c r="D154" s="278" t="s">
        <v>133</v>
      </c>
      <c r="E154" s="279" t="s">
        <v>5</v>
      </c>
      <c r="F154" s="280" t="s">
        <v>238</v>
      </c>
      <c r="G154" s="277"/>
      <c r="H154" s="281">
        <v>1800</v>
      </c>
      <c r="I154" s="307"/>
      <c r="J154" s="277"/>
      <c r="K154" s="277"/>
      <c r="L154" s="147"/>
      <c r="M154" s="148"/>
      <c r="N154" s="149"/>
      <c r="O154" s="149"/>
      <c r="P154" s="149"/>
      <c r="Q154" s="149"/>
      <c r="R154" s="149"/>
      <c r="S154" s="149"/>
      <c r="T154" s="150"/>
      <c r="AT154" s="151" t="s">
        <v>133</v>
      </c>
      <c r="AU154" s="151" t="s">
        <v>78</v>
      </c>
      <c r="AV154" s="11" t="s">
        <v>78</v>
      </c>
      <c r="AW154" s="11" t="s">
        <v>32</v>
      </c>
      <c r="AX154" s="11" t="s">
        <v>76</v>
      </c>
      <c r="AY154" s="151" t="s">
        <v>121</v>
      </c>
    </row>
    <row r="155" spans="2:65" s="1" customFormat="1" ht="31.5" customHeight="1">
      <c r="B155" s="139"/>
      <c r="C155" s="269" t="s">
        <v>10</v>
      </c>
      <c r="D155" s="269" t="s">
        <v>124</v>
      </c>
      <c r="E155" s="270" t="s">
        <v>239</v>
      </c>
      <c r="F155" s="271" t="s">
        <v>240</v>
      </c>
      <c r="G155" s="272" t="s">
        <v>225</v>
      </c>
      <c r="H155" s="273">
        <v>20.388</v>
      </c>
      <c r="I155" s="253"/>
      <c r="J155" s="274">
        <f>ROUND(I155*H155,2)</f>
        <v>0</v>
      </c>
      <c r="K155" s="271" t="s">
        <v>128</v>
      </c>
      <c r="L155" s="37"/>
      <c r="M155" s="140"/>
      <c r="N155" s="141"/>
      <c r="O155" s="142"/>
      <c r="P155" s="142"/>
      <c r="Q155" s="142"/>
      <c r="R155" s="142"/>
      <c r="S155" s="142"/>
      <c r="T155" s="143"/>
      <c r="AR155" s="23" t="s">
        <v>129</v>
      </c>
      <c r="AT155" s="23" t="s">
        <v>124</v>
      </c>
      <c r="AU155" s="23" t="s">
        <v>78</v>
      </c>
      <c r="AY155" s="23" t="s">
        <v>121</v>
      </c>
      <c r="BE155" s="144">
        <f>IF(N155="základní",J155,0)</f>
        <v>0</v>
      </c>
      <c r="BF155" s="144">
        <f>IF(N155="snížená",J155,0)</f>
        <v>0</v>
      </c>
      <c r="BG155" s="144">
        <f>IF(N155="zákl. přenesená",J155,0)</f>
        <v>0</v>
      </c>
      <c r="BH155" s="144">
        <f>IF(N155="sníž. přenesená",J155,0)</f>
        <v>0</v>
      </c>
      <c r="BI155" s="144">
        <f>IF(N155="nulová",J155,0)</f>
        <v>0</v>
      </c>
      <c r="BJ155" s="23" t="s">
        <v>76</v>
      </c>
      <c r="BK155" s="144">
        <f>ROUND(I155*H155,2)</f>
        <v>0</v>
      </c>
      <c r="BL155" s="23" t="s">
        <v>129</v>
      </c>
      <c r="BM155" s="23" t="s">
        <v>241</v>
      </c>
    </row>
    <row r="156" spans="2:47" s="1" customFormat="1" ht="81">
      <c r="B156" s="37"/>
      <c r="C156" s="260"/>
      <c r="D156" s="275" t="s">
        <v>131</v>
      </c>
      <c r="E156" s="260"/>
      <c r="F156" s="276" t="s">
        <v>242</v>
      </c>
      <c r="G156" s="260"/>
      <c r="H156" s="260"/>
      <c r="I156" s="304"/>
      <c r="J156" s="260"/>
      <c r="K156" s="260"/>
      <c r="L156" s="37"/>
      <c r="M156" s="146"/>
      <c r="N156" s="38"/>
      <c r="O156" s="38"/>
      <c r="P156" s="38"/>
      <c r="Q156" s="38"/>
      <c r="R156" s="38"/>
      <c r="S156" s="38"/>
      <c r="T156" s="66"/>
      <c r="AT156" s="23" t="s">
        <v>131</v>
      </c>
      <c r="AU156" s="23" t="s">
        <v>78</v>
      </c>
    </row>
    <row r="157" spans="2:51" s="11" customFormat="1" ht="13.5">
      <c r="B157" s="147"/>
      <c r="C157" s="277"/>
      <c r="D157" s="278" t="s">
        <v>133</v>
      </c>
      <c r="E157" s="279" t="s">
        <v>5</v>
      </c>
      <c r="F157" s="280" t="s">
        <v>228</v>
      </c>
      <c r="G157" s="277"/>
      <c r="H157" s="281">
        <v>20.388</v>
      </c>
      <c r="I157" s="307"/>
      <c r="J157" s="277"/>
      <c r="K157" s="277"/>
      <c r="L157" s="147"/>
      <c r="M157" s="148"/>
      <c r="N157" s="149"/>
      <c r="O157" s="149"/>
      <c r="P157" s="149"/>
      <c r="Q157" s="149"/>
      <c r="R157" s="149"/>
      <c r="S157" s="149"/>
      <c r="T157" s="150"/>
      <c r="AT157" s="151" t="s">
        <v>133</v>
      </c>
      <c r="AU157" s="151" t="s">
        <v>78</v>
      </c>
      <c r="AV157" s="11" t="s">
        <v>78</v>
      </c>
      <c r="AW157" s="11" t="s">
        <v>32</v>
      </c>
      <c r="AX157" s="11" t="s">
        <v>76</v>
      </c>
      <c r="AY157" s="151" t="s">
        <v>121</v>
      </c>
    </row>
    <row r="158" spans="2:65" s="1" customFormat="1" ht="31.5" customHeight="1">
      <c r="B158" s="139"/>
      <c r="C158" s="269" t="s">
        <v>243</v>
      </c>
      <c r="D158" s="269" t="s">
        <v>124</v>
      </c>
      <c r="E158" s="270" t="s">
        <v>244</v>
      </c>
      <c r="F158" s="271" t="s">
        <v>245</v>
      </c>
      <c r="G158" s="272" t="s">
        <v>225</v>
      </c>
      <c r="H158" s="273">
        <v>183.492</v>
      </c>
      <c r="I158" s="253"/>
      <c r="J158" s="274">
        <f>ROUND(I158*H158,2)</f>
        <v>0</v>
      </c>
      <c r="K158" s="271" t="s">
        <v>128</v>
      </c>
      <c r="L158" s="37"/>
      <c r="M158" s="140"/>
      <c r="N158" s="141"/>
      <c r="O158" s="142"/>
      <c r="P158" s="142"/>
      <c r="Q158" s="142"/>
      <c r="R158" s="142"/>
      <c r="S158" s="142"/>
      <c r="T158" s="143"/>
      <c r="AR158" s="23" t="s">
        <v>129</v>
      </c>
      <c r="AT158" s="23" t="s">
        <v>124</v>
      </c>
      <c r="AU158" s="23" t="s">
        <v>78</v>
      </c>
      <c r="AY158" s="23" t="s">
        <v>121</v>
      </c>
      <c r="BE158" s="144">
        <f>IF(N158="základní",J158,0)</f>
        <v>0</v>
      </c>
      <c r="BF158" s="144">
        <f>IF(N158="snížená",J158,0)</f>
        <v>0</v>
      </c>
      <c r="BG158" s="144">
        <f>IF(N158="zákl. přenesená",J158,0)</f>
        <v>0</v>
      </c>
      <c r="BH158" s="144">
        <f>IF(N158="sníž. přenesená",J158,0)</f>
        <v>0</v>
      </c>
      <c r="BI158" s="144">
        <f>IF(N158="nulová",J158,0)</f>
        <v>0</v>
      </c>
      <c r="BJ158" s="23" t="s">
        <v>76</v>
      </c>
      <c r="BK158" s="144">
        <f>ROUND(I158*H158,2)</f>
        <v>0</v>
      </c>
      <c r="BL158" s="23" t="s">
        <v>129</v>
      </c>
      <c r="BM158" s="23" t="s">
        <v>246</v>
      </c>
    </row>
    <row r="159" spans="2:47" s="1" customFormat="1" ht="81">
      <c r="B159" s="37"/>
      <c r="C159" s="260"/>
      <c r="D159" s="275" t="s">
        <v>131</v>
      </c>
      <c r="E159" s="260"/>
      <c r="F159" s="276" t="s">
        <v>247</v>
      </c>
      <c r="G159" s="260"/>
      <c r="H159" s="260"/>
      <c r="I159" s="304"/>
      <c r="J159" s="260"/>
      <c r="K159" s="260"/>
      <c r="L159" s="37"/>
      <c r="M159" s="146"/>
      <c r="N159" s="38"/>
      <c r="O159" s="38"/>
      <c r="P159" s="38"/>
      <c r="Q159" s="38"/>
      <c r="R159" s="38"/>
      <c r="S159" s="38"/>
      <c r="T159" s="66"/>
      <c r="AT159" s="23" t="s">
        <v>131</v>
      </c>
      <c r="AU159" s="23" t="s">
        <v>78</v>
      </c>
    </row>
    <row r="160" spans="2:51" s="11" customFormat="1" ht="13.5">
      <c r="B160" s="147"/>
      <c r="C160" s="277"/>
      <c r="D160" s="278" t="s">
        <v>133</v>
      </c>
      <c r="E160" s="279" t="s">
        <v>5</v>
      </c>
      <c r="F160" s="280" t="s">
        <v>248</v>
      </c>
      <c r="G160" s="277"/>
      <c r="H160" s="281">
        <v>183.492</v>
      </c>
      <c r="I160" s="307"/>
      <c r="J160" s="277"/>
      <c r="K160" s="277"/>
      <c r="L160" s="147"/>
      <c r="M160" s="148"/>
      <c r="N160" s="149"/>
      <c r="O160" s="149"/>
      <c r="P160" s="149"/>
      <c r="Q160" s="149"/>
      <c r="R160" s="149"/>
      <c r="S160" s="149"/>
      <c r="T160" s="150"/>
      <c r="AT160" s="151" t="s">
        <v>133</v>
      </c>
      <c r="AU160" s="151" t="s">
        <v>78</v>
      </c>
      <c r="AV160" s="11" t="s">
        <v>78</v>
      </c>
      <c r="AW160" s="11" t="s">
        <v>32</v>
      </c>
      <c r="AX160" s="11" t="s">
        <v>76</v>
      </c>
      <c r="AY160" s="151" t="s">
        <v>121</v>
      </c>
    </row>
    <row r="161" spans="2:65" s="1" customFormat="1" ht="31.5" customHeight="1">
      <c r="B161" s="139"/>
      <c r="C161" s="269" t="s">
        <v>249</v>
      </c>
      <c r="D161" s="269" t="s">
        <v>124</v>
      </c>
      <c r="E161" s="270" t="s">
        <v>250</v>
      </c>
      <c r="F161" s="271" t="s">
        <v>251</v>
      </c>
      <c r="G161" s="272" t="s">
        <v>225</v>
      </c>
      <c r="H161" s="273">
        <v>13.538</v>
      </c>
      <c r="I161" s="253"/>
      <c r="J161" s="274">
        <f>ROUND(I161*H161,2)</f>
        <v>0</v>
      </c>
      <c r="K161" s="271" t="s">
        <v>128</v>
      </c>
      <c r="L161" s="37"/>
      <c r="M161" s="140"/>
      <c r="N161" s="141"/>
      <c r="O161" s="142"/>
      <c r="P161" s="142"/>
      <c r="Q161" s="142"/>
      <c r="R161" s="142"/>
      <c r="S161" s="142"/>
      <c r="T161" s="143"/>
      <c r="AR161" s="23" t="s">
        <v>129</v>
      </c>
      <c r="AT161" s="23" t="s">
        <v>124</v>
      </c>
      <c r="AU161" s="23" t="s">
        <v>78</v>
      </c>
      <c r="AY161" s="23" t="s">
        <v>121</v>
      </c>
      <c r="BE161" s="144">
        <f>IF(N161="základní",J161,0)</f>
        <v>0</v>
      </c>
      <c r="BF161" s="144">
        <f>IF(N161="snížená",J161,0)</f>
        <v>0</v>
      </c>
      <c r="BG161" s="144">
        <f>IF(N161="zákl. přenesená",J161,0)</f>
        <v>0</v>
      </c>
      <c r="BH161" s="144">
        <f>IF(N161="sníž. přenesená",J161,0)</f>
        <v>0</v>
      </c>
      <c r="BI161" s="144">
        <f>IF(N161="nulová",J161,0)</f>
        <v>0</v>
      </c>
      <c r="BJ161" s="23" t="s">
        <v>76</v>
      </c>
      <c r="BK161" s="144">
        <f>ROUND(I161*H161,2)</f>
        <v>0</v>
      </c>
      <c r="BL161" s="23" t="s">
        <v>129</v>
      </c>
      <c r="BM161" s="23" t="s">
        <v>252</v>
      </c>
    </row>
    <row r="162" spans="2:47" s="1" customFormat="1" ht="67.5">
      <c r="B162" s="37"/>
      <c r="C162" s="260"/>
      <c r="D162" s="275" t="s">
        <v>131</v>
      </c>
      <c r="E162" s="260"/>
      <c r="F162" s="276" t="s">
        <v>253</v>
      </c>
      <c r="G162" s="260"/>
      <c r="H162" s="260"/>
      <c r="I162" s="304"/>
      <c r="J162" s="260"/>
      <c r="K162" s="260"/>
      <c r="L162" s="37"/>
      <c r="M162" s="146"/>
      <c r="N162" s="38"/>
      <c r="O162" s="38"/>
      <c r="P162" s="38"/>
      <c r="Q162" s="38"/>
      <c r="R162" s="38"/>
      <c r="S162" s="38"/>
      <c r="T162" s="66"/>
      <c r="AT162" s="23" t="s">
        <v>131</v>
      </c>
      <c r="AU162" s="23" t="s">
        <v>78</v>
      </c>
    </row>
    <row r="163" spans="2:51" s="11" customFormat="1" ht="13.5">
      <c r="B163" s="147"/>
      <c r="C163" s="277"/>
      <c r="D163" s="278" t="s">
        <v>133</v>
      </c>
      <c r="E163" s="279" t="s">
        <v>5</v>
      </c>
      <c r="F163" s="280" t="s">
        <v>254</v>
      </c>
      <c r="G163" s="277"/>
      <c r="H163" s="281">
        <v>13.538</v>
      </c>
      <c r="I163" s="307"/>
      <c r="J163" s="277"/>
      <c r="K163" s="277"/>
      <c r="L163" s="147"/>
      <c r="M163" s="148"/>
      <c r="N163" s="149"/>
      <c r="O163" s="149"/>
      <c r="P163" s="149"/>
      <c r="Q163" s="149"/>
      <c r="R163" s="149"/>
      <c r="S163" s="149"/>
      <c r="T163" s="150"/>
      <c r="AT163" s="151" t="s">
        <v>133</v>
      </c>
      <c r="AU163" s="151" t="s">
        <v>78</v>
      </c>
      <c r="AV163" s="11" t="s">
        <v>78</v>
      </c>
      <c r="AW163" s="11" t="s">
        <v>32</v>
      </c>
      <c r="AX163" s="11" t="s">
        <v>76</v>
      </c>
      <c r="AY163" s="151" t="s">
        <v>121</v>
      </c>
    </row>
    <row r="164" spans="2:65" s="1" customFormat="1" ht="22.5" customHeight="1">
      <c r="B164" s="139"/>
      <c r="C164" s="269" t="s">
        <v>255</v>
      </c>
      <c r="D164" s="269" t="s">
        <v>124</v>
      </c>
      <c r="E164" s="270" t="s">
        <v>256</v>
      </c>
      <c r="F164" s="271" t="s">
        <v>257</v>
      </c>
      <c r="G164" s="272" t="s">
        <v>225</v>
      </c>
      <c r="H164" s="273">
        <v>0.8</v>
      </c>
      <c r="I164" s="253"/>
      <c r="J164" s="274">
        <f>ROUND(I164*H164,2)</f>
        <v>0</v>
      </c>
      <c r="K164" s="271" t="s">
        <v>128</v>
      </c>
      <c r="L164" s="37"/>
      <c r="M164" s="140"/>
      <c r="N164" s="141"/>
      <c r="O164" s="142"/>
      <c r="P164" s="142"/>
      <c r="Q164" s="142"/>
      <c r="R164" s="142"/>
      <c r="S164" s="142"/>
      <c r="T164" s="143"/>
      <c r="AR164" s="23" t="s">
        <v>129</v>
      </c>
      <c r="AT164" s="23" t="s">
        <v>124</v>
      </c>
      <c r="AU164" s="23" t="s">
        <v>78</v>
      </c>
      <c r="AY164" s="23" t="s">
        <v>121</v>
      </c>
      <c r="BE164" s="144">
        <f>IF(N164="základní",J164,0)</f>
        <v>0</v>
      </c>
      <c r="BF164" s="144">
        <f>IF(N164="snížená",J164,0)</f>
        <v>0</v>
      </c>
      <c r="BG164" s="144">
        <f>IF(N164="zákl. přenesená",J164,0)</f>
        <v>0</v>
      </c>
      <c r="BH164" s="144">
        <f>IF(N164="sníž. přenesená",J164,0)</f>
        <v>0</v>
      </c>
      <c r="BI164" s="144">
        <f>IF(N164="nulová",J164,0)</f>
        <v>0</v>
      </c>
      <c r="BJ164" s="23" t="s">
        <v>76</v>
      </c>
      <c r="BK164" s="144">
        <f>ROUND(I164*H164,2)</f>
        <v>0</v>
      </c>
      <c r="BL164" s="23" t="s">
        <v>129</v>
      </c>
      <c r="BM164" s="23" t="s">
        <v>258</v>
      </c>
    </row>
    <row r="165" spans="2:47" s="1" customFormat="1" ht="67.5">
      <c r="B165" s="37"/>
      <c r="C165" s="260"/>
      <c r="D165" s="275" t="s">
        <v>131</v>
      </c>
      <c r="E165" s="260"/>
      <c r="F165" s="276" t="s">
        <v>253</v>
      </c>
      <c r="G165" s="260"/>
      <c r="H165" s="260"/>
      <c r="I165" s="304"/>
      <c r="J165" s="260"/>
      <c r="K165" s="260"/>
      <c r="L165" s="37"/>
      <c r="M165" s="146"/>
      <c r="N165" s="38"/>
      <c r="O165" s="38"/>
      <c r="P165" s="38"/>
      <c r="Q165" s="38"/>
      <c r="R165" s="38"/>
      <c r="S165" s="38"/>
      <c r="T165" s="66"/>
      <c r="AT165" s="23" t="s">
        <v>131</v>
      </c>
      <c r="AU165" s="23" t="s">
        <v>78</v>
      </c>
    </row>
    <row r="166" spans="2:51" s="11" customFormat="1" ht="13.5">
      <c r="B166" s="147"/>
      <c r="C166" s="277"/>
      <c r="D166" s="275" t="s">
        <v>133</v>
      </c>
      <c r="E166" s="282" t="s">
        <v>5</v>
      </c>
      <c r="F166" s="283" t="s">
        <v>259</v>
      </c>
      <c r="G166" s="277"/>
      <c r="H166" s="284">
        <v>0.8</v>
      </c>
      <c r="I166" s="307"/>
      <c r="J166" s="277"/>
      <c r="K166" s="277"/>
      <c r="L166" s="147"/>
      <c r="M166" s="148"/>
      <c r="N166" s="149"/>
      <c r="O166" s="149"/>
      <c r="P166" s="149"/>
      <c r="Q166" s="149"/>
      <c r="R166" s="149"/>
      <c r="S166" s="149"/>
      <c r="T166" s="150"/>
      <c r="AT166" s="151" t="s">
        <v>133</v>
      </c>
      <c r="AU166" s="151" t="s">
        <v>78</v>
      </c>
      <c r="AV166" s="11" t="s">
        <v>78</v>
      </c>
      <c r="AW166" s="11" t="s">
        <v>32</v>
      </c>
      <c r="AX166" s="11" t="s">
        <v>76</v>
      </c>
      <c r="AY166" s="151" t="s">
        <v>121</v>
      </c>
    </row>
    <row r="167" spans="2:63" s="10" customFormat="1" ht="29.85" customHeight="1">
      <c r="B167" s="131"/>
      <c r="C167" s="262"/>
      <c r="D167" s="266" t="s">
        <v>68</v>
      </c>
      <c r="E167" s="267" t="s">
        <v>260</v>
      </c>
      <c r="F167" s="267" t="s">
        <v>261</v>
      </c>
      <c r="G167" s="262"/>
      <c r="H167" s="262"/>
      <c r="I167" s="305"/>
      <c r="J167" s="268">
        <f>BK167</f>
        <v>0</v>
      </c>
      <c r="K167" s="262"/>
      <c r="L167" s="131"/>
      <c r="M167" s="133"/>
      <c r="N167" s="134"/>
      <c r="O167" s="134"/>
      <c r="P167" s="135"/>
      <c r="Q167" s="134"/>
      <c r="R167" s="135"/>
      <c r="S167" s="134"/>
      <c r="T167" s="136"/>
      <c r="AR167" s="132" t="s">
        <v>76</v>
      </c>
      <c r="AT167" s="137" t="s">
        <v>68</v>
      </c>
      <c r="AU167" s="137" t="s">
        <v>76</v>
      </c>
      <c r="AY167" s="132" t="s">
        <v>121</v>
      </c>
      <c r="BK167" s="138">
        <f>SUM(BK168:BK169)</f>
        <v>0</v>
      </c>
    </row>
    <row r="168" spans="2:65" s="1" customFormat="1" ht="44.25" customHeight="1">
      <c r="B168" s="139"/>
      <c r="C168" s="269" t="s">
        <v>262</v>
      </c>
      <c r="D168" s="269" t="s">
        <v>124</v>
      </c>
      <c r="E168" s="270" t="s">
        <v>263</v>
      </c>
      <c r="F168" s="271" t="s">
        <v>264</v>
      </c>
      <c r="G168" s="272" t="s">
        <v>225</v>
      </c>
      <c r="H168" s="273">
        <v>2.446</v>
      </c>
      <c r="I168" s="253"/>
      <c r="J168" s="274">
        <f>ROUND(I168*H168,2)</f>
        <v>0</v>
      </c>
      <c r="K168" s="271" t="s">
        <v>128</v>
      </c>
      <c r="L168" s="37"/>
      <c r="M168" s="140"/>
      <c r="N168" s="141"/>
      <c r="O168" s="142"/>
      <c r="P168" s="142"/>
      <c r="Q168" s="142"/>
      <c r="R168" s="142"/>
      <c r="S168" s="142"/>
      <c r="T168" s="143"/>
      <c r="AR168" s="23" t="s">
        <v>129</v>
      </c>
      <c r="AT168" s="23" t="s">
        <v>124</v>
      </c>
      <c r="AU168" s="23" t="s">
        <v>78</v>
      </c>
      <c r="AY168" s="23" t="s">
        <v>121</v>
      </c>
      <c r="BE168" s="144">
        <f>IF(N168="základní",J168,0)</f>
        <v>0</v>
      </c>
      <c r="BF168" s="144">
        <f>IF(N168="snížená",J168,0)</f>
        <v>0</v>
      </c>
      <c r="BG168" s="144">
        <f>IF(N168="zákl. přenesená",J168,0)</f>
        <v>0</v>
      </c>
      <c r="BH168" s="144">
        <f>IF(N168="sníž. přenesená",J168,0)</f>
        <v>0</v>
      </c>
      <c r="BI168" s="144">
        <f>IF(N168="nulová",J168,0)</f>
        <v>0</v>
      </c>
      <c r="BJ168" s="23" t="s">
        <v>76</v>
      </c>
      <c r="BK168" s="144">
        <f>ROUND(I168*H168,2)</f>
        <v>0</v>
      </c>
      <c r="BL168" s="23" t="s">
        <v>129</v>
      </c>
      <c r="BM168" s="23" t="s">
        <v>265</v>
      </c>
    </row>
    <row r="169" spans="2:47" s="1" customFormat="1" ht="81">
      <c r="B169" s="37"/>
      <c r="C169" s="260"/>
      <c r="D169" s="275" t="s">
        <v>131</v>
      </c>
      <c r="E169" s="260"/>
      <c r="F169" s="276" t="s">
        <v>266</v>
      </c>
      <c r="G169" s="260"/>
      <c r="H169" s="260"/>
      <c r="I169" s="304"/>
      <c r="J169" s="260"/>
      <c r="K169" s="260"/>
      <c r="L169" s="37"/>
      <c r="M169" s="146"/>
      <c r="N169" s="38"/>
      <c r="O169" s="38"/>
      <c r="P169" s="38"/>
      <c r="Q169" s="38"/>
      <c r="R169" s="38"/>
      <c r="S169" s="38"/>
      <c r="T169" s="66"/>
      <c r="AT169" s="23" t="s">
        <v>131</v>
      </c>
      <c r="AU169" s="23" t="s">
        <v>78</v>
      </c>
    </row>
    <row r="170" spans="2:63" s="10" customFormat="1" ht="37.35" customHeight="1">
      <c r="B170" s="131"/>
      <c r="C170" s="262"/>
      <c r="D170" s="263" t="s">
        <v>68</v>
      </c>
      <c r="E170" s="264" t="s">
        <v>267</v>
      </c>
      <c r="F170" s="264" t="s">
        <v>268</v>
      </c>
      <c r="G170" s="262"/>
      <c r="H170" s="262"/>
      <c r="I170" s="305"/>
      <c r="J170" s="265">
        <f>BK170</f>
        <v>0</v>
      </c>
      <c r="K170" s="262"/>
      <c r="L170" s="131"/>
      <c r="M170" s="133"/>
      <c r="N170" s="134"/>
      <c r="O170" s="134"/>
      <c r="P170" s="135"/>
      <c r="Q170" s="134"/>
      <c r="R170" s="135"/>
      <c r="S170" s="134"/>
      <c r="T170" s="136"/>
      <c r="AR170" s="132" t="s">
        <v>78</v>
      </c>
      <c r="AT170" s="137" t="s">
        <v>68</v>
      </c>
      <c r="AU170" s="137" t="s">
        <v>69</v>
      </c>
      <c r="AY170" s="132" t="s">
        <v>121</v>
      </c>
      <c r="BK170" s="138">
        <f>BK171+BK173+BK259+BK263+BK349+BK428+BK432+BK446+BK452</f>
        <v>0</v>
      </c>
    </row>
    <row r="171" spans="2:63" s="10" customFormat="1" ht="19.9" customHeight="1">
      <c r="B171" s="131"/>
      <c r="C171" s="262"/>
      <c r="D171" s="266" t="s">
        <v>68</v>
      </c>
      <c r="E171" s="267" t="s">
        <v>269</v>
      </c>
      <c r="F171" s="267" t="s">
        <v>270</v>
      </c>
      <c r="G171" s="262"/>
      <c r="H171" s="262"/>
      <c r="I171" s="305"/>
      <c r="J171" s="268">
        <f>BK171</f>
        <v>0</v>
      </c>
      <c r="K171" s="262"/>
      <c r="L171" s="131"/>
      <c r="M171" s="133"/>
      <c r="N171" s="134"/>
      <c r="O171" s="134"/>
      <c r="P171" s="135"/>
      <c r="Q171" s="134"/>
      <c r="R171" s="135"/>
      <c r="S171" s="134"/>
      <c r="T171" s="136"/>
      <c r="AR171" s="132" t="s">
        <v>78</v>
      </c>
      <c r="AT171" s="137" t="s">
        <v>68</v>
      </c>
      <c r="AU171" s="137" t="s">
        <v>76</v>
      </c>
      <c r="AY171" s="132" t="s">
        <v>121</v>
      </c>
      <c r="BK171" s="138">
        <f>BK172</f>
        <v>0</v>
      </c>
    </row>
    <row r="172" spans="2:65" s="1" customFormat="1" ht="22.5" customHeight="1">
      <c r="B172" s="139"/>
      <c r="C172" s="269" t="s">
        <v>271</v>
      </c>
      <c r="D172" s="269" t="s">
        <v>124</v>
      </c>
      <c r="E172" s="270" t="s">
        <v>272</v>
      </c>
      <c r="F172" s="271" t="s">
        <v>273</v>
      </c>
      <c r="G172" s="272" t="s">
        <v>274</v>
      </c>
      <c r="H172" s="273">
        <v>6</v>
      </c>
      <c r="I172" s="253"/>
      <c r="J172" s="274">
        <f>ROUND(I172*H172,2)</f>
        <v>0</v>
      </c>
      <c r="K172" s="271" t="s">
        <v>128</v>
      </c>
      <c r="L172" s="37"/>
      <c r="M172" s="140"/>
      <c r="N172" s="141"/>
      <c r="O172" s="142"/>
      <c r="P172" s="142"/>
      <c r="Q172" s="142"/>
      <c r="R172" s="142"/>
      <c r="S172" s="142"/>
      <c r="T172" s="143"/>
      <c r="AR172" s="23" t="s">
        <v>209</v>
      </c>
      <c r="AT172" s="23" t="s">
        <v>124</v>
      </c>
      <c r="AU172" s="23" t="s">
        <v>78</v>
      </c>
      <c r="AY172" s="23" t="s">
        <v>121</v>
      </c>
      <c r="BE172" s="144">
        <f>IF(N172="základní",J172,0)</f>
        <v>0</v>
      </c>
      <c r="BF172" s="144">
        <f>IF(N172="snížená",J172,0)</f>
        <v>0</v>
      </c>
      <c r="BG172" s="144">
        <f>IF(N172="zákl. přenesená",J172,0)</f>
        <v>0</v>
      </c>
      <c r="BH172" s="144">
        <f>IF(N172="sníž. přenesená",J172,0)</f>
        <v>0</v>
      </c>
      <c r="BI172" s="144">
        <f>IF(N172="nulová",J172,0)</f>
        <v>0</v>
      </c>
      <c r="BJ172" s="23" t="s">
        <v>76</v>
      </c>
      <c r="BK172" s="144">
        <f>ROUND(I172*H172,2)</f>
        <v>0</v>
      </c>
      <c r="BL172" s="23" t="s">
        <v>209</v>
      </c>
      <c r="BM172" s="23" t="s">
        <v>275</v>
      </c>
    </row>
    <row r="173" spans="2:63" s="10" customFormat="1" ht="29.85" customHeight="1">
      <c r="B173" s="131"/>
      <c r="C173" s="262"/>
      <c r="D173" s="266" t="s">
        <v>68</v>
      </c>
      <c r="E173" s="267" t="s">
        <v>276</v>
      </c>
      <c r="F173" s="267" t="s">
        <v>277</v>
      </c>
      <c r="G173" s="262"/>
      <c r="H173" s="262"/>
      <c r="I173" s="305"/>
      <c r="J173" s="268">
        <f>BK173</f>
        <v>0</v>
      </c>
      <c r="K173" s="262"/>
      <c r="L173" s="131"/>
      <c r="M173" s="133"/>
      <c r="N173" s="134"/>
      <c r="O173" s="134"/>
      <c r="P173" s="135"/>
      <c r="Q173" s="134"/>
      <c r="R173" s="135"/>
      <c r="S173" s="134"/>
      <c r="T173" s="136"/>
      <c r="AR173" s="132" t="s">
        <v>78</v>
      </c>
      <c r="AT173" s="137" t="s">
        <v>68</v>
      </c>
      <c r="AU173" s="137" t="s">
        <v>76</v>
      </c>
      <c r="AY173" s="132" t="s">
        <v>121</v>
      </c>
      <c r="BK173" s="138">
        <f>SUM(BK174:BK258)</f>
        <v>0</v>
      </c>
    </row>
    <row r="174" spans="2:65" s="1" customFormat="1" ht="31.5" customHeight="1">
      <c r="B174" s="139"/>
      <c r="C174" s="269" t="s">
        <v>278</v>
      </c>
      <c r="D174" s="269" t="s">
        <v>124</v>
      </c>
      <c r="E174" s="270" t="s">
        <v>279</v>
      </c>
      <c r="F174" s="271" t="s">
        <v>280</v>
      </c>
      <c r="G174" s="272" t="s">
        <v>137</v>
      </c>
      <c r="H174" s="273">
        <v>155</v>
      </c>
      <c r="I174" s="253"/>
      <c r="J174" s="274">
        <f>ROUND(I174*H174,2)</f>
        <v>0</v>
      </c>
      <c r="K174" s="271" t="s">
        <v>128</v>
      </c>
      <c r="L174" s="37"/>
      <c r="M174" s="140"/>
      <c r="N174" s="141"/>
      <c r="O174" s="142"/>
      <c r="P174" s="142"/>
      <c r="Q174" s="142"/>
      <c r="R174" s="142"/>
      <c r="S174" s="142"/>
      <c r="T174" s="143"/>
      <c r="AR174" s="23" t="s">
        <v>209</v>
      </c>
      <c r="AT174" s="23" t="s">
        <v>124</v>
      </c>
      <c r="AU174" s="23" t="s">
        <v>78</v>
      </c>
      <c r="AY174" s="23" t="s">
        <v>121</v>
      </c>
      <c r="BE174" s="144">
        <f>IF(N174="základní",J174,0)</f>
        <v>0</v>
      </c>
      <c r="BF174" s="144">
        <f>IF(N174="snížená",J174,0)</f>
        <v>0</v>
      </c>
      <c r="BG174" s="144">
        <f>IF(N174="zákl. přenesená",J174,0)</f>
        <v>0</v>
      </c>
      <c r="BH174" s="144">
        <f>IF(N174="sníž. přenesená",J174,0)</f>
        <v>0</v>
      </c>
      <c r="BI174" s="144">
        <f>IF(N174="nulová",J174,0)</f>
        <v>0</v>
      </c>
      <c r="BJ174" s="23" t="s">
        <v>76</v>
      </c>
      <c r="BK174" s="144">
        <f>ROUND(I174*H174,2)</f>
        <v>0</v>
      </c>
      <c r="BL174" s="23" t="s">
        <v>209</v>
      </c>
      <c r="BM174" s="23" t="s">
        <v>281</v>
      </c>
    </row>
    <row r="175" spans="2:51" s="11" customFormat="1" ht="13.5">
      <c r="B175" s="147"/>
      <c r="C175" s="277"/>
      <c r="D175" s="278" t="s">
        <v>133</v>
      </c>
      <c r="E175" s="279" t="s">
        <v>5</v>
      </c>
      <c r="F175" s="280" t="s">
        <v>282</v>
      </c>
      <c r="G175" s="277"/>
      <c r="H175" s="281">
        <v>155</v>
      </c>
      <c r="I175" s="307"/>
      <c r="J175" s="277"/>
      <c r="K175" s="277"/>
      <c r="L175" s="147"/>
      <c r="M175" s="148"/>
      <c r="N175" s="149"/>
      <c r="O175" s="149"/>
      <c r="P175" s="149"/>
      <c r="Q175" s="149"/>
      <c r="R175" s="149"/>
      <c r="S175" s="149"/>
      <c r="T175" s="150"/>
      <c r="AT175" s="151" t="s">
        <v>133</v>
      </c>
      <c r="AU175" s="151" t="s">
        <v>78</v>
      </c>
      <c r="AV175" s="11" t="s">
        <v>78</v>
      </c>
      <c r="AW175" s="11" t="s">
        <v>32</v>
      </c>
      <c r="AX175" s="11" t="s">
        <v>76</v>
      </c>
      <c r="AY175" s="151" t="s">
        <v>121</v>
      </c>
    </row>
    <row r="176" spans="2:65" s="1" customFormat="1" ht="44.25" customHeight="1">
      <c r="B176" s="139"/>
      <c r="C176" s="269" t="s">
        <v>283</v>
      </c>
      <c r="D176" s="269" t="s">
        <v>124</v>
      </c>
      <c r="E176" s="270" t="s">
        <v>284</v>
      </c>
      <c r="F176" s="271" t="s">
        <v>285</v>
      </c>
      <c r="G176" s="272" t="s">
        <v>137</v>
      </c>
      <c r="H176" s="273">
        <v>155</v>
      </c>
      <c r="I176" s="253"/>
      <c r="J176" s="274">
        <f>ROUND(I176*H176,2)</f>
        <v>0</v>
      </c>
      <c r="K176" s="271" t="s">
        <v>128</v>
      </c>
      <c r="L176" s="37"/>
      <c r="M176" s="140"/>
      <c r="N176" s="141"/>
      <c r="O176" s="142"/>
      <c r="P176" s="142"/>
      <c r="Q176" s="142"/>
      <c r="R176" s="142"/>
      <c r="S176" s="142"/>
      <c r="T176" s="143"/>
      <c r="AR176" s="23" t="s">
        <v>209</v>
      </c>
      <c r="AT176" s="23" t="s">
        <v>124</v>
      </c>
      <c r="AU176" s="23" t="s">
        <v>78</v>
      </c>
      <c r="AY176" s="23" t="s">
        <v>121</v>
      </c>
      <c r="BE176" s="144">
        <f>IF(N176="základní",J176,0)</f>
        <v>0</v>
      </c>
      <c r="BF176" s="144">
        <f>IF(N176="snížená",J176,0)</f>
        <v>0</v>
      </c>
      <c r="BG176" s="144">
        <f>IF(N176="zákl. přenesená",J176,0)</f>
        <v>0</v>
      </c>
      <c r="BH176" s="144">
        <f>IF(N176="sníž. přenesená",J176,0)</f>
        <v>0</v>
      </c>
      <c r="BI176" s="144">
        <f>IF(N176="nulová",J176,0)</f>
        <v>0</v>
      </c>
      <c r="BJ176" s="23" t="s">
        <v>76</v>
      </c>
      <c r="BK176" s="144">
        <f>ROUND(I176*H176,2)</f>
        <v>0</v>
      </c>
      <c r="BL176" s="23" t="s">
        <v>209</v>
      </c>
      <c r="BM176" s="23" t="s">
        <v>286</v>
      </c>
    </row>
    <row r="177" spans="2:47" s="1" customFormat="1" ht="54">
      <c r="B177" s="37"/>
      <c r="C177" s="260"/>
      <c r="D177" s="275" t="s">
        <v>131</v>
      </c>
      <c r="E177" s="260"/>
      <c r="F177" s="276" t="s">
        <v>287</v>
      </c>
      <c r="G177" s="260"/>
      <c r="H177" s="260"/>
      <c r="I177" s="304"/>
      <c r="J177" s="260"/>
      <c r="K177" s="260"/>
      <c r="L177" s="37"/>
      <c r="M177" s="146"/>
      <c r="N177" s="38"/>
      <c r="O177" s="38"/>
      <c r="P177" s="38"/>
      <c r="Q177" s="38"/>
      <c r="R177" s="38"/>
      <c r="S177" s="38"/>
      <c r="T177" s="66"/>
      <c r="AT177" s="23" t="s">
        <v>131</v>
      </c>
      <c r="AU177" s="23" t="s">
        <v>78</v>
      </c>
    </row>
    <row r="178" spans="2:51" s="11" customFormat="1" ht="13.5">
      <c r="B178" s="147"/>
      <c r="C178" s="277"/>
      <c r="D178" s="278" t="s">
        <v>133</v>
      </c>
      <c r="E178" s="279" t="s">
        <v>5</v>
      </c>
      <c r="F178" s="280" t="s">
        <v>288</v>
      </c>
      <c r="G178" s="277"/>
      <c r="H178" s="281">
        <v>155</v>
      </c>
      <c r="I178" s="307"/>
      <c r="J178" s="277"/>
      <c r="K178" s="277"/>
      <c r="L178" s="147"/>
      <c r="M178" s="148"/>
      <c r="N178" s="149"/>
      <c r="O178" s="149"/>
      <c r="P178" s="149"/>
      <c r="Q178" s="149"/>
      <c r="R178" s="149"/>
      <c r="S178" s="149"/>
      <c r="T178" s="150"/>
      <c r="AT178" s="151" t="s">
        <v>133</v>
      </c>
      <c r="AU178" s="151" t="s">
        <v>78</v>
      </c>
      <c r="AV178" s="11" t="s">
        <v>78</v>
      </c>
      <c r="AW178" s="11" t="s">
        <v>32</v>
      </c>
      <c r="AX178" s="11" t="s">
        <v>76</v>
      </c>
      <c r="AY178" s="151" t="s">
        <v>121</v>
      </c>
    </row>
    <row r="179" spans="2:65" s="1" customFormat="1" ht="22.5" customHeight="1">
      <c r="B179" s="139"/>
      <c r="C179" s="290" t="s">
        <v>289</v>
      </c>
      <c r="D179" s="290" t="s">
        <v>290</v>
      </c>
      <c r="E179" s="291" t="s">
        <v>291</v>
      </c>
      <c r="F179" s="292" t="s">
        <v>292</v>
      </c>
      <c r="G179" s="293" t="s">
        <v>293</v>
      </c>
      <c r="H179" s="294">
        <v>3</v>
      </c>
      <c r="I179" s="254"/>
      <c r="J179" s="295">
        <f>ROUND(I179*H179,2)</f>
        <v>0</v>
      </c>
      <c r="K179" s="292" t="s">
        <v>128</v>
      </c>
      <c r="L179" s="159"/>
      <c r="M179" s="160"/>
      <c r="N179" s="161"/>
      <c r="O179" s="142"/>
      <c r="P179" s="142"/>
      <c r="Q179" s="142"/>
      <c r="R179" s="142"/>
      <c r="S179" s="142"/>
      <c r="T179" s="143"/>
      <c r="AR179" s="23" t="s">
        <v>294</v>
      </c>
      <c r="AT179" s="23" t="s">
        <v>290</v>
      </c>
      <c r="AU179" s="23" t="s">
        <v>78</v>
      </c>
      <c r="AY179" s="23" t="s">
        <v>121</v>
      </c>
      <c r="BE179" s="144">
        <f>IF(N179="základní",J179,0)</f>
        <v>0</v>
      </c>
      <c r="BF179" s="144">
        <f>IF(N179="snížená",J179,0)</f>
        <v>0</v>
      </c>
      <c r="BG179" s="144">
        <f>IF(N179="zákl. přenesená",J179,0)</f>
        <v>0</v>
      </c>
      <c r="BH179" s="144">
        <f>IF(N179="sníž. přenesená",J179,0)</f>
        <v>0</v>
      </c>
      <c r="BI179" s="144">
        <f>IF(N179="nulová",J179,0)</f>
        <v>0</v>
      </c>
      <c r="BJ179" s="23" t="s">
        <v>76</v>
      </c>
      <c r="BK179" s="144">
        <f>ROUND(I179*H179,2)</f>
        <v>0</v>
      </c>
      <c r="BL179" s="23" t="s">
        <v>209</v>
      </c>
      <c r="BM179" s="23" t="s">
        <v>295</v>
      </c>
    </row>
    <row r="180" spans="2:51" s="11" customFormat="1" ht="13.5">
      <c r="B180" s="147"/>
      <c r="C180" s="277"/>
      <c r="D180" s="278" t="s">
        <v>133</v>
      </c>
      <c r="E180" s="279" t="s">
        <v>5</v>
      </c>
      <c r="F180" s="280" t="s">
        <v>296</v>
      </c>
      <c r="G180" s="277"/>
      <c r="H180" s="281">
        <v>3</v>
      </c>
      <c r="I180" s="307"/>
      <c r="J180" s="277"/>
      <c r="K180" s="277"/>
      <c r="L180" s="147"/>
      <c r="M180" s="148"/>
      <c r="N180" s="149"/>
      <c r="O180" s="149"/>
      <c r="P180" s="149"/>
      <c r="Q180" s="149"/>
      <c r="R180" s="149"/>
      <c r="S180" s="149"/>
      <c r="T180" s="150"/>
      <c r="AT180" s="151" t="s">
        <v>133</v>
      </c>
      <c r="AU180" s="151" t="s">
        <v>78</v>
      </c>
      <c r="AV180" s="11" t="s">
        <v>78</v>
      </c>
      <c r="AW180" s="11" t="s">
        <v>32</v>
      </c>
      <c r="AX180" s="11" t="s">
        <v>76</v>
      </c>
      <c r="AY180" s="151" t="s">
        <v>121</v>
      </c>
    </row>
    <row r="181" spans="2:65" s="1" customFormat="1" ht="31.5" customHeight="1">
      <c r="B181" s="139"/>
      <c r="C181" s="269" t="s">
        <v>297</v>
      </c>
      <c r="D181" s="269" t="s">
        <v>124</v>
      </c>
      <c r="E181" s="270" t="s">
        <v>298</v>
      </c>
      <c r="F181" s="271" t="s">
        <v>299</v>
      </c>
      <c r="G181" s="272" t="s">
        <v>127</v>
      </c>
      <c r="H181" s="273">
        <v>60.88</v>
      </c>
      <c r="I181" s="253"/>
      <c r="J181" s="274">
        <f>ROUND(I181*H181,2)</f>
        <v>0</v>
      </c>
      <c r="K181" s="271" t="s">
        <v>128</v>
      </c>
      <c r="L181" s="37"/>
      <c r="M181" s="140"/>
      <c r="N181" s="141"/>
      <c r="O181" s="142"/>
      <c r="P181" s="142"/>
      <c r="Q181" s="142"/>
      <c r="R181" s="142"/>
      <c r="S181" s="142"/>
      <c r="T181" s="143"/>
      <c r="AR181" s="23" t="s">
        <v>209</v>
      </c>
      <c r="AT181" s="23" t="s">
        <v>124</v>
      </c>
      <c r="AU181" s="23" t="s">
        <v>78</v>
      </c>
      <c r="AY181" s="23" t="s">
        <v>121</v>
      </c>
      <c r="BE181" s="144">
        <f>IF(N181="základní",J181,0)</f>
        <v>0</v>
      </c>
      <c r="BF181" s="144">
        <f>IF(N181="snížená",J181,0)</f>
        <v>0</v>
      </c>
      <c r="BG181" s="144">
        <f>IF(N181="zákl. přenesená",J181,0)</f>
        <v>0</v>
      </c>
      <c r="BH181" s="144">
        <f>IF(N181="sníž. přenesená",J181,0)</f>
        <v>0</v>
      </c>
      <c r="BI181" s="144">
        <f>IF(N181="nulová",J181,0)</f>
        <v>0</v>
      </c>
      <c r="BJ181" s="23" t="s">
        <v>76</v>
      </c>
      <c r="BK181" s="144">
        <f>ROUND(I181*H181,2)</f>
        <v>0</v>
      </c>
      <c r="BL181" s="23" t="s">
        <v>209</v>
      </c>
      <c r="BM181" s="23" t="s">
        <v>300</v>
      </c>
    </row>
    <row r="182" spans="2:47" s="1" customFormat="1" ht="54">
      <c r="B182" s="37"/>
      <c r="C182" s="260"/>
      <c r="D182" s="275" t="s">
        <v>131</v>
      </c>
      <c r="E182" s="260"/>
      <c r="F182" s="276" t="s">
        <v>301</v>
      </c>
      <c r="G182" s="260"/>
      <c r="H182" s="260"/>
      <c r="I182" s="304"/>
      <c r="J182" s="260"/>
      <c r="K182" s="260"/>
      <c r="L182" s="37"/>
      <c r="M182" s="146"/>
      <c r="N182" s="38"/>
      <c r="O182" s="38"/>
      <c r="P182" s="38"/>
      <c r="Q182" s="38"/>
      <c r="R182" s="38"/>
      <c r="S182" s="38"/>
      <c r="T182" s="66"/>
      <c r="AT182" s="23" t="s">
        <v>131</v>
      </c>
      <c r="AU182" s="23" t="s">
        <v>78</v>
      </c>
    </row>
    <row r="183" spans="2:51" s="11" customFormat="1" ht="13.5">
      <c r="B183" s="147"/>
      <c r="C183" s="277"/>
      <c r="D183" s="275" t="s">
        <v>133</v>
      </c>
      <c r="E183" s="282" t="s">
        <v>5</v>
      </c>
      <c r="F183" s="283" t="s">
        <v>302</v>
      </c>
      <c r="G183" s="277"/>
      <c r="H183" s="284">
        <v>18.72</v>
      </c>
      <c r="I183" s="307"/>
      <c r="J183" s="277"/>
      <c r="K183" s="277"/>
      <c r="L183" s="147"/>
      <c r="M183" s="148"/>
      <c r="N183" s="149"/>
      <c r="O183" s="149"/>
      <c r="P183" s="149"/>
      <c r="Q183" s="149"/>
      <c r="R183" s="149"/>
      <c r="S183" s="149"/>
      <c r="T183" s="150"/>
      <c r="AT183" s="151" t="s">
        <v>133</v>
      </c>
      <c r="AU183" s="151" t="s">
        <v>78</v>
      </c>
      <c r="AV183" s="11" t="s">
        <v>78</v>
      </c>
      <c r="AW183" s="11" t="s">
        <v>32</v>
      </c>
      <c r="AX183" s="11" t="s">
        <v>69</v>
      </c>
      <c r="AY183" s="151" t="s">
        <v>121</v>
      </c>
    </row>
    <row r="184" spans="2:51" s="11" customFormat="1" ht="13.5">
      <c r="B184" s="147"/>
      <c r="C184" s="277"/>
      <c r="D184" s="275" t="s">
        <v>133</v>
      </c>
      <c r="E184" s="282" t="s">
        <v>5</v>
      </c>
      <c r="F184" s="283" t="s">
        <v>303</v>
      </c>
      <c r="G184" s="277"/>
      <c r="H184" s="284">
        <v>20.8</v>
      </c>
      <c r="I184" s="307"/>
      <c r="J184" s="277"/>
      <c r="K184" s="277"/>
      <c r="L184" s="147"/>
      <c r="M184" s="148"/>
      <c r="N184" s="149"/>
      <c r="O184" s="149"/>
      <c r="P184" s="149"/>
      <c r="Q184" s="149"/>
      <c r="R184" s="149"/>
      <c r="S184" s="149"/>
      <c r="T184" s="150"/>
      <c r="AT184" s="151" t="s">
        <v>133</v>
      </c>
      <c r="AU184" s="151" t="s">
        <v>78</v>
      </c>
      <c r="AV184" s="11" t="s">
        <v>78</v>
      </c>
      <c r="AW184" s="11" t="s">
        <v>32</v>
      </c>
      <c r="AX184" s="11" t="s">
        <v>69</v>
      </c>
      <c r="AY184" s="151" t="s">
        <v>121</v>
      </c>
    </row>
    <row r="185" spans="2:51" s="11" customFormat="1" ht="13.5">
      <c r="B185" s="147"/>
      <c r="C185" s="277"/>
      <c r="D185" s="275" t="s">
        <v>133</v>
      </c>
      <c r="E185" s="282" t="s">
        <v>5</v>
      </c>
      <c r="F185" s="283" t="s">
        <v>304</v>
      </c>
      <c r="G185" s="277"/>
      <c r="H185" s="284">
        <v>10</v>
      </c>
      <c r="I185" s="307"/>
      <c r="J185" s="277"/>
      <c r="K185" s="277"/>
      <c r="L185" s="147"/>
      <c r="M185" s="148"/>
      <c r="N185" s="149"/>
      <c r="O185" s="149"/>
      <c r="P185" s="149"/>
      <c r="Q185" s="149"/>
      <c r="R185" s="149"/>
      <c r="S185" s="149"/>
      <c r="T185" s="150"/>
      <c r="AT185" s="151" t="s">
        <v>133</v>
      </c>
      <c r="AU185" s="151" t="s">
        <v>78</v>
      </c>
      <c r="AV185" s="11" t="s">
        <v>78</v>
      </c>
      <c r="AW185" s="11" t="s">
        <v>32</v>
      </c>
      <c r="AX185" s="11" t="s">
        <v>69</v>
      </c>
      <c r="AY185" s="151" t="s">
        <v>121</v>
      </c>
    </row>
    <row r="186" spans="2:51" s="11" customFormat="1" ht="13.5">
      <c r="B186" s="147"/>
      <c r="C186" s="277"/>
      <c r="D186" s="275" t="s">
        <v>133</v>
      </c>
      <c r="E186" s="282" t="s">
        <v>5</v>
      </c>
      <c r="F186" s="283" t="s">
        <v>305</v>
      </c>
      <c r="G186" s="277"/>
      <c r="H186" s="284">
        <v>6.56</v>
      </c>
      <c r="I186" s="307"/>
      <c r="J186" s="277"/>
      <c r="K186" s="277"/>
      <c r="L186" s="147"/>
      <c r="M186" s="148"/>
      <c r="N186" s="149"/>
      <c r="O186" s="149"/>
      <c r="P186" s="149"/>
      <c r="Q186" s="149"/>
      <c r="R186" s="149"/>
      <c r="S186" s="149"/>
      <c r="T186" s="150"/>
      <c r="AT186" s="151" t="s">
        <v>133</v>
      </c>
      <c r="AU186" s="151" t="s">
        <v>78</v>
      </c>
      <c r="AV186" s="11" t="s">
        <v>78</v>
      </c>
      <c r="AW186" s="11" t="s">
        <v>32</v>
      </c>
      <c r="AX186" s="11" t="s">
        <v>69</v>
      </c>
      <c r="AY186" s="151" t="s">
        <v>121</v>
      </c>
    </row>
    <row r="187" spans="2:51" s="11" customFormat="1" ht="13.5">
      <c r="B187" s="147"/>
      <c r="C187" s="277"/>
      <c r="D187" s="275" t="s">
        <v>133</v>
      </c>
      <c r="E187" s="282" t="s">
        <v>5</v>
      </c>
      <c r="F187" s="283" t="s">
        <v>306</v>
      </c>
      <c r="G187" s="277"/>
      <c r="H187" s="284">
        <v>4.8</v>
      </c>
      <c r="I187" s="307"/>
      <c r="J187" s="277"/>
      <c r="K187" s="277"/>
      <c r="L187" s="147"/>
      <c r="M187" s="148"/>
      <c r="N187" s="149"/>
      <c r="O187" s="149"/>
      <c r="P187" s="149"/>
      <c r="Q187" s="149"/>
      <c r="R187" s="149"/>
      <c r="S187" s="149"/>
      <c r="T187" s="150"/>
      <c r="AT187" s="151" t="s">
        <v>133</v>
      </c>
      <c r="AU187" s="151" t="s">
        <v>78</v>
      </c>
      <c r="AV187" s="11" t="s">
        <v>78</v>
      </c>
      <c r="AW187" s="11" t="s">
        <v>32</v>
      </c>
      <c r="AX187" s="11" t="s">
        <v>69</v>
      </c>
      <c r="AY187" s="151" t="s">
        <v>121</v>
      </c>
    </row>
    <row r="188" spans="2:51" s="12" customFormat="1" ht="13.5">
      <c r="B188" s="154"/>
      <c r="C188" s="285"/>
      <c r="D188" s="278" t="s">
        <v>133</v>
      </c>
      <c r="E188" s="296" t="s">
        <v>5</v>
      </c>
      <c r="F188" s="297" t="s">
        <v>151</v>
      </c>
      <c r="G188" s="285"/>
      <c r="H188" s="298">
        <v>60.88</v>
      </c>
      <c r="I188" s="308"/>
      <c r="J188" s="285"/>
      <c r="K188" s="285"/>
      <c r="L188" s="154"/>
      <c r="M188" s="155"/>
      <c r="N188" s="156"/>
      <c r="O188" s="156"/>
      <c r="P188" s="156"/>
      <c r="Q188" s="156"/>
      <c r="R188" s="156"/>
      <c r="S188" s="156"/>
      <c r="T188" s="157"/>
      <c r="AT188" s="158" t="s">
        <v>133</v>
      </c>
      <c r="AU188" s="158" t="s">
        <v>78</v>
      </c>
      <c r="AV188" s="12" t="s">
        <v>129</v>
      </c>
      <c r="AW188" s="12" t="s">
        <v>32</v>
      </c>
      <c r="AX188" s="12" t="s">
        <v>76</v>
      </c>
      <c r="AY188" s="158" t="s">
        <v>121</v>
      </c>
    </row>
    <row r="189" spans="2:65" s="1" customFormat="1" ht="22.5" customHeight="1">
      <c r="B189" s="139"/>
      <c r="C189" s="290" t="s">
        <v>307</v>
      </c>
      <c r="D189" s="290" t="s">
        <v>290</v>
      </c>
      <c r="E189" s="291" t="s">
        <v>308</v>
      </c>
      <c r="F189" s="292" t="s">
        <v>309</v>
      </c>
      <c r="G189" s="293" t="s">
        <v>293</v>
      </c>
      <c r="H189" s="294">
        <v>1.606</v>
      </c>
      <c r="I189" s="254"/>
      <c r="J189" s="295">
        <f>ROUND(I189*H189,2)</f>
        <v>0</v>
      </c>
      <c r="K189" s="292" t="s">
        <v>128</v>
      </c>
      <c r="L189" s="159"/>
      <c r="M189" s="160"/>
      <c r="N189" s="161"/>
      <c r="O189" s="142"/>
      <c r="P189" s="142"/>
      <c r="Q189" s="142"/>
      <c r="R189" s="142"/>
      <c r="S189" s="142"/>
      <c r="T189" s="143"/>
      <c r="AR189" s="23" t="s">
        <v>294</v>
      </c>
      <c r="AT189" s="23" t="s">
        <v>290</v>
      </c>
      <c r="AU189" s="23" t="s">
        <v>78</v>
      </c>
      <c r="AY189" s="23" t="s">
        <v>121</v>
      </c>
      <c r="BE189" s="144">
        <f>IF(N189="základní",J189,0)</f>
        <v>0</v>
      </c>
      <c r="BF189" s="144">
        <f>IF(N189="snížená",J189,0)</f>
        <v>0</v>
      </c>
      <c r="BG189" s="144">
        <f>IF(N189="zákl. přenesená",J189,0)</f>
        <v>0</v>
      </c>
      <c r="BH189" s="144">
        <f>IF(N189="sníž. přenesená",J189,0)</f>
        <v>0</v>
      </c>
      <c r="BI189" s="144">
        <f>IF(N189="nulová",J189,0)</f>
        <v>0</v>
      </c>
      <c r="BJ189" s="23" t="s">
        <v>76</v>
      </c>
      <c r="BK189" s="144">
        <f>ROUND(I189*H189,2)</f>
        <v>0</v>
      </c>
      <c r="BL189" s="23" t="s">
        <v>209</v>
      </c>
      <c r="BM189" s="23" t="s">
        <v>310</v>
      </c>
    </row>
    <row r="190" spans="2:51" s="11" customFormat="1" ht="13.5">
      <c r="B190" s="147"/>
      <c r="C190" s="277"/>
      <c r="D190" s="275" t="s">
        <v>133</v>
      </c>
      <c r="E190" s="282" t="s">
        <v>5</v>
      </c>
      <c r="F190" s="283" t="s">
        <v>311</v>
      </c>
      <c r="G190" s="277"/>
      <c r="H190" s="284">
        <v>0.24</v>
      </c>
      <c r="I190" s="307"/>
      <c r="J190" s="277"/>
      <c r="K190" s="277"/>
      <c r="L190" s="147"/>
      <c r="M190" s="148"/>
      <c r="N190" s="149"/>
      <c r="O190" s="149"/>
      <c r="P190" s="149"/>
      <c r="Q190" s="149"/>
      <c r="R190" s="149"/>
      <c r="S190" s="149"/>
      <c r="T190" s="150"/>
      <c r="AT190" s="151" t="s">
        <v>133</v>
      </c>
      <c r="AU190" s="151" t="s">
        <v>78</v>
      </c>
      <c r="AV190" s="11" t="s">
        <v>78</v>
      </c>
      <c r="AW190" s="11" t="s">
        <v>32</v>
      </c>
      <c r="AX190" s="11" t="s">
        <v>69</v>
      </c>
      <c r="AY190" s="151" t="s">
        <v>121</v>
      </c>
    </row>
    <row r="191" spans="2:51" s="11" customFormat="1" ht="13.5">
      <c r="B191" s="147"/>
      <c r="C191" s="277"/>
      <c r="D191" s="275" t="s">
        <v>133</v>
      </c>
      <c r="E191" s="282" t="s">
        <v>5</v>
      </c>
      <c r="F191" s="283" t="s">
        <v>312</v>
      </c>
      <c r="G191" s="277"/>
      <c r="H191" s="284">
        <v>0.948</v>
      </c>
      <c r="I191" s="307"/>
      <c r="J191" s="277"/>
      <c r="K191" s="277"/>
      <c r="L191" s="147"/>
      <c r="M191" s="148"/>
      <c r="N191" s="149"/>
      <c r="O191" s="149"/>
      <c r="P191" s="149"/>
      <c r="Q191" s="149"/>
      <c r="R191" s="149"/>
      <c r="S191" s="149"/>
      <c r="T191" s="150"/>
      <c r="AT191" s="151" t="s">
        <v>133</v>
      </c>
      <c r="AU191" s="151" t="s">
        <v>78</v>
      </c>
      <c r="AV191" s="11" t="s">
        <v>78</v>
      </c>
      <c r="AW191" s="11" t="s">
        <v>32</v>
      </c>
      <c r="AX191" s="11" t="s">
        <v>69</v>
      </c>
      <c r="AY191" s="151" t="s">
        <v>121</v>
      </c>
    </row>
    <row r="192" spans="2:51" s="11" customFormat="1" ht="13.5">
      <c r="B192" s="147"/>
      <c r="C192" s="277"/>
      <c r="D192" s="275" t="s">
        <v>133</v>
      </c>
      <c r="E192" s="282" t="s">
        <v>5</v>
      </c>
      <c r="F192" s="283" t="s">
        <v>313</v>
      </c>
      <c r="G192" s="277"/>
      <c r="H192" s="284">
        <v>0.115</v>
      </c>
      <c r="I192" s="307"/>
      <c r="J192" s="277"/>
      <c r="K192" s="277"/>
      <c r="L192" s="147"/>
      <c r="M192" s="148"/>
      <c r="N192" s="149"/>
      <c r="O192" s="149"/>
      <c r="P192" s="149"/>
      <c r="Q192" s="149"/>
      <c r="R192" s="149"/>
      <c r="S192" s="149"/>
      <c r="T192" s="150"/>
      <c r="AT192" s="151" t="s">
        <v>133</v>
      </c>
      <c r="AU192" s="151" t="s">
        <v>78</v>
      </c>
      <c r="AV192" s="11" t="s">
        <v>78</v>
      </c>
      <c r="AW192" s="11" t="s">
        <v>32</v>
      </c>
      <c r="AX192" s="11" t="s">
        <v>69</v>
      </c>
      <c r="AY192" s="151" t="s">
        <v>121</v>
      </c>
    </row>
    <row r="193" spans="2:51" s="11" customFormat="1" ht="13.5">
      <c r="B193" s="147"/>
      <c r="C193" s="277"/>
      <c r="D193" s="275" t="s">
        <v>133</v>
      </c>
      <c r="E193" s="282" t="s">
        <v>5</v>
      </c>
      <c r="F193" s="283" t="s">
        <v>314</v>
      </c>
      <c r="G193" s="277"/>
      <c r="H193" s="284">
        <v>0.157</v>
      </c>
      <c r="I193" s="307"/>
      <c r="J193" s="277"/>
      <c r="K193" s="277"/>
      <c r="L193" s="147"/>
      <c r="M193" s="148"/>
      <c r="N193" s="149"/>
      <c r="O193" s="149"/>
      <c r="P193" s="149"/>
      <c r="Q193" s="149"/>
      <c r="R193" s="149"/>
      <c r="S193" s="149"/>
      <c r="T193" s="150"/>
      <c r="AT193" s="151" t="s">
        <v>133</v>
      </c>
      <c r="AU193" s="151" t="s">
        <v>78</v>
      </c>
      <c r="AV193" s="11" t="s">
        <v>78</v>
      </c>
      <c r="AW193" s="11" t="s">
        <v>32</v>
      </c>
      <c r="AX193" s="11" t="s">
        <v>69</v>
      </c>
      <c r="AY193" s="151" t="s">
        <v>121</v>
      </c>
    </row>
    <row r="194" spans="2:51" s="12" customFormat="1" ht="13.5">
      <c r="B194" s="154"/>
      <c r="C194" s="285"/>
      <c r="D194" s="275" t="s">
        <v>133</v>
      </c>
      <c r="E194" s="286" t="s">
        <v>5</v>
      </c>
      <c r="F194" s="287" t="s">
        <v>151</v>
      </c>
      <c r="G194" s="285"/>
      <c r="H194" s="288">
        <v>1.46</v>
      </c>
      <c r="I194" s="308"/>
      <c r="J194" s="285"/>
      <c r="K194" s="285"/>
      <c r="L194" s="154"/>
      <c r="M194" s="155"/>
      <c r="N194" s="156"/>
      <c r="O194" s="156"/>
      <c r="P194" s="156"/>
      <c r="Q194" s="156"/>
      <c r="R194" s="156"/>
      <c r="S194" s="156"/>
      <c r="T194" s="157"/>
      <c r="AT194" s="158" t="s">
        <v>133</v>
      </c>
      <c r="AU194" s="158" t="s">
        <v>78</v>
      </c>
      <c r="AV194" s="12" t="s">
        <v>129</v>
      </c>
      <c r="AW194" s="12" t="s">
        <v>32</v>
      </c>
      <c r="AX194" s="12" t="s">
        <v>76</v>
      </c>
      <c r="AY194" s="158" t="s">
        <v>121</v>
      </c>
    </row>
    <row r="195" spans="2:51" s="11" customFormat="1" ht="13.5">
      <c r="B195" s="147"/>
      <c r="C195" s="277"/>
      <c r="D195" s="278" t="s">
        <v>133</v>
      </c>
      <c r="E195" s="277"/>
      <c r="F195" s="280" t="s">
        <v>315</v>
      </c>
      <c r="G195" s="277"/>
      <c r="H195" s="281">
        <v>1.606</v>
      </c>
      <c r="I195" s="307"/>
      <c r="J195" s="277"/>
      <c r="K195" s="277"/>
      <c r="L195" s="147"/>
      <c r="M195" s="148"/>
      <c r="N195" s="149"/>
      <c r="O195" s="149"/>
      <c r="P195" s="149"/>
      <c r="Q195" s="149"/>
      <c r="R195" s="149"/>
      <c r="S195" s="149"/>
      <c r="T195" s="150"/>
      <c r="AT195" s="151" t="s">
        <v>133</v>
      </c>
      <c r="AU195" s="151" t="s">
        <v>78</v>
      </c>
      <c r="AV195" s="11" t="s">
        <v>78</v>
      </c>
      <c r="AW195" s="11" t="s">
        <v>6</v>
      </c>
      <c r="AX195" s="11" t="s">
        <v>76</v>
      </c>
      <c r="AY195" s="151" t="s">
        <v>121</v>
      </c>
    </row>
    <row r="196" spans="2:65" s="1" customFormat="1" ht="31.5" customHeight="1">
      <c r="B196" s="139"/>
      <c r="C196" s="269" t="s">
        <v>294</v>
      </c>
      <c r="D196" s="269" t="s">
        <v>124</v>
      </c>
      <c r="E196" s="270" t="s">
        <v>316</v>
      </c>
      <c r="F196" s="271" t="s">
        <v>317</v>
      </c>
      <c r="G196" s="272" t="s">
        <v>127</v>
      </c>
      <c r="H196" s="273">
        <v>12.48</v>
      </c>
      <c r="I196" s="253"/>
      <c r="J196" s="274">
        <f>ROUND(I196*H196,2)</f>
        <v>0</v>
      </c>
      <c r="K196" s="271" t="s">
        <v>128</v>
      </c>
      <c r="L196" s="37"/>
      <c r="M196" s="140"/>
      <c r="N196" s="141"/>
      <c r="O196" s="142"/>
      <c r="P196" s="142"/>
      <c r="Q196" s="142"/>
      <c r="R196" s="142"/>
      <c r="S196" s="142"/>
      <c r="T196" s="143"/>
      <c r="AR196" s="23" t="s">
        <v>209</v>
      </c>
      <c r="AT196" s="23" t="s">
        <v>124</v>
      </c>
      <c r="AU196" s="23" t="s">
        <v>78</v>
      </c>
      <c r="AY196" s="23" t="s">
        <v>121</v>
      </c>
      <c r="BE196" s="144">
        <f>IF(N196="základní",J196,0)</f>
        <v>0</v>
      </c>
      <c r="BF196" s="144">
        <f>IF(N196="snížená",J196,0)</f>
        <v>0</v>
      </c>
      <c r="BG196" s="144">
        <f>IF(N196="zákl. přenesená",J196,0)</f>
        <v>0</v>
      </c>
      <c r="BH196" s="144">
        <f>IF(N196="sníž. přenesená",J196,0)</f>
        <v>0</v>
      </c>
      <c r="BI196" s="144">
        <f>IF(N196="nulová",J196,0)</f>
        <v>0</v>
      </c>
      <c r="BJ196" s="23" t="s">
        <v>76</v>
      </c>
      <c r="BK196" s="144">
        <f>ROUND(I196*H196,2)</f>
        <v>0</v>
      </c>
      <c r="BL196" s="23" t="s">
        <v>209</v>
      </c>
      <c r="BM196" s="23" t="s">
        <v>318</v>
      </c>
    </row>
    <row r="197" spans="2:51" s="11" customFormat="1" ht="13.5">
      <c r="B197" s="147"/>
      <c r="C197" s="277"/>
      <c r="D197" s="278" t="s">
        <v>133</v>
      </c>
      <c r="E197" s="279" t="s">
        <v>5</v>
      </c>
      <c r="F197" s="280" t="s">
        <v>319</v>
      </c>
      <c r="G197" s="277"/>
      <c r="H197" s="281">
        <v>12.48</v>
      </c>
      <c r="I197" s="307"/>
      <c r="J197" s="277"/>
      <c r="K197" s="277"/>
      <c r="L197" s="147"/>
      <c r="M197" s="148"/>
      <c r="N197" s="149"/>
      <c r="O197" s="149"/>
      <c r="P197" s="149"/>
      <c r="Q197" s="149"/>
      <c r="R197" s="149"/>
      <c r="S197" s="149"/>
      <c r="T197" s="150"/>
      <c r="AT197" s="151" t="s">
        <v>133</v>
      </c>
      <c r="AU197" s="151" t="s">
        <v>78</v>
      </c>
      <c r="AV197" s="11" t="s">
        <v>78</v>
      </c>
      <c r="AW197" s="11" t="s">
        <v>32</v>
      </c>
      <c r="AX197" s="11" t="s">
        <v>76</v>
      </c>
      <c r="AY197" s="151" t="s">
        <v>121</v>
      </c>
    </row>
    <row r="198" spans="2:65" s="1" customFormat="1" ht="31.5" customHeight="1">
      <c r="B198" s="139"/>
      <c r="C198" s="269" t="s">
        <v>320</v>
      </c>
      <c r="D198" s="269" t="s">
        <v>124</v>
      </c>
      <c r="E198" s="270" t="s">
        <v>321</v>
      </c>
      <c r="F198" s="271" t="s">
        <v>322</v>
      </c>
      <c r="G198" s="272" t="s">
        <v>127</v>
      </c>
      <c r="H198" s="273">
        <v>308.541</v>
      </c>
      <c r="I198" s="253"/>
      <c r="J198" s="274">
        <f>ROUND(I198*H198,2)</f>
        <v>0</v>
      </c>
      <c r="K198" s="271" t="s">
        <v>128</v>
      </c>
      <c r="L198" s="37"/>
      <c r="M198" s="140"/>
      <c r="N198" s="141"/>
      <c r="O198" s="142"/>
      <c r="P198" s="142"/>
      <c r="Q198" s="142"/>
      <c r="R198" s="142"/>
      <c r="S198" s="142"/>
      <c r="T198" s="143"/>
      <c r="AR198" s="23" t="s">
        <v>209</v>
      </c>
      <c r="AT198" s="23" t="s">
        <v>124</v>
      </c>
      <c r="AU198" s="23" t="s">
        <v>78</v>
      </c>
      <c r="AY198" s="23" t="s">
        <v>121</v>
      </c>
      <c r="BE198" s="144">
        <f>IF(N198="základní",J198,0)</f>
        <v>0</v>
      </c>
      <c r="BF198" s="144">
        <f>IF(N198="snížená",J198,0)</f>
        <v>0</v>
      </c>
      <c r="BG198" s="144">
        <f>IF(N198="zákl. přenesená",J198,0)</f>
        <v>0</v>
      </c>
      <c r="BH198" s="144">
        <f>IF(N198="sníž. přenesená",J198,0)</f>
        <v>0</v>
      </c>
      <c r="BI198" s="144">
        <f>IF(N198="nulová",J198,0)</f>
        <v>0</v>
      </c>
      <c r="BJ198" s="23" t="s">
        <v>76</v>
      </c>
      <c r="BK198" s="144">
        <f>ROUND(I198*H198,2)</f>
        <v>0</v>
      </c>
      <c r="BL198" s="23" t="s">
        <v>209</v>
      </c>
      <c r="BM198" s="23" t="s">
        <v>323</v>
      </c>
    </row>
    <row r="199" spans="2:47" s="1" customFormat="1" ht="54">
      <c r="B199" s="37"/>
      <c r="C199" s="260"/>
      <c r="D199" s="275" t="s">
        <v>131</v>
      </c>
      <c r="E199" s="260"/>
      <c r="F199" s="276" t="s">
        <v>301</v>
      </c>
      <c r="G199" s="260"/>
      <c r="H199" s="260"/>
      <c r="I199" s="304"/>
      <c r="J199" s="260"/>
      <c r="K199" s="260"/>
      <c r="L199" s="37"/>
      <c r="M199" s="146"/>
      <c r="N199" s="38"/>
      <c r="O199" s="38"/>
      <c r="P199" s="38"/>
      <c r="Q199" s="38"/>
      <c r="R199" s="38"/>
      <c r="S199" s="38"/>
      <c r="T199" s="66"/>
      <c r="AT199" s="23" t="s">
        <v>131</v>
      </c>
      <c r="AU199" s="23" t="s">
        <v>78</v>
      </c>
    </row>
    <row r="200" spans="2:51" s="11" customFormat="1" ht="13.5">
      <c r="B200" s="147"/>
      <c r="C200" s="277"/>
      <c r="D200" s="275" t="s">
        <v>133</v>
      </c>
      <c r="E200" s="282" t="s">
        <v>5</v>
      </c>
      <c r="F200" s="283" t="s">
        <v>324</v>
      </c>
      <c r="G200" s="277"/>
      <c r="H200" s="284">
        <v>108.487</v>
      </c>
      <c r="I200" s="307"/>
      <c r="J200" s="277"/>
      <c r="K200" s="277"/>
      <c r="L200" s="147"/>
      <c r="M200" s="148"/>
      <c r="N200" s="149"/>
      <c r="O200" s="149"/>
      <c r="P200" s="149"/>
      <c r="Q200" s="149"/>
      <c r="R200" s="149"/>
      <c r="S200" s="149"/>
      <c r="T200" s="150"/>
      <c r="AT200" s="151" t="s">
        <v>133</v>
      </c>
      <c r="AU200" s="151" t="s">
        <v>78</v>
      </c>
      <c r="AV200" s="11" t="s">
        <v>78</v>
      </c>
      <c r="AW200" s="11" t="s">
        <v>32</v>
      </c>
      <c r="AX200" s="11" t="s">
        <v>69</v>
      </c>
      <c r="AY200" s="151" t="s">
        <v>121</v>
      </c>
    </row>
    <row r="201" spans="2:51" s="11" customFormat="1" ht="13.5">
      <c r="B201" s="147"/>
      <c r="C201" s="277"/>
      <c r="D201" s="275" t="s">
        <v>133</v>
      </c>
      <c r="E201" s="282" t="s">
        <v>5</v>
      </c>
      <c r="F201" s="283" t="s">
        <v>325</v>
      </c>
      <c r="G201" s="277"/>
      <c r="H201" s="284">
        <v>75.622</v>
      </c>
      <c r="I201" s="307"/>
      <c r="J201" s="277"/>
      <c r="K201" s="277"/>
      <c r="L201" s="147"/>
      <c r="M201" s="148"/>
      <c r="N201" s="149"/>
      <c r="O201" s="149"/>
      <c r="P201" s="149"/>
      <c r="Q201" s="149"/>
      <c r="R201" s="149"/>
      <c r="S201" s="149"/>
      <c r="T201" s="150"/>
      <c r="AT201" s="151" t="s">
        <v>133</v>
      </c>
      <c r="AU201" s="151" t="s">
        <v>78</v>
      </c>
      <c r="AV201" s="11" t="s">
        <v>78</v>
      </c>
      <c r="AW201" s="11" t="s">
        <v>32</v>
      </c>
      <c r="AX201" s="11" t="s">
        <v>69</v>
      </c>
      <c r="AY201" s="151" t="s">
        <v>121</v>
      </c>
    </row>
    <row r="202" spans="2:51" s="11" customFormat="1" ht="13.5">
      <c r="B202" s="147"/>
      <c r="C202" s="277"/>
      <c r="D202" s="275" t="s">
        <v>133</v>
      </c>
      <c r="E202" s="282" t="s">
        <v>5</v>
      </c>
      <c r="F202" s="283" t="s">
        <v>326</v>
      </c>
      <c r="G202" s="277"/>
      <c r="H202" s="284">
        <v>-7.85</v>
      </c>
      <c r="I202" s="307"/>
      <c r="J202" s="277"/>
      <c r="K202" s="277"/>
      <c r="L202" s="147"/>
      <c r="M202" s="148"/>
      <c r="N202" s="149"/>
      <c r="O202" s="149"/>
      <c r="P202" s="149"/>
      <c r="Q202" s="149"/>
      <c r="R202" s="149"/>
      <c r="S202" s="149"/>
      <c r="T202" s="150"/>
      <c r="AT202" s="151" t="s">
        <v>133</v>
      </c>
      <c r="AU202" s="151" t="s">
        <v>78</v>
      </c>
      <c r="AV202" s="11" t="s">
        <v>78</v>
      </c>
      <c r="AW202" s="11" t="s">
        <v>32</v>
      </c>
      <c r="AX202" s="11" t="s">
        <v>69</v>
      </c>
      <c r="AY202" s="151" t="s">
        <v>121</v>
      </c>
    </row>
    <row r="203" spans="2:51" s="11" customFormat="1" ht="13.5">
      <c r="B203" s="147"/>
      <c r="C203" s="277"/>
      <c r="D203" s="275" t="s">
        <v>133</v>
      </c>
      <c r="E203" s="282" t="s">
        <v>5</v>
      </c>
      <c r="F203" s="283" t="s">
        <v>327</v>
      </c>
      <c r="G203" s="277"/>
      <c r="H203" s="284">
        <v>-3.768</v>
      </c>
      <c r="I203" s="307"/>
      <c r="J203" s="277"/>
      <c r="K203" s="277"/>
      <c r="L203" s="147"/>
      <c r="M203" s="148"/>
      <c r="N203" s="149"/>
      <c r="O203" s="149"/>
      <c r="P203" s="149"/>
      <c r="Q203" s="149"/>
      <c r="R203" s="149"/>
      <c r="S203" s="149"/>
      <c r="T203" s="150"/>
      <c r="AT203" s="151" t="s">
        <v>133</v>
      </c>
      <c r="AU203" s="151" t="s">
        <v>78</v>
      </c>
      <c r="AV203" s="11" t="s">
        <v>78</v>
      </c>
      <c r="AW203" s="11" t="s">
        <v>32</v>
      </c>
      <c r="AX203" s="11" t="s">
        <v>69</v>
      </c>
      <c r="AY203" s="151" t="s">
        <v>121</v>
      </c>
    </row>
    <row r="204" spans="2:51" s="11" customFormat="1" ht="13.5">
      <c r="B204" s="147"/>
      <c r="C204" s="277"/>
      <c r="D204" s="275" t="s">
        <v>133</v>
      </c>
      <c r="E204" s="282" t="s">
        <v>5</v>
      </c>
      <c r="F204" s="283" t="s">
        <v>328</v>
      </c>
      <c r="G204" s="277"/>
      <c r="H204" s="284">
        <v>92.5</v>
      </c>
      <c r="I204" s="307"/>
      <c r="J204" s="277"/>
      <c r="K204" s="277"/>
      <c r="L204" s="147"/>
      <c r="M204" s="148"/>
      <c r="N204" s="149"/>
      <c r="O204" s="149"/>
      <c r="P204" s="149"/>
      <c r="Q204" s="149"/>
      <c r="R204" s="149"/>
      <c r="S204" s="149"/>
      <c r="T204" s="150"/>
      <c r="AT204" s="151" t="s">
        <v>133</v>
      </c>
      <c r="AU204" s="151" t="s">
        <v>78</v>
      </c>
      <c r="AV204" s="11" t="s">
        <v>78</v>
      </c>
      <c r="AW204" s="11" t="s">
        <v>32</v>
      </c>
      <c r="AX204" s="11" t="s">
        <v>69</v>
      </c>
      <c r="AY204" s="151" t="s">
        <v>121</v>
      </c>
    </row>
    <row r="205" spans="2:51" s="11" customFormat="1" ht="13.5">
      <c r="B205" s="147"/>
      <c r="C205" s="277"/>
      <c r="D205" s="275" t="s">
        <v>133</v>
      </c>
      <c r="E205" s="282" t="s">
        <v>5</v>
      </c>
      <c r="F205" s="283" t="s">
        <v>329</v>
      </c>
      <c r="G205" s="277"/>
      <c r="H205" s="284">
        <v>5.625</v>
      </c>
      <c r="I205" s="307"/>
      <c r="J205" s="277"/>
      <c r="K205" s="277"/>
      <c r="L205" s="147"/>
      <c r="M205" s="148"/>
      <c r="N205" s="149"/>
      <c r="O205" s="149"/>
      <c r="P205" s="149"/>
      <c r="Q205" s="149"/>
      <c r="R205" s="149"/>
      <c r="S205" s="149"/>
      <c r="T205" s="150"/>
      <c r="AT205" s="151" t="s">
        <v>133</v>
      </c>
      <c r="AU205" s="151" t="s">
        <v>78</v>
      </c>
      <c r="AV205" s="11" t="s">
        <v>78</v>
      </c>
      <c r="AW205" s="11" t="s">
        <v>32</v>
      </c>
      <c r="AX205" s="11" t="s">
        <v>69</v>
      </c>
      <c r="AY205" s="151" t="s">
        <v>121</v>
      </c>
    </row>
    <row r="206" spans="2:51" s="11" customFormat="1" ht="13.5">
      <c r="B206" s="147"/>
      <c r="C206" s="277"/>
      <c r="D206" s="275" t="s">
        <v>133</v>
      </c>
      <c r="E206" s="282" t="s">
        <v>5</v>
      </c>
      <c r="F206" s="283" t="s">
        <v>330</v>
      </c>
      <c r="G206" s="277"/>
      <c r="H206" s="284">
        <v>12.325</v>
      </c>
      <c r="I206" s="307"/>
      <c r="J206" s="277"/>
      <c r="K206" s="277"/>
      <c r="L206" s="147"/>
      <c r="M206" s="148"/>
      <c r="N206" s="149"/>
      <c r="O206" s="149"/>
      <c r="P206" s="149"/>
      <c r="Q206" s="149"/>
      <c r="R206" s="149"/>
      <c r="S206" s="149"/>
      <c r="T206" s="150"/>
      <c r="AT206" s="151" t="s">
        <v>133</v>
      </c>
      <c r="AU206" s="151" t="s">
        <v>78</v>
      </c>
      <c r="AV206" s="11" t="s">
        <v>78</v>
      </c>
      <c r="AW206" s="11" t="s">
        <v>32</v>
      </c>
      <c r="AX206" s="11" t="s">
        <v>69</v>
      </c>
      <c r="AY206" s="151" t="s">
        <v>121</v>
      </c>
    </row>
    <row r="207" spans="2:51" s="11" customFormat="1" ht="13.5">
      <c r="B207" s="147"/>
      <c r="C207" s="277"/>
      <c r="D207" s="275" t="s">
        <v>133</v>
      </c>
      <c r="E207" s="282" t="s">
        <v>5</v>
      </c>
      <c r="F207" s="283" t="s">
        <v>331</v>
      </c>
      <c r="G207" s="277"/>
      <c r="H207" s="284">
        <v>-2.4</v>
      </c>
      <c r="I207" s="307"/>
      <c r="J207" s="277"/>
      <c r="K207" s="277"/>
      <c r="L207" s="147"/>
      <c r="M207" s="148"/>
      <c r="N207" s="149"/>
      <c r="O207" s="149"/>
      <c r="P207" s="149"/>
      <c r="Q207" s="149"/>
      <c r="R207" s="149"/>
      <c r="S207" s="149"/>
      <c r="T207" s="150"/>
      <c r="AT207" s="151" t="s">
        <v>133</v>
      </c>
      <c r="AU207" s="151" t="s">
        <v>78</v>
      </c>
      <c r="AV207" s="11" t="s">
        <v>78</v>
      </c>
      <c r="AW207" s="11" t="s">
        <v>32</v>
      </c>
      <c r="AX207" s="11" t="s">
        <v>69</v>
      </c>
      <c r="AY207" s="151" t="s">
        <v>121</v>
      </c>
    </row>
    <row r="208" spans="2:51" s="13" customFormat="1" ht="13.5">
      <c r="B208" s="162"/>
      <c r="C208" s="299"/>
      <c r="D208" s="275" t="s">
        <v>133</v>
      </c>
      <c r="E208" s="300" t="s">
        <v>5</v>
      </c>
      <c r="F208" s="301" t="s">
        <v>332</v>
      </c>
      <c r="G208" s="299"/>
      <c r="H208" s="302">
        <v>280.541</v>
      </c>
      <c r="I208" s="310"/>
      <c r="J208" s="299"/>
      <c r="K208" s="299"/>
      <c r="L208" s="162"/>
      <c r="M208" s="164"/>
      <c r="N208" s="165"/>
      <c r="O208" s="165"/>
      <c r="P208" s="165"/>
      <c r="Q208" s="165"/>
      <c r="R208" s="165"/>
      <c r="S208" s="165"/>
      <c r="T208" s="166"/>
      <c r="AT208" s="163" t="s">
        <v>133</v>
      </c>
      <c r="AU208" s="163" t="s">
        <v>78</v>
      </c>
      <c r="AV208" s="13" t="s">
        <v>140</v>
      </c>
      <c r="AW208" s="13" t="s">
        <v>32</v>
      </c>
      <c r="AX208" s="13" t="s">
        <v>69</v>
      </c>
      <c r="AY208" s="163" t="s">
        <v>121</v>
      </c>
    </row>
    <row r="209" spans="2:51" s="11" customFormat="1" ht="13.5">
      <c r="B209" s="147"/>
      <c r="C209" s="277"/>
      <c r="D209" s="275" t="s">
        <v>133</v>
      </c>
      <c r="E209" s="282" t="s">
        <v>5</v>
      </c>
      <c r="F209" s="283" t="s">
        <v>333</v>
      </c>
      <c r="G209" s="277"/>
      <c r="H209" s="284">
        <v>28</v>
      </c>
      <c r="I209" s="307"/>
      <c r="J209" s="277"/>
      <c r="K209" s="277"/>
      <c r="L209" s="147"/>
      <c r="M209" s="148"/>
      <c r="N209" s="149"/>
      <c r="O209" s="149"/>
      <c r="P209" s="149"/>
      <c r="Q209" s="149"/>
      <c r="R209" s="149"/>
      <c r="S209" s="149"/>
      <c r="T209" s="150"/>
      <c r="AT209" s="151" t="s">
        <v>133</v>
      </c>
      <c r="AU209" s="151" t="s">
        <v>78</v>
      </c>
      <c r="AV209" s="11" t="s">
        <v>78</v>
      </c>
      <c r="AW209" s="11" t="s">
        <v>32</v>
      </c>
      <c r="AX209" s="11" t="s">
        <v>69</v>
      </c>
      <c r="AY209" s="151" t="s">
        <v>121</v>
      </c>
    </row>
    <row r="210" spans="2:51" s="12" customFormat="1" ht="13.5">
      <c r="B210" s="154"/>
      <c r="C210" s="285"/>
      <c r="D210" s="278" t="s">
        <v>133</v>
      </c>
      <c r="E210" s="296" t="s">
        <v>5</v>
      </c>
      <c r="F210" s="297" t="s">
        <v>151</v>
      </c>
      <c r="G210" s="285"/>
      <c r="H210" s="298">
        <v>308.541</v>
      </c>
      <c r="I210" s="308"/>
      <c r="J210" s="285"/>
      <c r="K210" s="285"/>
      <c r="L210" s="154"/>
      <c r="M210" s="155"/>
      <c r="N210" s="156"/>
      <c r="O210" s="156"/>
      <c r="P210" s="156"/>
      <c r="Q210" s="156"/>
      <c r="R210" s="156"/>
      <c r="S210" s="156"/>
      <c r="T210" s="157"/>
      <c r="AT210" s="158" t="s">
        <v>133</v>
      </c>
      <c r="AU210" s="158" t="s">
        <v>78</v>
      </c>
      <c r="AV210" s="12" t="s">
        <v>129</v>
      </c>
      <c r="AW210" s="12" t="s">
        <v>32</v>
      </c>
      <c r="AX210" s="12" t="s">
        <v>76</v>
      </c>
      <c r="AY210" s="158" t="s">
        <v>121</v>
      </c>
    </row>
    <row r="211" spans="2:65" s="1" customFormat="1" ht="22.5" customHeight="1">
      <c r="B211" s="139"/>
      <c r="C211" s="290" t="s">
        <v>334</v>
      </c>
      <c r="D211" s="290" t="s">
        <v>290</v>
      </c>
      <c r="E211" s="291" t="s">
        <v>335</v>
      </c>
      <c r="F211" s="292" t="s">
        <v>336</v>
      </c>
      <c r="G211" s="293" t="s">
        <v>293</v>
      </c>
      <c r="H211" s="294">
        <v>4.311</v>
      </c>
      <c r="I211" s="254"/>
      <c r="J211" s="295">
        <f>ROUND(I211*H211,2)</f>
        <v>0</v>
      </c>
      <c r="K211" s="292" t="s">
        <v>128</v>
      </c>
      <c r="L211" s="159"/>
      <c r="M211" s="160"/>
      <c r="N211" s="161"/>
      <c r="O211" s="142"/>
      <c r="P211" s="142"/>
      <c r="Q211" s="142"/>
      <c r="R211" s="142"/>
      <c r="S211" s="142"/>
      <c r="T211" s="143"/>
      <c r="AR211" s="23" t="s">
        <v>294</v>
      </c>
      <c r="AT211" s="23" t="s">
        <v>290</v>
      </c>
      <c r="AU211" s="23" t="s">
        <v>78</v>
      </c>
      <c r="AY211" s="23" t="s">
        <v>121</v>
      </c>
      <c r="BE211" s="144">
        <f>IF(N211="základní",J211,0)</f>
        <v>0</v>
      </c>
      <c r="BF211" s="144">
        <f>IF(N211="snížená",J211,0)</f>
        <v>0</v>
      </c>
      <c r="BG211" s="144">
        <f>IF(N211="zákl. přenesená",J211,0)</f>
        <v>0</v>
      </c>
      <c r="BH211" s="144">
        <f>IF(N211="sníž. přenesená",J211,0)</f>
        <v>0</v>
      </c>
      <c r="BI211" s="144">
        <f>IF(N211="nulová",J211,0)</f>
        <v>0</v>
      </c>
      <c r="BJ211" s="23" t="s">
        <v>76</v>
      </c>
      <c r="BK211" s="144">
        <f>ROUND(I211*H211,2)</f>
        <v>0</v>
      </c>
      <c r="BL211" s="23" t="s">
        <v>209</v>
      </c>
      <c r="BM211" s="23" t="s">
        <v>337</v>
      </c>
    </row>
    <row r="212" spans="2:51" s="11" customFormat="1" ht="13.5">
      <c r="B212" s="147"/>
      <c r="C212" s="277"/>
      <c r="D212" s="275" t="s">
        <v>133</v>
      </c>
      <c r="E212" s="282" t="s">
        <v>5</v>
      </c>
      <c r="F212" s="283" t="s">
        <v>338</v>
      </c>
      <c r="G212" s="277"/>
      <c r="H212" s="284">
        <v>3.119</v>
      </c>
      <c r="I212" s="307"/>
      <c r="J212" s="277"/>
      <c r="K212" s="277"/>
      <c r="L212" s="147"/>
      <c r="M212" s="148"/>
      <c r="N212" s="149"/>
      <c r="O212" s="149"/>
      <c r="P212" s="149"/>
      <c r="Q212" s="149"/>
      <c r="R212" s="149"/>
      <c r="S212" s="149"/>
      <c r="T212" s="150"/>
      <c r="AT212" s="151" t="s">
        <v>133</v>
      </c>
      <c r="AU212" s="151" t="s">
        <v>78</v>
      </c>
      <c r="AV212" s="11" t="s">
        <v>78</v>
      </c>
      <c r="AW212" s="11" t="s">
        <v>32</v>
      </c>
      <c r="AX212" s="11" t="s">
        <v>69</v>
      </c>
      <c r="AY212" s="151" t="s">
        <v>121</v>
      </c>
    </row>
    <row r="213" spans="2:51" s="11" customFormat="1" ht="13.5">
      <c r="B213" s="147"/>
      <c r="C213" s="277"/>
      <c r="D213" s="275" t="s">
        <v>133</v>
      </c>
      <c r="E213" s="282" t="s">
        <v>5</v>
      </c>
      <c r="F213" s="283" t="s">
        <v>339</v>
      </c>
      <c r="G213" s="277"/>
      <c r="H213" s="284">
        <v>0.8</v>
      </c>
      <c r="I213" s="307"/>
      <c r="J213" s="277"/>
      <c r="K213" s="277"/>
      <c r="L213" s="147"/>
      <c r="M213" s="148"/>
      <c r="N213" s="149"/>
      <c r="O213" s="149"/>
      <c r="P213" s="149"/>
      <c r="Q213" s="149"/>
      <c r="R213" s="149"/>
      <c r="S213" s="149"/>
      <c r="T213" s="150"/>
      <c r="AT213" s="151" t="s">
        <v>133</v>
      </c>
      <c r="AU213" s="151" t="s">
        <v>78</v>
      </c>
      <c r="AV213" s="11" t="s">
        <v>78</v>
      </c>
      <c r="AW213" s="11" t="s">
        <v>32</v>
      </c>
      <c r="AX213" s="11" t="s">
        <v>69</v>
      </c>
      <c r="AY213" s="151" t="s">
        <v>121</v>
      </c>
    </row>
    <row r="214" spans="2:51" s="12" customFormat="1" ht="13.5">
      <c r="B214" s="154"/>
      <c r="C214" s="285"/>
      <c r="D214" s="275" t="s">
        <v>133</v>
      </c>
      <c r="E214" s="286" t="s">
        <v>5</v>
      </c>
      <c r="F214" s="287" t="s">
        <v>151</v>
      </c>
      <c r="G214" s="285"/>
      <c r="H214" s="288">
        <v>3.919</v>
      </c>
      <c r="I214" s="308"/>
      <c r="J214" s="285"/>
      <c r="K214" s="285"/>
      <c r="L214" s="154"/>
      <c r="M214" s="155"/>
      <c r="N214" s="156"/>
      <c r="O214" s="156"/>
      <c r="P214" s="156"/>
      <c r="Q214" s="156"/>
      <c r="R214" s="156"/>
      <c r="S214" s="156"/>
      <c r="T214" s="157"/>
      <c r="AT214" s="158" t="s">
        <v>133</v>
      </c>
      <c r="AU214" s="158" t="s">
        <v>78</v>
      </c>
      <c r="AV214" s="12" t="s">
        <v>129</v>
      </c>
      <c r="AW214" s="12" t="s">
        <v>32</v>
      </c>
      <c r="AX214" s="12" t="s">
        <v>76</v>
      </c>
      <c r="AY214" s="158" t="s">
        <v>121</v>
      </c>
    </row>
    <row r="215" spans="2:51" s="11" customFormat="1" ht="13.5">
      <c r="B215" s="147"/>
      <c r="C215" s="277"/>
      <c r="D215" s="278" t="s">
        <v>133</v>
      </c>
      <c r="E215" s="277"/>
      <c r="F215" s="280" t="s">
        <v>340</v>
      </c>
      <c r="G215" s="277"/>
      <c r="H215" s="281">
        <v>4.311</v>
      </c>
      <c r="I215" s="307"/>
      <c r="J215" s="277"/>
      <c r="K215" s="277"/>
      <c r="L215" s="147"/>
      <c r="M215" s="148"/>
      <c r="N215" s="149"/>
      <c r="O215" s="149"/>
      <c r="P215" s="149"/>
      <c r="Q215" s="149"/>
      <c r="R215" s="149"/>
      <c r="S215" s="149"/>
      <c r="T215" s="150"/>
      <c r="AT215" s="151" t="s">
        <v>133</v>
      </c>
      <c r="AU215" s="151" t="s">
        <v>78</v>
      </c>
      <c r="AV215" s="11" t="s">
        <v>78</v>
      </c>
      <c r="AW215" s="11" t="s">
        <v>6</v>
      </c>
      <c r="AX215" s="11" t="s">
        <v>76</v>
      </c>
      <c r="AY215" s="151" t="s">
        <v>121</v>
      </c>
    </row>
    <row r="216" spans="2:65" s="1" customFormat="1" ht="44.25" customHeight="1">
      <c r="B216" s="139"/>
      <c r="C216" s="269" t="s">
        <v>341</v>
      </c>
      <c r="D216" s="269" t="s">
        <v>124</v>
      </c>
      <c r="E216" s="270" t="s">
        <v>342</v>
      </c>
      <c r="F216" s="271" t="s">
        <v>343</v>
      </c>
      <c r="G216" s="272" t="s">
        <v>127</v>
      </c>
      <c r="H216" s="273">
        <v>278.041</v>
      </c>
      <c r="I216" s="253"/>
      <c r="J216" s="274">
        <f>ROUND(I216*H216,2)</f>
        <v>0</v>
      </c>
      <c r="K216" s="271" t="s">
        <v>128</v>
      </c>
      <c r="L216" s="37"/>
      <c r="M216" s="140"/>
      <c r="N216" s="141"/>
      <c r="O216" s="142"/>
      <c r="P216" s="142"/>
      <c r="Q216" s="142"/>
      <c r="R216" s="142"/>
      <c r="S216" s="142"/>
      <c r="T216" s="143"/>
      <c r="AR216" s="23" t="s">
        <v>209</v>
      </c>
      <c r="AT216" s="23" t="s">
        <v>124</v>
      </c>
      <c r="AU216" s="23" t="s">
        <v>78</v>
      </c>
      <c r="AY216" s="23" t="s">
        <v>121</v>
      </c>
      <c r="BE216" s="144">
        <f>IF(N216="základní",J216,0)</f>
        <v>0</v>
      </c>
      <c r="BF216" s="144">
        <f>IF(N216="snížená",J216,0)</f>
        <v>0</v>
      </c>
      <c r="BG216" s="144">
        <f>IF(N216="zákl. přenesená",J216,0)</f>
        <v>0</v>
      </c>
      <c r="BH216" s="144">
        <f>IF(N216="sníž. přenesená",J216,0)</f>
        <v>0</v>
      </c>
      <c r="BI216" s="144">
        <f>IF(N216="nulová",J216,0)</f>
        <v>0</v>
      </c>
      <c r="BJ216" s="23" t="s">
        <v>76</v>
      </c>
      <c r="BK216" s="144">
        <f>ROUND(I216*H216,2)</f>
        <v>0</v>
      </c>
      <c r="BL216" s="23" t="s">
        <v>209</v>
      </c>
      <c r="BM216" s="23" t="s">
        <v>344</v>
      </c>
    </row>
    <row r="217" spans="2:51" s="11" customFormat="1" ht="13.5">
      <c r="B217" s="147"/>
      <c r="C217" s="277"/>
      <c r="D217" s="275" t="s">
        <v>133</v>
      </c>
      <c r="E217" s="282" t="s">
        <v>5</v>
      </c>
      <c r="F217" s="283" t="s">
        <v>324</v>
      </c>
      <c r="G217" s="277"/>
      <c r="H217" s="284">
        <v>108.487</v>
      </c>
      <c r="I217" s="307"/>
      <c r="J217" s="277"/>
      <c r="K217" s="277"/>
      <c r="L217" s="147"/>
      <c r="M217" s="148"/>
      <c r="N217" s="149"/>
      <c r="O217" s="149"/>
      <c r="P217" s="149"/>
      <c r="Q217" s="149"/>
      <c r="R217" s="149"/>
      <c r="S217" s="149"/>
      <c r="T217" s="150"/>
      <c r="AT217" s="151" t="s">
        <v>133</v>
      </c>
      <c r="AU217" s="151" t="s">
        <v>78</v>
      </c>
      <c r="AV217" s="11" t="s">
        <v>78</v>
      </c>
      <c r="AW217" s="11" t="s">
        <v>32</v>
      </c>
      <c r="AX217" s="11" t="s">
        <v>69</v>
      </c>
      <c r="AY217" s="151" t="s">
        <v>121</v>
      </c>
    </row>
    <row r="218" spans="2:51" s="11" customFormat="1" ht="13.5">
      <c r="B218" s="147"/>
      <c r="C218" s="277"/>
      <c r="D218" s="275" t="s">
        <v>133</v>
      </c>
      <c r="E218" s="282" t="s">
        <v>5</v>
      </c>
      <c r="F218" s="283" t="s">
        <v>325</v>
      </c>
      <c r="G218" s="277"/>
      <c r="H218" s="284">
        <v>75.622</v>
      </c>
      <c r="I218" s="307"/>
      <c r="J218" s="277"/>
      <c r="K218" s="277"/>
      <c r="L218" s="147"/>
      <c r="M218" s="148"/>
      <c r="N218" s="149"/>
      <c r="O218" s="149"/>
      <c r="P218" s="149"/>
      <c r="Q218" s="149"/>
      <c r="R218" s="149"/>
      <c r="S218" s="149"/>
      <c r="T218" s="150"/>
      <c r="AT218" s="151" t="s">
        <v>133</v>
      </c>
      <c r="AU218" s="151" t="s">
        <v>78</v>
      </c>
      <c r="AV218" s="11" t="s">
        <v>78</v>
      </c>
      <c r="AW218" s="11" t="s">
        <v>32</v>
      </c>
      <c r="AX218" s="11" t="s">
        <v>69</v>
      </c>
      <c r="AY218" s="151" t="s">
        <v>121</v>
      </c>
    </row>
    <row r="219" spans="2:51" s="11" customFormat="1" ht="13.5">
      <c r="B219" s="147"/>
      <c r="C219" s="277"/>
      <c r="D219" s="275" t="s">
        <v>133</v>
      </c>
      <c r="E219" s="282" t="s">
        <v>5</v>
      </c>
      <c r="F219" s="283" t="s">
        <v>326</v>
      </c>
      <c r="G219" s="277"/>
      <c r="H219" s="284">
        <v>-7.85</v>
      </c>
      <c r="I219" s="307"/>
      <c r="J219" s="277"/>
      <c r="K219" s="277"/>
      <c r="L219" s="147"/>
      <c r="M219" s="148"/>
      <c r="N219" s="149"/>
      <c r="O219" s="149"/>
      <c r="P219" s="149"/>
      <c r="Q219" s="149"/>
      <c r="R219" s="149"/>
      <c r="S219" s="149"/>
      <c r="T219" s="150"/>
      <c r="AT219" s="151" t="s">
        <v>133</v>
      </c>
      <c r="AU219" s="151" t="s">
        <v>78</v>
      </c>
      <c r="AV219" s="11" t="s">
        <v>78</v>
      </c>
      <c r="AW219" s="11" t="s">
        <v>32</v>
      </c>
      <c r="AX219" s="11" t="s">
        <v>69</v>
      </c>
      <c r="AY219" s="151" t="s">
        <v>121</v>
      </c>
    </row>
    <row r="220" spans="2:51" s="11" customFormat="1" ht="13.5">
      <c r="B220" s="147"/>
      <c r="C220" s="277"/>
      <c r="D220" s="275" t="s">
        <v>133</v>
      </c>
      <c r="E220" s="282" t="s">
        <v>5</v>
      </c>
      <c r="F220" s="283" t="s">
        <v>327</v>
      </c>
      <c r="G220" s="277"/>
      <c r="H220" s="284">
        <v>-3.768</v>
      </c>
      <c r="I220" s="307"/>
      <c r="J220" s="277"/>
      <c r="K220" s="277"/>
      <c r="L220" s="147"/>
      <c r="M220" s="148"/>
      <c r="N220" s="149"/>
      <c r="O220" s="149"/>
      <c r="P220" s="149"/>
      <c r="Q220" s="149"/>
      <c r="R220" s="149"/>
      <c r="S220" s="149"/>
      <c r="T220" s="150"/>
      <c r="AT220" s="151" t="s">
        <v>133</v>
      </c>
      <c r="AU220" s="151" t="s">
        <v>78</v>
      </c>
      <c r="AV220" s="11" t="s">
        <v>78</v>
      </c>
      <c r="AW220" s="11" t="s">
        <v>32</v>
      </c>
      <c r="AX220" s="11" t="s">
        <v>69</v>
      </c>
      <c r="AY220" s="151" t="s">
        <v>121</v>
      </c>
    </row>
    <row r="221" spans="2:51" s="11" customFormat="1" ht="13.5">
      <c r="B221" s="147"/>
      <c r="C221" s="277"/>
      <c r="D221" s="275" t="s">
        <v>133</v>
      </c>
      <c r="E221" s="282" t="s">
        <v>5</v>
      </c>
      <c r="F221" s="283" t="s">
        <v>345</v>
      </c>
      <c r="G221" s="277"/>
      <c r="H221" s="284">
        <v>90</v>
      </c>
      <c r="I221" s="307"/>
      <c r="J221" s="277"/>
      <c r="K221" s="277"/>
      <c r="L221" s="147"/>
      <c r="M221" s="148"/>
      <c r="N221" s="149"/>
      <c r="O221" s="149"/>
      <c r="P221" s="149"/>
      <c r="Q221" s="149"/>
      <c r="R221" s="149"/>
      <c r="S221" s="149"/>
      <c r="T221" s="150"/>
      <c r="AT221" s="151" t="s">
        <v>133</v>
      </c>
      <c r="AU221" s="151" t="s">
        <v>78</v>
      </c>
      <c r="AV221" s="11" t="s">
        <v>78</v>
      </c>
      <c r="AW221" s="11" t="s">
        <v>32</v>
      </c>
      <c r="AX221" s="11" t="s">
        <v>69</v>
      </c>
      <c r="AY221" s="151" t="s">
        <v>121</v>
      </c>
    </row>
    <row r="222" spans="2:51" s="11" customFormat="1" ht="13.5">
      <c r="B222" s="147"/>
      <c r="C222" s="277"/>
      <c r="D222" s="275" t="s">
        <v>133</v>
      </c>
      <c r="E222" s="282" t="s">
        <v>5</v>
      </c>
      <c r="F222" s="283" t="s">
        <v>329</v>
      </c>
      <c r="G222" s="277"/>
      <c r="H222" s="284">
        <v>5.625</v>
      </c>
      <c r="I222" s="307"/>
      <c r="J222" s="277"/>
      <c r="K222" s="277"/>
      <c r="L222" s="147"/>
      <c r="M222" s="148"/>
      <c r="N222" s="149"/>
      <c r="O222" s="149"/>
      <c r="P222" s="149"/>
      <c r="Q222" s="149"/>
      <c r="R222" s="149"/>
      <c r="S222" s="149"/>
      <c r="T222" s="150"/>
      <c r="AT222" s="151" t="s">
        <v>133</v>
      </c>
      <c r="AU222" s="151" t="s">
        <v>78</v>
      </c>
      <c r="AV222" s="11" t="s">
        <v>78</v>
      </c>
      <c r="AW222" s="11" t="s">
        <v>32</v>
      </c>
      <c r="AX222" s="11" t="s">
        <v>69</v>
      </c>
      <c r="AY222" s="151" t="s">
        <v>121</v>
      </c>
    </row>
    <row r="223" spans="2:51" s="11" customFormat="1" ht="13.5">
      <c r="B223" s="147"/>
      <c r="C223" s="277"/>
      <c r="D223" s="275" t="s">
        <v>133</v>
      </c>
      <c r="E223" s="282" t="s">
        <v>5</v>
      </c>
      <c r="F223" s="283" t="s">
        <v>330</v>
      </c>
      <c r="G223" s="277"/>
      <c r="H223" s="284">
        <v>12.325</v>
      </c>
      <c r="I223" s="307"/>
      <c r="J223" s="277"/>
      <c r="K223" s="277"/>
      <c r="L223" s="147"/>
      <c r="M223" s="148"/>
      <c r="N223" s="149"/>
      <c r="O223" s="149"/>
      <c r="P223" s="149"/>
      <c r="Q223" s="149"/>
      <c r="R223" s="149"/>
      <c r="S223" s="149"/>
      <c r="T223" s="150"/>
      <c r="AT223" s="151" t="s">
        <v>133</v>
      </c>
      <c r="AU223" s="151" t="s">
        <v>78</v>
      </c>
      <c r="AV223" s="11" t="s">
        <v>78</v>
      </c>
      <c r="AW223" s="11" t="s">
        <v>32</v>
      </c>
      <c r="AX223" s="11" t="s">
        <v>69</v>
      </c>
      <c r="AY223" s="151" t="s">
        <v>121</v>
      </c>
    </row>
    <row r="224" spans="2:51" s="11" customFormat="1" ht="13.5">
      <c r="B224" s="147"/>
      <c r="C224" s="277"/>
      <c r="D224" s="275" t="s">
        <v>133</v>
      </c>
      <c r="E224" s="282" t="s">
        <v>5</v>
      </c>
      <c r="F224" s="283" t="s">
        <v>331</v>
      </c>
      <c r="G224" s="277"/>
      <c r="H224" s="284">
        <v>-2.4</v>
      </c>
      <c r="I224" s="307"/>
      <c r="J224" s="277"/>
      <c r="K224" s="277"/>
      <c r="L224" s="147"/>
      <c r="M224" s="148"/>
      <c r="N224" s="149"/>
      <c r="O224" s="149"/>
      <c r="P224" s="149"/>
      <c r="Q224" s="149"/>
      <c r="R224" s="149"/>
      <c r="S224" s="149"/>
      <c r="T224" s="150"/>
      <c r="AT224" s="151" t="s">
        <v>133</v>
      </c>
      <c r="AU224" s="151" t="s">
        <v>78</v>
      </c>
      <c r="AV224" s="11" t="s">
        <v>78</v>
      </c>
      <c r="AW224" s="11" t="s">
        <v>32</v>
      </c>
      <c r="AX224" s="11" t="s">
        <v>69</v>
      </c>
      <c r="AY224" s="151" t="s">
        <v>121</v>
      </c>
    </row>
    <row r="225" spans="2:51" s="12" customFormat="1" ht="13.5">
      <c r="B225" s="154"/>
      <c r="C225" s="285"/>
      <c r="D225" s="278" t="s">
        <v>133</v>
      </c>
      <c r="E225" s="296" t="s">
        <v>5</v>
      </c>
      <c r="F225" s="297" t="s">
        <v>151</v>
      </c>
      <c r="G225" s="285"/>
      <c r="H225" s="298">
        <v>278.041</v>
      </c>
      <c r="I225" s="308"/>
      <c r="J225" s="285"/>
      <c r="K225" s="285"/>
      <c r="L225" s="154"/>
      <c r="M225" s="155"/>
      <c r="N225" s="156"/>
      <c r="O225" s="156"/>
      <c r="P225" s="156"/>
      <c r="Q225" s="156"/>
      <c r="R225" s="156"/>
      <c r="S225" s="156"/>
      <c r="T225" s="157"/>
      <c r="AT225" s="158" t="s">
        <v>133</v>
      </c>
      <c r="AU225" s="158" t="s">
        <v>78</v>
      </c>
      <c r="AV225" s="12" t="s">
        <v>129</v>
      </c>
      <c r="AW225" s="12" t="s">
        <v>32</v>
      </c>
      <c r="AX225" s="12" t="s">
        <v>76</v>
      </c>
      <c r="AY225" s="158" t="s">
        <v>121</v>
      </c>
    </row>
    <row r="226" spans="2:65" s="1" customFormat="1" ht="31.5" customHeight="1">
      <c r="B226" s="139"/>
      <c r="C226" s="269" t="s">
        <v>346</v>
      </c>
      <c r="D226" s="269" t="s">
        <v>124</v>
      </c>
      <c r="E226" s="270" t="s">
        <v>347</v>
      </c>
      <c r="F226" s="271" t="s">
        <v>348</v>
      </c>
      <c r="G226" s="272" t="s">
        <v>127</v>
      </c>
      <c r="H226" s="273">
        <v>278.041</v>
      </c>
      <c r="I226" s="253"/>
      <c r="J226" s="274">
        <f>ROUND(I226*H226,2)</f>
        <v>0</v>
      </c>
      <c r="K226" s="271" t="s">
        <v>128</v>
      </c>
      <c r="L226" s="37"/>
      <c r="M226" s="140"/>
      <c r="N226" s="141"/>
      <c r="O226" s="142"/>
      <c r="P226" s="142"/>
      <c r="Q226" s="142"/>
      <c r="R226" s="142"/>
      <c r="S226" s="142"/>
      <c r="T226" s="143"/>
      <c r="AR226" s="23" t="s">
        <v>209</v>
      </c>
      <c r="AT226" s="23" t="s">
        <v>124</v>
      </c>
      <c r="AU226" s="23" t="s">
        <v>78</v>
      </c>
      <c r="AY226" s="23" t="s">
        <v>121</v>
      </c>
      <c r="BE226" s="144">
        <f>IF(N226="základní",J226,0)</f>
        <v>0</v>
      </c>
      <c r="BF226" s="144">
        <f>IF(N226="snížená",J226,0)</f>
        <v>0</v>
      </c>
      <c r="BG226" s="144">
        <f>IF(N226="zákl. přenesená",J226,0)</f>
        <v>0</v>
      </c>
      <c r="BH226" s="144">
        <f>IF(N226="sníž. přenesená",J226,0)</f>
        <v>0</v>
      </c>
      <c r="BI226" s="144">
        <f>IF(N226="nulová",J226,0)</f>
        <v>0</v>
      </c>
      <c r="BJ226" s="23" t="s">
        <v>76</v>
      </c>
      <c r="BK226" s="144">
        <f>ROUND(I226*H226,2)</f>
        <v>0</v>
      </c>
      <c r="BL226" s="23" t="s">
        <v>209</v>
      </c>
      <c r="BM226" s="23" t="s">
        <v>349</v>
      </c>
    </row>
    <row r="227" spans="2:51" s="11" customFormat="1" ht="13.5">
      <c r="B227" s="147"/>
      <c r="C227" s="277"/>
      <c r="D227" s="275" t="s">
        <v>133</v>
      </c>
      <c r="E227" s="282" t="s">
        <v>5</v>
      </c>
      <c r="F227" s="283" t="s">
        <v>324</v>
      </c>
      <c r="G227" s="277"/>
      <c r="H227" s="284">
        <v>108.487</v>
      </c>
      <c r="I227" s="307"/>
      <c r="J227" s="277"/>
      <c r="K227" s="277"/>
      <c r="L227" s="147"/>
      <c r="M227" s="148"/>
      <c r="N227" s="149"/>
      <c r="O227" s="149"/>
      <c r="P227" s="149"/>
      <c r="Q227" s="149"/>
      <c r="R227" s="149"/>
      <c r="S227" s="149"/>
      <c r="T227" s="150"/>
      <c r="AT227" s="151" t="s">
        <v>133</v>
      </c>
      <c r="AU227" s="151" t="s">
        <v>78</v>
      </c>
      <c r="AV227" s="11" t="s">
        <v>78</v>
      </c>
      <c r="AW227" s="11" t="s">
        <v>32</v>
      </c>
      <c r="AX227" s="11" t="s">
        <v>69</v>
      </c>
      <c r="AY227" s="151" t="s">
        <v>121</v>
      </c>
    </row>
    <row r="228" spans="2:51" s="11" customFormat="1" ht="13.5">
      <c r="B228" s="147"/>
      <c r="C228" s="277"/>
      <c r="D228" s="275" t="s">
        <v>133</v>
      </c>
      <c r="E228" s="282" t="s">
        <v>5</v>
      </c>
      <c r="F228" s="283" t="s">
        <v>325</v>
      </c>
      <c r="G228" s="277"/>
      <c r="H228" s="284">
        <v>75.622</v>
      </c>
      <c r="I228" s="307"/>
      <c r="J228" s="277"/>
      <c r="K228" s="277"/>
      <c r="L228" s="147"/>
      <c r="M228" s="148"/>
      <c r="N228" s="149"/>
      <c r="O228" s="149"/>
      <c r="P228" s="149"/>
      <c r="Q228" s="149"/>
      <c r="R228" s="149"/>
      <c r="S228" s="149"/>
      <c r="T228" s="150"/>
      <c r="AT228" s="151" t="s">
        <v>133</v>
      </c>
      <c r="AU228" s="151" t="s">
        <v>78</v>
      </c>
      <c r="AV228" s="11" t="s">
        <v>78</v>
      </c>
      <c r="AW228" s="11" t="s">
        <v>32</v>
      </c>
      <c r="AX228" s="11" t="s">
        <v>69</v>
      </c>
      <c r="AY228" s="151" t="s">
        <v>121</v>
      </c>
    </row>
    <row r="229" spans="2:51" s="11" customFormat="1" ht="13.5">
      <c r="B229" s="147"/>
      <c r="C229" s="277"/>
      <c r="D229" s="275" t="s">
        <v>133</v>
      </c>
      <c r="E229" s="282" t="s">
        <v>5</v>
      </c>
      <c r="F229" s="283" t="s">
        <v>326</v>
      </c>
      <c r="G229" s="277"/>
      <c r="H229" s="284">
        <v>-7.85</v>
      </c>
      <c r="I229" s="307"/>
      <c r="J229" s="277"/>
      <c r="K229" s="277"/>
      <c r="L229" s="147"/>
      <c r="M229" s="148"/>
      <c r="N229" s="149"/>
      <c r="O229" s="149"/>
      <c r="P229" s="149"/>
      <c r="Q229" s="149"/>
      <c r="R229" s="149"/>
      <c r="S229" s="149"/>
      <c r="T229" s="150"/>
      <c r="AT229" s="151" t="s">
        <v>133</v>
      </c>
      <c r="AU229" s="151" t="s">
        <v>78</v>
      </c>
      <c r="AV229" s="11" t="s">
        <v>78</v>
      </c>
      <c r="AW229" s="11" t="s">
        <v>32</v>
      </c>
      <c r="AX229" s="11" t="s">
        <v>69</v>
      </c>
      <c r="AY229" s="151" t="s">
        <v>121</v>
      </c>
    </row>
    <row r="230" spans="2:51" s="11" customFormat="1" ht="13.5">
      <c r="B230" s="147"/>
      <c r="C230" s="277"/>
      <c r="D230" s="275" t="s">
        <v>133</v>
      </c>
      <c r="E230" s="282" t="s">
        <v>5</v>
      </c>
      <c r="F230" s="283" t="s">
        <v>327</v>
      </c>
      <c r="G230" s="277"/>
      <c r="H230" s="284">
        <v>-3.768</v>
      </c>
      <c r="I230" s="307"/>
      <c r="J230" s="277"/>
      <c r="K230" s="277"/>
      <c r="L230" s="147"/>
      <c r="M230" s="148"/>
      <c r="N230" s="149"/>
      <c r="O230" s="149"/>
      <c r="P230" s="149"/>
      <c r="Q230" s="149"/>
      <c r="R230" s="149"/>
      <c r="S230" s="149"/>
      <c r="T230" s="150"/>
      <c r="AT230" s="151" t="s">
        <v>133</v>
      </c>
      <c r="AU230" s="151" t="s">
        <v>78</v>
      </c>
      <c r="AV230" s="11" t="s">
        <v>78</v>
      </c>
      <c r="AW230" s="11" t="s">
        <v>32</v>
      </c>
      <c r="AX230" s="11" t="s">
        <v>69</v>
      </c>
      <c r="AY230" s="151" t="s">
        <v>121</v>
      </c>
    </row>
    <row r="231" spans="2:51" s="11" customFormat="1" ht="13.5">
      <c r="B231" s="147"/>
      <c r="C231" s="277"/>
      <c r="D231" s="275" t="s">
        <v>133</v>
      </c>
      <c r="E231" s="282" t="s">
        <v>5</v>
      </c>
      <c r="F231" s="283" t="s">
        <v>345</v>
      </c>
      <c r="G231" s="277"/>
      <c r="H231" s="284">
        <v>90</v>
      </c>
      <c r="I231" s="307"/>
      <c r="J231" s="277"/>
      <c r="K231" s="277"/>
      <c r="L231" s="147"/>
      <c r="M231" s="148"/>
      <c r="N231" s="149"/>
      <c r="O231" s="149"/>
      <c r="P231" s="149"/>
      <c r="Q231" s="149"/>
      <c r="R231" s="149"/>
      <c r="S231" s="149"/>
      <c r="T231" s="150"/>
      <c r="AT231" s="151" t="s">
        <v>133</v>
      </c>
      <c r="AU231" s="151" t="s">
        <v>78</v>
      </c>
      <c r="AV231" s="11" t="s">
        <v>78</v>
      </c>
      <c r="AW231" s="11" t="s">
        <v>32</v>
      </c>
      <c r="AX231" s="11" t="s">
        <v>69</v>
      </c>
      <c r="AY231" s="151" t="s">
        <v>121</v>
      </c>
    </row>
    <row r="232" spans="2:51" s="11" customFormat="1" ht="13.5">
      <c r="B232" s="147"/>
      <c r="C232" s="277"/>
      <c r="D232" s="275" t="s">
        <v>133</v>
      </c>
      <c r="E232" s="282" t="s">
        <v>5</v>
      </c>
      <c r="F232" s="283" t="s">
        <v>329</v>
      </c>
      <c r="G232" s="277"/>
      <c r="H232" s="284">
        <v>5.625</v>
      </c>
      <c r="I232" s="307"/>
      <c r="J232" s="277"/>
      <c r="K232" s="277"/>
      <c r="L232" s="147"/>
      <c r="M232" s="148"/>
      <c r="N232" s="149"/>
      <c r="O232" s="149"/>
      <c r="P232" s="149"/>
      <c r="Q232" s="149"/>
      <c r="R232" s="149"/>
      <c r="S232" s="149"/>
      <c r="T232" s="150"/>
      <c r="AT232" s="151" t="s">
        <v>133</v>
      </c>
      <c r="AU232" s="151" t="s">
        <v>78</v>
      </c>
      <c r="AV232" s="11" t="s">
        <v>78</v>
      </c>
      <c r="AW232" s="11" t="s">
        <v>32</v>
      </c>
      <c r="AX232" s="11" t="s">
        <v>69</v>
      </c>
      <c r="AY232" s="151" t="s">
        <v>121</v>
      </c>
    </row>
    <row r="233" spans="2:51" s="11" customFormat="1" ht="13.5">
      <c r="B233" s="147"/>
      <c r="C233" s="277"/>
      <c r="D233" s="275" t="s">
        <v>133</v>
      </c>
      <c r="E233" s="282" t="s">
        <v>5</v>
      </c>
      <c r="F233" s="283" t="s">
        <v>330</v>
      </c>
      <c r="G233" s="277"/>
      <c r="H233" s="284">
        <v>12.325</v>
      </c>
      <c r="I233" s="307"/>
      <c r="J233" s="277"/>
      <c r="K233" s="277"/>
      <c r="L233" s="147"/>
      <c r="M233" s="148"/>
      <c r="N233" s="149"/>
      <c r="O233" s="149"/>
      <c r="P233" s="149"/>
      <c r="Q233" s="149"/>
      <c r="R233" s="149"/>
      <c r="S233" s="149"/>
      <c r="T233" s="150"/>
      <c r="AT233" s="151" t="s">
        <v>133</v>
      </c>
      <c r="AU233" s="151" t="s">
        <v>78</v>
      </c>
      <c r="AV233" s="11" t="s">
        <v>78</v>
      </c>
      <c r="AW233" s="11" t="s">
        <v>32</v>
      </c>
      <c r="AX233" s="11" t="s">
        <v>69</v>
      </c>
      <c r="AY233" s="151" t="s">
        <v>121</v>
      </c>
    </row>
    <row r="234" spans="2:51" s="11" customFormat="1" ht="13.5">
      <c r="B234" s="147"/>
      <c r="C234" s="277"/>
      <c r="D234" s="275" t="s">
        <v>133</v>
      </c>
      <c r="E234" s="282" t="s">
        <v>5</v>
      </c>
      <c r="F234" s="283" t="s">
        <v>331</v>
      </c>
      <c r="G234" s="277"/>
      <c r="H234" s="284">
        <v>-2.4</v>
      </c>
      <c r="I234" s="307"/>
      <c r="J234" s="277"/>
      <c r="K234" s="277"/>
      <c r="L234" s="147"/>
      <c r="M234" s="148"/>
      <c r="N234" s="149"/>
      <c r="O234" s="149"/>
      <c r="P234" s="149"/>
      <c r="Q234" s="149"/>
      <c r="R234" s="149"/>
      <c r="S234" s="149"/>
      <c r="T234" s="150"/>
      <c r="AT234" s="151" t="s">
        <v>133</v>
      </c>
      <c r="AU234" s="151" t="s">
        <v>78</v>
      </c>
      <c r="AV234" s="11" t="s">
        <v>78</v>
      </c>
      <c r="AW234" s="11" t="s">
        <v>32</v>
      </c>
      <c r="AX234" s="11" t="s">
        <v>69</v>
      </c>
      <c r="AY234" s="151" t="s">
        <v>121</v>
      </c>
    </row>
    <row r="235" spans="2:51" s="12" customFormat="1" ht="13.5">
      <c r="B235" s="154"/>
      <c r="C235" s="285"/>
      <c r="D235" s="278" t="s">
        <v>133</v>
      </c>
      <c r="E235" s="296" t="s">
        <v>5</v>
      </c>
      <c r="F235" s="297" t="s">
        <v>151</v>
      </c>
      <c r="G235" s="285"/>
      <c r="H235" s="298">
        <v>278.041</v>
      </c>
      <c r="I235" s="308"/>
      <c r="J235" s="285"/>
      <c r="K235" s="285"/>
      <c r="L235" s="154"/>
      <c r="M235" s="155"/>
      <c r="N235" s="156"/>
      <c r="O235" s="156"/>
      <c r="P235" s="156"/>
      <c r="Q235" s="156"/>
      <c r="R235" s="156"/>
      <c r="S235" s="156"/>
      <c r="T235" s="157"/>
      <c r="AT235" s="158" t="s">
        <v>133</v>
      </c>
      <c r="AU235" s="158" t="s">
        <v>78</v>
      </c>
      <c r="AV235" s="12" t="s">
        <v>129</v>
      </c>
      <c r="AW235" s="12" t="s">
        <v>32</v>
      </c>
      <c r="AX235" s="12" t="s">
        <v>76</v>
      </c>
      <c r="AY235" s="158" t="s">
        <v>121</v>
      </c>
    </row>
    <row r="236" spans="2:65" s="1" customFormat="1" ht="31.5" customHeight="1">
      <c r="B236" s="139"/>
      <c r="C236" s="269" t="s">
        <v>350</v>
      </c>
      <c r="D236" s="269" t="s">
        <v>124</v>
      </c>
      <c r="E236" s="270" t="s">
        <v>351</v>
      </c>
      <c r="F236" s="271" t="s">
        <v>352</v>
      </c>
      <c r="G236" s="272" t="s">
        <v>353</v>
      </c>
      <c r="H236" s="273">
        <v>12</v>
      </c>
      <c r="I236" s="253"/>
      <c r="J236" s="274">
        <f>ROUND(I236*H236,2)</f>
        <v>0</v>
      </c>
      <c r="K236" s="271" t="s">
        <v>5</v>
      </c>
      <c r="L236" s="37"/>
      <c r="M236" s="140"/>
      <c r="N236" s="141"/>
      <c r="O236" s="142"/>
      <c r="P236" s="142"/>
      <c r="Q236" s="142"/>
      <c r="R236" s="142"/>
      <c r="S236" s="142"/>
      <c r="T236" s="143"/>
      <c r="AR236" s="23" t="s">
        <v>209</v>
      </c>
      <c r="AT236" s="23" t="s">
        <v>124</v>
      </c>
      <c r="AU236" s="23" t="s">
        <v>78</v>
      </c>
      <c r="AY236" s="23" t="s">
        <v>121</v>
      </c>
      <c r="BE236" s="144">
        <f>IF(N236="základní",J236,0)</f>
        <v>0</v>
      </c>
      <c r="BF236" s="144">
        <f>IF(N236="snížená",J236,0)</f>
        <v>0</v>
      </c>
      <c r="BG236" s="144">
        <f>IF(N236="zákl. přenesená",J236,0)</f>
        <v>0</v>
      </c>
      <c r="BH236" s="144">
        <f>IF(N236="sníž. přenesená",J236,0)</f>
        <v>0</v>
      </c>
      <c r="BI236" s="144">
        <f>IF(N236="nulová",J236,0)</f>
        <v>0</v>
      </c>
      <c r="BJ236" s="23" t="s">
        <v>76</v>
      </c>
      <c r="BK236" s="144">
        <f>ROUND(I236*H236,2)</f>
        <v>0</v>
      </c>
      <c r="BL236" s="23" t="s">
        <v>209</v>
      </c>
      <c r="BM236" s="23" t="s">
        <v>354</v>
      </c>
    </row>
    <row r="237" spans="2:51" s="11" customFormat="1" ht="13.5">
      <c r="B237" s="147"/>
      <c r="C237" s="277"/>
      <c r="D237" s="278" t="s">
        <v>133</v>
      </c>
      <c r="E237" s="279" t="s">
        <v>5</v>
      </c>
      <c r="F237" s="280" t="s">
        <v>355</v>
      </c>
      <c r="G237" s="277"/>
      <c r="H237" s="281">
        <v>12</v>
      </c>
      <c r="I237" s="307"/>
      <c r="J237" s="277"/>
      <c r="K237" s="277"/>
      <c r="L237" s="147"/>
      <c r="M237" s="148"/>
      <c r="N237" s="149"/>
      <c r="O237" s="149"/>
      <c r="P237" s="149"/>
      <c r="Q237" s="149"/>
      <c r="R237" s="149"/>
      <c r="S237" s="149"/>
      <c r="T237" s="150"/>
      <c r="AT237" s="151" t="s">
        <v>133</v>
      </c>
      <c r="AU237" s="151" t="s">
        <v>78</v>
      </c>
      <c r="AV237" s="11" t="s">
        <v>78</v>
      </c>
      <c r="AW237" s="11" t="s">
        <v>32</v>
      </c>
      <c r="AX237" s="11" t="s">
        <v>76</v>
      </c>
      <c r="AY237" s="151" t="s">
        <v>121</v>
      </c>
    </row>
    <row r="238" spans="2:65" s="1" customFormat="1" ht="22.5" customHeight="1">
      <c r="B238" s="139"/>
      <c r="C238" s="269" t="s">
        <v>356</v>
      </c>
      <c r="D238" s="269" t="s">
        <v>124</v>
      </c>
      <c r="E238" s="270" t="s">
        <v>357</v>
      </c>
      <c r="F238" s="271" t="s">
        <v>358</v>
      </c>
      <c r="G238" s="272" t="s">
        <v>127</v>
      </c>
      <c r="H238" s="273">
        <v>30</v>
      </c>
      <c r="I238" s="253"/>
      <c r="J238" s="274">
        <f>ROUND(I238*H238,2)</f>
        <v>0</v>
      </c>
      <c r="K238" s="271" t="s">
        <v>128</v>
      </c>
      <c r="L238" s="37"/>
      <c r="M238" s="140"/>
      <c r="N238" s="141"/>
      <c r="O238" s="142"/>
      <c r="P238" s="142"/>
      <c r="Q238" s="142"/>
      <c r="R238" s="142"/>
      <c r="S238" s="142"/>
      <c r="T238" s="143"/>
      <c r="AR238" s="23" t="s">
        <v>209</v>
      </c>
      <c r="AT238" s="23" t="s">
        <v>124</v>
      </c>
      <c r="AU238" s="23" t="s">
        <v>78</v>
      </c>
      <c r="AY238" s="23" t="s">
        <v>121</v>
      </c>
      <c r="BE238" s="144">
        <f>IF(N238="základní",J238,0)</f>
        <v>0</v>
      </c>
      <c r="BF238" s="144">
        <f>IF(N238="snížená",J238,0)</f>
        <v>0</v>
      </c>
      <c r="BG238" s="144">
        <f>IF(N238="zákl. přenesená",J238,0)</f>
        <v>0</v>
      </c>
      <c r="BH238" s="144">
        <f>IF(N238="sníž. přenesená",J238,0)</f>
        <v>0</v>
      </c>
      <c r="BI238" s="144">
        <f>IF(N238="nulová",J238,0)</f>
        <v>0</v>
      </c>
      <c r="BJ238" s="23" t="s">
        <v>76</v>
      </c>
      <c r="BK238" s="144">
        <f>ROUND(I238*H238,2)</f>
        <v>0</v>
      </c>
      <c r="BL238" s="23" t="s">
        <v>209</v>
      </c>
      <c r="BM238" s="23" t="s">
        <v>359</v>
      </c>
    </row>
    <row r="239" spans="2:51" s="11" customFormat="1" ht="13.5">
      <c r="B239" s="147"/>
      <c r="C239" s="277"/>
      <c r="D239" s="278" t="s">
        <v>133</v>
      </c>
      <c r="E239" s="279" t="s">
        <v>5</v>
      </c>
      <c r="F239" s="280" t="s">
        <v>360</v>
      </c>
      <c r="G239" s="277"/>
      <c r="H239" s="281">
        <v>30</v>
      </c>
      <c r="I239" s="307"/>
      <c r="J239" s="277"/>
      <c r="K239" s="277"/>
      <c r="L239" s="147"/>
      <c r="M239" s="148"/>
      <c r="N239" s="149"/>
      <c r="O239" s="149"/>
      <c r="P239" s="149"/>
      <c r="Q239" s="149"/>
      <c r="R239" s="149"/>
      <c r="S239" s="149"/>
      <c r="T239" s="150"/>
      <c r="AT239" s="151" t="s">
        <v>133</v>
      </c>
      <c r="AU239" s="151" t="s">
        <v>78</v>
      </c>
      <c r="AV239" s="11" t="s">
        <v>78</v>
      </c>
      <c r="AW239" s="11" t="s">
        <v>32</v>
      </c>
      <c r="AX239" s="11" t="s">
        <v>76</v>
      </c>
      <c r="AY239" s="151" t="s">
        <v>121</v>
      </c>
    </row>
    <row r="240" spans="2:65" s="1" customFormat="1" ht="22.5" customHeight="1">
      <c r="B240" s="139"/>
      <c r="C240" s="269" t="s">
        <v>361</v>
      </c>
      <c r="D240" s="269" t="s">
        <v>124</v>
      </c>
      <c r="E240" s="270" t="s">
        <v>362</v>
      </c>
      <c r="F240" s="271" t="s">
        <v>363</v>
      </c>
      <c r="G240" s="272" t="s">
        <v>127</v>
      </c>
      <c r="H240" s="273">
        <v>154.455</v>
      </c>
      <c r="I240" s="253"/>
      <c r="J240" s="274">
        <f>ROUND(I240*H240,2)</f>
        <v>0</v>
      </c>
      <c r="K240" s="271" t="s">
        <v>128</v>
      </c>
      <c r="L240" s="37"/>
      <c r="M240" s="140"/>
      <c r="N240" s="141"/>
      <c r="O240" s="142"/>
      <c r="P240" s="142"/>
      <c r="Q240" s="142"/>
      <c r="R240" s="142"/>
      <c r="S240" s="142"/>
      <c r="T240" s="143"/>
      <c r="AR240" s="23" t="s">
        <v>209</v>
      </c>
      <c r="AT240" s="23" t="s">
        <v>124</v>
      </c>
      <c r="AU240" s="23" t="s">
        <v>78</v>
      </c>
      <c r="AY240" s="23" t="s">
        <v>121</v>
      </c>
      <c r="BE240" s="144">
        <f>IF(N240="základní",J240,0)</f>
        <v>0</v>
      </c>
      <c r="BF240" s="144">
        <f>IF(N240="snížená",J240,0)</f>
        <v>0</v>
      </c>
      <c r="BG240" s="144">
        <f>IF(N240="zákl. přenesená",J240,0)</f>
        <v>0</v>
      </c>
      <c r="BH240" s="144">
        <f>IF(N240="sníž. přenesená",J240,0)</f>
        <v>0</v>
      </c>
      <c r="BI240" s="144">
        <f>IF(N240="nulová",J240,0)</f>
        <v>0</v>
      </c>
      <c r="BJ240" s="23" t="s">
        <v>76</v>
      </c>
      <c r="BK240" s="144">
        <f>ROUND(I240*H240,2)</f>
        <v>0</v>
      </c>
      <c r="BL240" s="23" t="s">
        <v>209</v>
      </c>
      <c r="BM240" s="23" t="s">
        <v>364</v>
      </c>
    </row>
    <row r="241" spans="2:47" s="1" customFormat="1" ht="27">
      <c r="B241" s="37"/>
      <c r="C241" s="260"/>
      <c r="D241" s="275" t="s">
        <v>131</v>
      </c>
      <c r="E241" s="260"/>
      <c r="F241" s="276" t="s">
        <v>365</v>
      </c>
      <c r="G241" s="260"/>
      <c r="H241" s="260"/>
      <c r="I241" s="304"/>
      <c r="J241" s="260"/>
      <c r="K241" s="260"/>
      <c r="L241" s="37"/>
      <c r="M241" s="146"/>
      <c r="N241" s="38"/>
      <c r="O241" s="38"/>
      <c r="P241" s="38"/>
      <c r="Q241" s="38"/>
      <c r="R241" s="38"/>
      <c r="S241" s="38"/>
      <c r="T241" s="66"/>
      <c r="AT241" s="23" t="s">
        <v>131</v>
      </c>
      <c r="AU241" s="23" t="s">
        <v>78</v>
      </c>
    </row>
    <row r="242" spans="2:51" s="11" customFormat="1" ht="13.5">
      <c r="B242" s="147"/>
      <c r="C242" s="277"/>
      <c r="D242" s="278" t="s">
        <v>133</v>
      </c>
      <c r="E242" s="279" t="s">
        <v>5</v>
      </c>
      <c r="F242" s="280" t="s">
        <v>366</v>
      </c>
      <c r="G242" s="277"/>
      <c r="H242" s="281">
        <v>154.455</v>
      </c>
      <c r="I242" s="307"/>
      <c r="J242" s="277"/>
      <c r="K242" s="277"/>
      <c r="L242" s="147"/>
      <c r="M242" s="148"/>
      <c r="N242" s="149"/>
      <c r="O242" s="149"/>
      <c r="P242" s="149"/>
      <c r="Q242" s="149"/>
      <c r="R242" s="149"/>
      <c r="S242" s="149"/>
      <c r="T242" s="150"/>
      <c r="AT242" s="151" t="s">
        <v>133</v>
      </c>
      <c r="AU242" s="151" t="s">
        <v>78</v>
      </c>
      <c r="AV242" s="11" t="s">
        <v>78</v>
      </c>
      <c r="AW242" s="11" t="s">
        <v>32</v>
      </c>
      <c r="AX242" s="11" t="s">
        <v>76</v>
      </c>
      <c r="AY242" s="151" t="s">
        <v>121</v>
      </c>
    </row>
    <row r="243" spans="2:65" s="1" customFormat="1" ht="22.5" customHeight="1">
      <c r="B243" s="139"/>
      <c r="C243" s="290" t="s">
        <v>367</v>
      </c>
      <c r="D243" s="290" t="s">
        <v>290</v>
      </c>
      <c r="E243" s="291" t="s">
        <v>368</v>
      </c>
      <c r="F243" s="292" t="s">
        <v>369</v>
      </c>
      <c r="G243" s="293" t="s">
        <v>293</v>
      </c>
      <c r="H243" s="294">
        <v>1.02</v>
      </c>
      <c r="I243" s="254"/>
      <c r="J243" s="295">
        <f>ROUND(I243*H243,2)</f>
        <v>0</v>
      </c>
      <c r="K243" s="292" t="s">
        <v>128</v>
      </c>
      <c r="L243" s="159"/>
      <c r="M243" s="160"/>
      <c r="N243" s="161"/>
      <c r="O243" s="142"/>
      <c r="P243" s="142"/>
      <c r="Q243" s="142"/>
      <c r="R243" s="142"/>
      <c r="S243" s="142"/>
      <c r="T243" s="143"/>
      <c r="AR243" s="23" t="s">
        <v>294</v>
      </c>
      <c r="AT243" s="23" t="s">
        <v>290</v>
      </c>
      <c r="AU243" s="23" t="s">
        <v>78</v>
      </c>
      <c r="AY243" s="23" t="s">
        <v>121</v>
      </c>
      <c r="BE243" s="144">
        <f>IF(N243="základní",J243,0)</f>
        <v>0</v>
      </c>
      <c r="BF243" s="144">
        <f>IF(N243="snížená",J243,0)</f>
        <v>0</v>
      </c>
      <c r="BG243" s="144">
        <f>IF(N243="zákl. přenesená",J243,0)</f>
        <v>0</v>
      </c>
      <c r="BH243" s="144">
        <f>IF(N243="sníž. přenesená",J243,0)</f>
        <v>0</v>
      </c>
      <c r="BI243" s="144">
        <f>IF(N243="nulová",J243,0)</f>
        <v>0</v>
      </c>
      <c r="BJ243" s="23" t="s">
        <v>76</v>
      </c>
      <c r="BK243" s="144">
        <f>ROUND(I243*H243,2)</f>
        <v>0</v>
      </c>
      <c r="BL243" s="23" t="s">
        <v>209</v>
      </c>
      <c r="BM243" s="23" t="s">
        <v>370</v>
      </c>
    </row>
    <row r="244" spans="2:51" s="11" customFormat="1" ht="13.5">
      <c r="B244" s="147"/>
      <c r="C244" s="277"/>
      <c r="D244" s="275" t="s">
        <v>133</v>
      </c>
      <c r="E244" s="282" t="s">
        <v>5</v>
      </c>
      <c r="F244" s="283" t="s">
        <v>371</v>
      </c>
      <c r="G244" s="277"/>
      <c r="H244" s="284">
        <v>0.927</v>
      </c>
      <c r="I244" s="307"/>
      <c r="J244" s="277"/>
      <c r="K244" s="277"/>
      <c r="L244" s="147"/>
      <c r="M244" s="148"/>
      <c r="N244" s="149"/>
      <c r="O244" s="149"/>
      <c r="P244" s="149"/>
      <c r="Q244" s="149"/>
      <c r="R244" s="149"/>
      <c r="S244" s="149"/>
      <c r="T244" s="150"/>
      <c r="AT244" s="151" t="s">
        <v>133</v>
      </c>
      <c r="AU244" s="151" t="s">
        <v>78</v>
      </c>
      <c r="AV244" s="11" t="s">
        <v>78</v>
      </c>
      <c r="AW244" s="11" t="s">
        <v>32</v>
      </c>
      <c r="AX244" s="11" t="s">
        <v>76</v>
      </c>
      <c r="AY244" s="151" t="s">
        <v>121</v>
      </c>
    </row>
    <row r="245" spans="2:51" s="11" customFormat="1" ht="13.5">
      <c r="B245" s="147"/>
      <c r="C245" s="277"/>
      <c r="D245" s="278" t="s">
        <v>133</v>
      </c>
      <c r="E245" s="277"/>
      <c r="F245" s="280" t="s">
        <v>372</v>
      </c>
      <c r="G245" s="277"/>
      <c r="H245" s="281">
        <v>1.02</v>
      </c>
      <c r="I245" s="307"/>
      <c r="J245" s="277"/>
      <c r="K245" s="277"/>
      <c r="L245" s="147"/>
      <c r="M245" s="148"/>
      <c r="N245" s="149"/>
      <c r="O245" s="149"/>
      <c r="P245" s="149"/>
      <c r="Q245" s="149"/>
      <c r="R245" s="149"/>
      <c r="S245" s="149"/>
      <c r="T245" s="150"/>
      <c r="AT245" s="151" t="s">
        <v>133</v>
      </c>
      <c r="AU245" s="151" t="s">
        <v>78</v>
      </c>
      <c r="AV245" s="11" t="s">
        <v>78</v>
      </c>
      <c r="AW245" s="11" t="s">
        <v>6</v>
      </c>
      <c r="AX245" s="11" t="s">
        <v>76</v>
      </c>
      <c r="AY245" s="151" t="s">
        <v>121</v>
      </c>
    </row>
    <row r="246" spans="2:65" s="1" customFormat="1" ht="31.5" customHeight="1">
      <c r="B246" s="139"/>
      <c r="C246" s="269" t="s">
        <v>373</v>
      </c>
      <c r="D246" s="269" t="s">
        <v>124</v>
      </c>
      <c r="E246" s="270" t="s">
        <v>374</v>
      </c>
      <c r="F246" s="271" t="s">
        <v>375</v>
      </c>
      <c r="G246" s="272" t="s">
        <v>127</v>
      </c>
      <c r="H246" s="273">
        <v>169.901</v>
      </c>
      <c r="I246" s="253"/>
      <c r="J246" s="274">
        <f>ROUND(I246*H246,2)</f>
        <v>0</v>
      </c>
      <c r="K246" s="271" t="s">
        <v>128</v>
      </c>
      <c r="L246" s="37"/>
      <c r="M246" s="140"/>
      <c r="N246" s="141"/>
      <c r="O246" s="142"/>
      <c r="P246" s="142"/>
      <c r="Q246" s="142"/>
      <c r="R246" s="142"/>
      <c r="S246" s="142"/>
      <c r="T246" s="143"/>
      <c r="AR246" s="23" t="s">
        <v>209</v>
      </c>
      <c r="AT246" s="23" t="s">
        <v>124</v>
      </c>
      <c r="AU246" s="23" t="s">
        <v>78</v>
      </c>
      <c r="AY246" s="23" t="s">
        <v>121</v>
      </c>
      <c r="BE246" s="144">
        <f>IF(N246="základní",J246,0)</f>
        <v>0</v>
      </c>
      <c r="BF246" s="144">
        <f>IF(N246="snížená",J246,0)</f>
        <v>0</v>
      </c>
      <c r="BG246" s="144">
        <f>IF(N246="zákl. přenesená",J246,0)</f>
        <v>0</v>
      </c>
      <c r="BH246" s="144">
        <f>IF(N246="sníž. přenesená",J246,0)</f>
        <v>0</v>
      </c>
      <c r="BI246" s="144">
        <f>IF(N246="nulová",J246,0)</f>
        <v>0</v>
      </c>
      <c r="BJ246" s="23" t="s">
        <v>76</v>
      </c>
      <c r="BK246" s="144">
        <f>ROUND(I246*H246,2)</f>
        <v>0</v>
      </c>
      <c r="BL246" s="23" t="s">
        <v>209</v>
      </c>
      <c r="BM246" s="23" t="s">
        <v>376</v>
      </c>
    </row>
    <row r="247" spans="2:51" s="11" customFormat="1" ht="13.5">
      <c r="B247" s="147"/>
      <c r="C247" s="277"/>
      <c r="D247" s="275" t="s">
        <v>133</v>
      </c>
      <c r="E247" s="282" t="s">
        <v>5</v>
      </c>
      <c r="F247" s="283" t="s">
        <v>366</v>
      </c>
      <c r="G247" s="277"/>
      <c r="H247" s="284">
        <v>154.455</v>
      </c>
      <c r="I247" s="307"/>
      <c r="J247" s="277"/>
      <c r="K247" s="277"/>
      <c r="L247" s="147"/>
      <c r="M247" s="148"/>
      <c r="N247" s="149"/>
      <c r="O247" s="149"/>
      <c r="P247" s="149"/>
      <c r="Q247" s="149"/>
      <c r="R247" s="149"/>
      <c r="S247" s="149"/>
      <c r="T247" s="150"/>
      <c r="AT247" s="151" t="s">
        <v>133</v>
      </c>
      <c r="AU247" s="151" t="s">
        <v>78</v>
      </c>
      <c r="AV247" s="11" t="s">
        <v>78</v>
      </c>
      <c r="AW247" s="11" t="s">
        <v>32</v>
      </c>
      <c r="AX247" s="11" t="s">
        <v>76</v>
      </c>
      <c r="AY247" s="151" t="s">
        <v>121</v>
      </c>
    </row>
    <row r="248" spans="2:51" s="11" customFormat="1" ht="13.5">
      <c r="B248" s="147"/>
      <c r="C248" s="277"/>
      <c r="D248" s="278" t="s">
        <v>133</v>
      </c>
      <c r="E248" s="277"/>
      <c r="F248" s="280" t="s">
        <v>377</v>
      </c>
      <c r="G248" s="277"/>
      <c r="H248" s="281">
        <v>169.901</v>
      </c>
      <c r="I248" s="307"/>
      <c r="J248" s="277"/>
      <c r="K248" s="277"/>
      <c r="L248" s="147"/>
      <c r="M248" s="148"/>
      <c r="N248" s="149"/>
      <c r="O248" s="149"/>
      <c r="P248" s="149"/>
      <c r="Q248" s="149"/>
      <c r="R248" s="149"/>
      <c r="S248" s="149"/>
      <c r="T248" s="150"/>
      <c r="AT248" s="151" t="s">
        <v>133</v>
      </c>
      <c r="AU248" s="151" t="s">
        <v>78</v>
      </c>
      <c r="AV248" s="11" t="s">
        <v>78</v>
      </c>
      <c r="AW248" s="11" t="s">
        <v>6</v>
      </c>
      <c r="AX248" s="11" t="s">
        <v>76</v>
      </c>
      <c r="AY248" s="151" t="s">
        <v>121</v>
      </c>
    </row>
    <row r="249" spans="2:65" s="1" customFormat="1" ht="31.5" customHeight="1">
      <c r="B249" s="139"/>
      <c r="C249" s="269" t="s">
        <v>378</v>
      </c>
      <c r="D249" s="269" t="s">
        <v>124</v>
      </c>
      <c r="E249" s="270" t="s">
        <v>379</v>
      </c>
      <c r="F249" s="271" t="s">
        <v>380</v>
      </c>
      <c r="G249" s="272" t="s">
        <v>127</v>
      </c>
      <c r="H249" s="273">
        <v>100</v>
      </c>
      <c r="I249" s="253"/>
      <c r="J249" s="274">
        <f>ROUND(I249*H249,2)</f>
        <v>0</v>
      </c>
      <c r="K249" s="271" t="s">
        <v>128</v>
      </c>
      <c r="L249" s="37"/>
      <c r="M249" s="140"/>
      <c r="N249" s="141"/>
      <c r="O249" s="142"/>
      <c r="P249" s="142"/>
      <c r="Q249" s="142"/>
      <c r="R249" s="142"/>
      <c r="S249" s="142"/>
      <c r="T249" s="143"/>
      <c r="AR249" s="23" t="s">
        <v>209</v>
      </c>
      <c r="AT249" s="23" t="s">
        <v>124</v>
      </c>
      <c r="AU249" s="23" t="s">
        <v>78</v>
      </c>
      <c r="AY249" s="23" t="s">
        <v>121</v>
      </c>
      <c r="BE249" s="144">
        <f>IF(N249="základní",J249,0)</f>
        <v>0</v>
      </c>
      <c r="BF249" s="144">
        <f>IF(N249="snížená",J249,0)</f>
        <v>0</v>
      </c>
      <c r="BG249" s="144">
        <f>IF(N249="zákl. přenesená",J249,0)</f>
        <v>0</v>
      </c>
      <c r="BH249" s="144">
        <f>IF(N249="sníž. přenesená",J249,0)</f>
        <v>0</v>
      </c>
      <c r="BI249" s="144">
        <f>IF(N249="nulová",J249,0)</f>
        <v>0</v>
      </c>
      <c r="BJ249" s="23" t="s">
        <v>76</v>
      </c>
      <c r="BK249" s="144">
        <f>ROUND(I249*H249,2)</f>
        <v>0</v>
      </c>
      <c r="BL249" s="23" t="s">
        <v>209</v>
      </c>
      <c r="BM249" s="23" t="s">
        <v>381</v>
      </c>
    </row>
    <row r="250" spans="2:47" s="1" customFormat="1" ht="81">
      <c r="B250" s="37"/>
      <c r="C250" s="260"/>
      <c r="D250" s="275" t="s">
        <v>131</v>
      </c>
      <c r="E250" s="260"/>
      <c r="F250" s="276" t="s">
        <v>382</v>
      </c>
      <c r="G250" s="260"/>
      <c r="H250" s="260"/>
      <c r="I250" s="304"/>
      <c r="J250" s="260"/>
      <c r="K250" s="260"/>
      <c r="L250" s="37"/>
      <c r="M250" s="146"/>
      <c r="N250" s="38"/>
      <c r="O250" s="38"/>
      <c r="P250" s="38"/>
      <c r="Q250" s="38"/>
      <c r="R250" s="38"/>
      <c r="S250" s="38"/>
      <c r="T250" s="66"/>
      <c r="AT250" s="23" t="s">
        <v>131</v>
      </c>
      <c r="AU250" s="23" t="s">
        <v>78</v>
      </c>
    </row>
    <row r="251" spans="2:51" s="11" customFormat="1" ht="13.5">
      <c r="B251" s="147"/>
      <c r="C251" s="277"/>
      <c r="D251" s="278" t="s">
        <v>133</v>
      </c>
      <c r="E251" s="279" t="s">
        <v>5</v>
      </c>
      <c r="F251" s="280" t="s">
        <v>383</v>
      </c>
      <c r="G251" s="277"/>
      <c r="H251" s="281">
        <v>100</v>
      </c>
      <c r="I251" s="307"/>
      <c r="J251" s="277"/>
      <c r="K251" s="277"/>
      <c r="L251" s="147"/>
      <c r="M251" s="148"/>
      <c r="N251" s="149"/>
      <c r="O251" s="149"/>
      <c r="P251" s="149"/>
      <c r="Q251" s="149"/>
      <c r="R251" s="149"/>
      <c r="S251" s="149"/>
      <c r="T251" s="150"/>
      <c r="AT251" s="151" t="s">
        <v>133</v>
      </c>
      <c r="AU251" s="151" t="s">
        <v>78</v>
      </c>
      <c r="AV251" s="11" t="s">
        <v>78</v>
      </c>
      <c r="AW251" s="11" t="s">
        <v>32</v>
      </c>
      <c r="AX251" s="11" t="s">
        <v>76</v>
      </c>
      <c r="AY251" s="151" t="s">
        <v>121</v>
      </c>
    </row>
    <row r="252" spans="2:65" s="1" customFormat="1" ht="31.5" customHeight="1">
      <c r="B252" s="139"/>
      <c r="C252" s="269" t="s">
        <v>384</v>
      </c>
      <c r="D252" s="269" t="s">
        <v>124</v>
      </c>
      <c r="E252" s="270" t="s">
        <v>385</v>
      </c>
      <c r="F252" s="271" t="s">
        <v>386</v>
      </c>
      <c r="G252" s="272" t="s">
        <v>293</v>
      </c>
      <c r="H252" s="273">
        <v>9.803</v>
      </c>
      <c r="I252" s="253"/>
      <c r="J252" s="274">
        <f>ROUND(I252*H252,2)</f>
        <v>0</v>
      </c>
      <c r="K252" s="271" t="s">
        <v>128</v>
      </c>
      <c r="L252" s="37"/>
      <c r="M252" s="140"/>
      <c r="N252" s="141"/>
      <c r="O252" s="142"/>
      <c r="P252" s="142"/>
      <c r="Q252" s="142"/>
      <c r="R252" s="142"/>
      <c r="S252" s="142"/>
      <c r="T252" s="143"/>
      <c r="AR252" s="23" t="s">
        <v>209</v>
      </c>
      <c r="AT252" s="23" t="s">
        <v>124</v>
      </c>
      <c r="AU252" s="23" t="s">
        <v>78</v>
      </c>
      <c r="AY252" s="23" t="s">
        <v>121</v>
      </c>
      <c r="BE252" s="144">
        <f>IF(N252="základní",J252,0)</f>
        <v>0</v>
      </c>
      <c r="BF252" s="144">
        <f>IF(N252="snížená",J252,0)</f>
        <v>0</v>
      </c>
      <c r="BG252" s="144">
        <f>IF(N252="zákl. přenesená",J252,0)</f>
        <v>0</v>
      </c>
      <c r="BH252" s="144">
        <f>IF(N252="sníž. přenesená",J252,0)</f>
        <v>0</v>
      </c>
      <c r="BI252" s="144">
        <f>IF(N252="nulová",J252,0)</f>
        <v>0</v>
      </c>
      <c r="BJ252" s="23" t="s">
        <v>76</v>
      </c>
      <c r="BK252" s="144">
        <f>ROUND(I252*H252,2)</f>
        <v>0</v>
      </c>
      <c r="BL252" s="23" t="s">
        <v>209</v>
      </c>
      <c r="BM252" s="23" t="s">
        <v>387</v>
      </c>
    </row>
    <row r="253" spans="2:47" s="1" customFormat="1" ht="54">
      <c r="B253" s="37"/>
      <c r="C253" s="260"/>
      <c r="D253" s="275" t="s">
        <v>131</v>
      </c>
      <c r="E253" s="260"/>
      <c r="F253" s="276" t="s">
        <v>388</v>
      </c>
      <c r="G253" s="260"/>
      <c r="H253" s="260"/>
      <c r="I253" s="304"/>
      <c r="J253" s="260"/>
      <c r="K253" s="260"/>
      <c r="L253" s="37"/>
      <c r="M253" s="146"/>
      <c r="N253" s="38"/>
      <c r="O253" s="38"/>
      <c r="P253" s="38"/>
      <c r="Q253" s="38"/>
      <c r="R253" s="38"/>
      <c r="S253" s="38"/>
      <c r="T253" s="66"/>
      <c r="AT253" s="23" t="s">
        <v>131</v>
      </c>
      <c r="AU253" s="23" t="s">
        <v>78</v>
      </c>
    </row>
    <row r="254" spans="2:51" s="11" customFormat="1" ht="13.5">
      <c r="B254" s="147"/>
      <c r="C254" s="277"/>
      <c r="D254" s="275" t="s">
        <v>133</v>
      </c>
      <c r="E254" s="282" t="s">
        <v>5</v>
      </c>
      <c r="F254" s="283" t="s">
        <v>389</v>
      </c>
      <c r="G254" s="277"/>
      <c r="H254" s="284">
        <v>3</v>
      </c>
      <c r="I254" s="307"/>
      <c r="J254" s="277"/>
      <c r="K254" s="277"/>
      <c r="L254" s="147"/>
      <c r="M254" s="148"/>
      <c r="N254" s="149"/>
      <c r="O254" s="149"/>
      <c r="P254" s="149"/>
      <c r="Q254" s="149"/>
      <c r="R254" s="149"/>
      <c r="S254" s="149"/>
      <c r="T254" s="150"/>
      <c r="AT254" s="151" t="s">
        <v>133</v>
      </c>
      <c r="AU254" s="151" t="s">
        <v>78</v>
      </c>
      <c r="AV254" s="11" t="s">
        <v>78</v>
      </c>
      <c r="AW254" s="11" t="s">
        <v>32</v>
      </c>
      <c r="AX254" s="11" t="s">
        <v>69</v>
      </c>
      <c r="AY254" s="151" t="s">
        <v>121</v>
      </c>
    </row>
    <row r="255" spans="2:51" s="11" customFormat="1" ht="13.5">
      <c r="B255" s="147"/>
      <c r="C255" s="277"/>
      <c r="D255" s="275" t="s">
        <v>133</v>
      </c>
      <c r="E255" s="282" t="s">
        <v>5</v>
      </c>
      <c r="F255" s="283" t="s">
        <v>390</v>
      </c>
      <c r="G255" s="277"/>
      <c r="H255" s="284">
        <v>6.803</v>
      </c>
      <c r="I255" s="307"/>
      <c r="J255" s="277"/>
      <c r="K255" s="277"/>
      <c r="L255" s="147"/>
      <c r="M255" s="148"/>
      <c r="N255" s="149"/>
      <c r="O255" s="149"/>
      <c r="P255" s="149"/>
      <c r="Q255" s="149"/>
      <c r="R255" s="149"/>
      <c r="S255" s="149"/>
      <c r="T255" s="150"/>
      <c r="AT255" s="151" t="s">
        <v>133</v>
      </c>
      <c r="AU255" s="151" t="s">
        <v>78</v>
      </c>
      <c r="AV255" s="11" t="s">
        <v>78</v>
      </c>
      <c r="AW255" s="11" t="s">
        <v>32</v>
      </c>
      <c r="AX255" s="11" t="s">
        <v>69</v>
      </c>
      <c r="AY255" s="151" t="s">
        <v>121</v>
      </c>
    </row>
    <row r="256" spans="2:51" s="12" customFormat="1" ht="13.5">
      <c r="B256" s="154"/>
      <c r="C256" s="285"/>
      <c r="D256" s="278" t="s">
        <v>133</v>
      </c>
      <c r="E256" s="296" t="s">
        <v>5</v>
      </c>
      <c r="F256" s="297" t="s">
        <v>151</v>
      </c>
      <c r="G256" s="285"/>
      <c r="H256" s="298">
        <v>9.803</v>
      </c>
      <c r="I256" s="308"/>
      <c r="J256" s="285"/>
      <c r="K256" s="285"/>
      <c r="L256" s="154"/>
      <c r="M256" s="155"/>
      <c r="N256" s="156"/>
      <c r="O256" s="156"/>
      <c r="P256" s="156"/>
      <c r="Q256" s="156"/>
      <c r="R256" s="156"/>
      <c r="S256" s="156"/>
      <c r="T256" s="157"/>
      <c r="AT256" s="158" t="s">
        <v>133</v>
      </c>
      <c r="AU256" s="158" t="s">
        <v>78</v>
      </c>
      <c r="AV256" s="12" t="s">
        <v>129</v>
      </c>
      <c r="AW256" s="12" t="s">
        <v>32</v>
      </c>
      <c r="AX256" s="12" t="s">
        <v>76</v>
      </c>
      <c r="AY256" s="158" t="s">
        <v>121</v>
      </c>
    </row>
    <row r="257" spans="2:65" s="1" customFormat="1" ht="31.5" customHeight="1">
      <c r="B257" s="139"/>
      <c r="C257" s="269" t="s">
        <v>391</v>
      </c>
      <c r="D257" s="269" t="s">
        <v>124</v>
      </c>
      <c r="E257" s="270" t="s">
        <v>392</v>
      </c>
      <c r="F257" s="271" t="s">
        <v>393</v>
      </c>
      <c r="G257" s="272" t="s">
        <v>225</v>
      </c>
      <c r="H257" s="273">
        <v>7.647</v>
      </c>
      <c r="I257" s="253"/>
      <c r="J257" s="274">
        <f>ROUND(I257*H257,2)</f>
        <v>0</v>
      </c>
      <c r="K257" s="271" t="s">
        <v>128</v>
      </c>
      <c r="L257" s="37"/>
      <c r="M257" s="140"/>
      <c r="N257" s="141"/>
      <c r="O257" s="142"/>
      <c r="P257" s="142"/>
      <c r="Q257" s="142"/>
      <c r="R257" s="142"/>
      <c r="S257" s="142"/>
      <c r="T257" s="143"/>
      <c r="AR257" s="23" t="s">
        <v>209</v>
      </c>
      <c r="AT257" s="23" t="s">
        <v>124</v>
      </c>
      <c r="AU257" s="23" t="s">
        <v>78</v>
      </c>
      <c r="AY257" s="23" t="s">
        <v>121</v>
      </c>
      <c r="BE257" s="144">
        <f>IF(N257="základní",J257,0)</f>
        <v>0</v>
      </c>
      <c r="BF257" s="144">
        <f>IF(N257="snížená",J257,0)</f>
        <v>0</v>
      </c>
      <c r="BG257" s="144">
        <f>IF(N257="zákl. přenesená",J257,0)</f>
        <v>0</v>
      </c>
      <c r="BH257" s="144">
        <f>IF(N257="sníž. přenesená",J257,0)</f>
        <v>0</v>
      </c>
      <c r="BI257" s="144">
        <f>IF(N257="nulová",J257,0)</f>
        <v>0</v>
      </c>
      <c r="BJ257" s="23" t="s">
        <v>76</v>
      </c>
      <c r="BK257" s="144">
        <f>ROUND(I257*H257,2)</f>
        <v>0</v>
      </c>
      <c r="BL257" s="23" t="s">
        <v>209</v>
      </c>
      <c r="BM257" s="23" t="s">
        <v>394</v>
      </c>
    </row>
    <row r="258" spans="2:47" s="1" customFormat="1" ht="121.5">
      <c r="B258" s="37"/>
      <c r="C258" s="260"/>
      <c r="D258" s="275" t="s">
        <v>131</v>
      </c>
      <c r="E258" s="260"/>
      <c r="F258" s="276" t="s">
        <v>395</v>
      </c>
      <c r="G258" s="260"/>
      <c r="H258" s="260"/>
      <c r="I258" s="304"/>
      <c r="J258" s="304"/>
      <c r="K258" s="260"/>
      <c r="L258" s="37"/>
      <c r="M258" s="146"/>
      <c r="N258" s="38"/>
      <c r="O258" s="38"/>
      <c r="P258" s="38"/>
      <c r="Q258" s="38"/>
      <c r="R258" s="38"/>
      <c r="S258" s="38"/>
      <c r="T258" s="66"/>
      <c r="AT258" s="23" t="s">
        <v>131</v>
      </c>
      <c r="AU258" s="23" t="s">
        <v>78</v>
      </c>
    </row>
    <row r="259" spans="2:63" s="10" customFormat="1" ht="29.85" customHeight="1">
      <c r="B259" s="131"/>
      <c r="C259" s="262"/>
      <c r="D259" s="266" t="s">
        <v>68</v>
      </c>
      <c r="E259" s="267" t="s">
        <v>396</v>
      </c>
      <c r="F259" s="267" t="s">
        <v>397</v>
      </c>
      <c r="G259" s="262"/>
      <c r="H259" s="262"/>
      <c r="I259" s="305"/>
      <c r="J259" s="268">
        <f>BK259</f>
        <v>0</v>
      </c>
      <c r="K259" s="262"/>
      <c r="L259" s="131"/>
      <c r="M259" s="133"/>
      <c r="N259" s="134"/>
      <c r="O259" s="134"/>
      <c r="P259" s="135"/>
      <c r="Q259" s="134"/>
      <c r="R259" s="135"/>
      <c r="S259" s="134"/>
      <c r="T259" s="136"/>
      <c r="AR259" s="132" t="s">
        <v>78</v>
      </c>
      <c r="AT259" s="137" t="s">
        <v>68</v>
      </c>
      <c r="AU259" s="137" t="s">
        <v>76</v>
      </c>
      <c r="AY259" s="132" t="s">
        <v>121</v>
      </c>
      <c r="BK259" s="138">
        <f>SUM(BK260:BK262)</f>
        <v>0</v>
      </c>
    </row>
    <row r="260" spans="2:65" s="1" customFormat="1" ht="31.5" customHeight="1">
      <c r="B260" s="139"/>
      <c r="C260" s="269" t="s">
        <v>398</v>
      </c>
      <c r="D260" s="269" t="s">
        <v>124</v>
      </c>
      <c r="E260" s="270" t="s">
        <v>399</v>
      </c>
      <c r="F260" s="271" t="s">
        <v>400</v>
      </c>
      <c r="G260" s="272" t="s">
        <v>127</v>
      </c>
      <c r="H260" s="273">
        <v>50</v>
      </c>
      <c r="I260" s="253"/>
      <c r="J260" s="274">
        <f>ROUND(I260*H260,2)</f>
        <v>0</v>
      </c>
      <c r="K260" s="271" t="s">
        <v>5</v>
      </c>
      <c r="L260" s="37"/>
      <c r="M260" s="140"/>
      <c r="N260" s="141"/>
      <c r="O260" s="142"/>
      <c r="P260" s="142"/>
      <c r="Q260" s="142"/>
      <c r="R260" s="142"/>
      <c r="S260" s="142"/>
      <c r="T260" s="143"/>
      <c r="AR260" s="23" t="s">
        <v>209</v>
      </c>
      <c r="AT260" s="23" t="s">
        <v>124</v>
      </c>
      <c r="AU260" s="23" t="s">
        <v>78</v>
      </c>
      <c r="AY260" s="23" t="s">
        <v>121</v>
      </c>
      <c r="BE260" s="144">
        <f>IF(N260="základní",J260,0)</f>
        <v>0</v>
      </c>
      <c r="BF260" s="144">
        <f>IF(N260="snížená",J260,0)</f>
        <v>0</v>
      </c>
      <c r="BG260" s="144">
        <f>IF(N260="zákl. přenesená",J260,0)</f>
        <v>0</v>
      </c>
      <c r="BH260" s="144">
        <f>IF(N260="sníž. přenesená",J260,0)</f>
        <v>0</v>
      </c>
      <c r="BI260" s="144">
        <f>IF(N260="nulová",J260,0)</f>
        <v>0</v>
      </c>
      <c r="BJ260" s="23" t="s">
        <v>76</v>
      </c>
      <c r="BK260" s="144">
        <f>ROUND(I260*H260,2)</f>
        <v>0</v>
      </c>
      <c r="BL260" s="23" t="s">
        <v>209</v>
      </c>
      <c r="BM260" s="23" t="s">
        <v>401</v>
      </c>
    </row>
    <row r="261" spans="2:47" s="1" customFormat="1" ht="81">
      <c r="B261" s="37"/>
      <c r="C261" s="260"/>
      <c r="D261" s="275" t="s">
        <v>131</v>
      </c>
      <c r="E261" s="260"/>
      <c r="F261" s="276" t="s">
        <v>402</v>
      </c>
      <c r="G261" s="260"/>
      <c r="H261" s="260"/>
      <c r="I261" s="304"/>
      <c r="J261" s="260"/>
      <c r="K261" s="260"/>
      <c r="L261" s="37"/>
      <c r="M261" s="146"/>
      <c r="N261" s="38"/>
      <c r="O261" s="38"/>
      <c r="P261" s="38"/>
      <c r="Q261" s="38"/>
      <c r="R261" s="38"/>
      <c r="S261" s="38"/>
      <c r="T261" s="66"/>
      <c r="AT261" s="23" t="s">
        <v>131</v>
      </c>
      <c r="AU261" s="23" t="s">
        <v>78</v>
      </c>
    </row>
    <row r="262" spans="2:51" s="11" customFormat="1" ht="13.5">
      <c r="B262" s="147"/>
      <c r="C262" s="277"/>
      <c r="D262" s="275" t="s">
        <v>133</v>
      </c>
      <c r="E262" s="282" t="s">
        <v>5</v>
      </c>
      <c r="F262" s="283" t="s">
        <v>403</v>
      </c>
      <c r="G262" s="277"/>
      <c r="H262" s="284">
        <v>50</v>
      </c>
      <c r="I262" s="307"/>
      <c r="J262" s="277"/>
      <c r="K262" s="277"/>
      <c r="L262" s="147"/>
      <c r="M262" s="148"/>
      <c r="N262" s="149"/>
      <c r="O262" s="149"/>
      <c r="P262" s="149"/>
      <c r="Q262" s="149"/>
      <c r="R262" s="149"/>
      <c r="S262" s="149"/>
      <c r="T262" s="150"/>
      <c r="AT262" s="151" t="s">
        <v>133</v>
      </c>
      <c r="AU262" s="151" t="s">
        <v>78</v>
      </c>
      <c r="AV262" s="11" t="s">
        <v>78</v>
      </c>
      <c r="AW262" s="11" t="s">
        <v>32</v>
      </c>
      <c r="AX262" s="11" t="s">
        <v>76</v>
      </c>
      <c r="AY262" s="151" t="s">
        <v>121</v>
      </c>
    </row>
    <row r="263" spans="2:63" s="10" customFormat="1" ht="29.85" customHeight="1">
      <c r="B263" s="131"/>
      <c r="C263" s="262"/>
      <c r="D263" s="266" t="s">
        <v>68</v>
      </c>
      <c r="E263" s="267" t="s">
        <v>404</v>
      </c>
      <c r="F263" s="267" t="s">
        <v>405</v>
      </c>
      <c r="G263" s="262"/>
      <c r="H263" s="262"/>
      <c r="I263" s="305"/>
      <c r="J263" s="268">
        <f>BK263</f>
        <v>0</v>
      </c>
      <c r="K263" s="262"/>
      <c r="L263" s="131"/>
      <c r="M263" s="133"/>
      <c r="N263" s="134"/>
      <c r="O263" s="134"/>
      <c r="P263" s="135"/>
      <c r="Q263" s="134"/>
      <c r="R263" s="135"/>
      <c r="S263" s="134"/>
      <c r="T263" s="136"/>
      <c r="AR263" s="132" t="s">
        <v>78</v>
      </c>
      <c r="AT263" s="137" t="s">
        <v>68</v>
      </c>
      <c r="AU263" s="137" t="s">
        <v>76</v>
      </c>
      <c r="AY263" s="132" t="s">
        <v>121</v>
      </c>
      <c r="BK263" s="138">
        <f>SUM(BK264:BK348)</f>
        <v>0</v>
      </c>
    </row>
    <row r="264" spans="2:65" s="1" customFormat="1" ht="22.5" customHeight="1">
      <c r="B264" s="139"/>
      <c r="C264" s="269" t="s">
        <v>406</v>
      </c>
      <c r="D264" s="269" t="s">
        <v>124</v>
      </c>
      <c r="E264" s="270" t="s">
        <v>407</v>
      </c>
      <c r="F264" s="271" t="s">
        <v>408</v>
      </c>
      <c r="G264" s="272" t="s">
        <v>127</v>
      </c>
      <c r="H264" s="273">
        <v>12.48</v>
      </c>
      <c r="I264" s="253"/>
      <c r="J264" s="274">
        <f>ROUND(I264*H264,2)</f>
        <v>0</v>
      </c>
      <c r="K264" s="271" t="s">
        <v>128</v>
      </c>
      <c r="L264" s="37"/>
      <c r="M264" s="140"/>
      <c r="N264" s="141"/>
      <c r="O264" s="142"/>
      <c r="P264" s="142"/>
      <c r="Q264" s="142"/>
      <c r="R264" s="142"/>
      <c r="S264" s="142"/>
      <c r="T264" s="143"/>
      <c r="AR264" s="23" t="s">
        <v>209</v>
      </c>
      <c r="AT264" s="23" t="s">
        <v>124</v>
      </c>
      <c r="AU264" s="23" t="s">
        <v>78</v>
      </c>
      <c r="AY264" s="23" t="s">
        <v>121</v>
      </c>
      <c r="BE264" s="144">
        <f>IF(N264="základní",J264,0)</f>
        <v>0</v>
      </c>
      <c r="BF264" s="144">
        <f>IF(N264="snížená",J264,0)</f>
        <v>0</v>
      </c>
      <c r="BG264" s="144">
        <f>IF(N264="zákl. přenesená",J264,0)</f>
        <v>0</v>
      </c>
      <c r="BH264" s="144">
        <f>IF(N264="sníž. přenesená",J264,0)</f>
        <v>0</v>
      </c>
      <c r="BI264" s="144">
        <f>IF(N264="nulová",J264,0)</f>
        <v>0</v>
      </c>
      <c r="BJ264" s="23" t="s">
        <v>76</v>
      </c>
      <c r="BK264" s="144">
        <f>ROUND(I264*H264,2)</f>
        <v>0</v>
      </c>
      <c r="BL264" s="23" t="s">
        <v>209</v>
      </c>
      <c r="BM264" s="23" t="s">
        <v>409</v>
      </c>
    </row>
    <row r="265" spans="2:51" s="11" customFormat="1" ht="13.5">
      <c r="B265" s="147"/>
      <c r="C265" s="277"/>
      <c r="D265" s="278" t="s">
        <v>133</v>
      </c>
      <c r="E265" s="279" t="s">
        <v>5</v>
      </c>
      <c r="F265" s="280" t="s">
        <v>319</v>
      </c>
      <c r="G265" s="277"/>
      <c r="H265" s="281">
        <v>12.48</v>
      </c>
      <c r="I265" s="307"/>
      <c r="J265" s="277"/>
      <c r="K265" s="277"/>
      <c r="L265" s="147"/>
      <c r="M265" s="148"/>
      <c r="N265" s="149"/>
      <c r="O265" s="149"/>
      <c r="P265" s="149"/>
      <c r="Q265" s="149"/>
      <c r="R265" s="149"/>
      <c r="S265" s="149"/>
      <c r="T265" s="150"/>
      <c r="AT265" s="151" t="s">
        <v>133</v>
      </c>
      <c r="AU265" s="151" t="s">
        <v>78</v>
      </c>
      <c r="AV265" s="11" t="s">
        <v>78</v>
      </c>
      <c r="AW265" s="11" t="s">
        <v>32</v>
      </c>
      <c r="AX265" s="11" t="s">
        <v>76</v>
      </c>
      <c r="AY265" s="151" t="s">
        <v>121</v>
      </c>
    </row>
    <row r="266" spans="2:65" s="1" customFormat="1" ht="22.5" customHeight="1">
      <c r="B266" s="139"/>
      <c r="C266" s="269" t="s">
        <v>410</v>
      </c>
      <c r="D266" s="269" t="s">
        <v>124</v>
      </c>
      <c r="E266" s="270" t="s">
        <v>411</v>
      </c>
      <c r="F266" s="271" t="s">
        <v>412</v>
      </c>
      <c r="G266" s="272" t="s">
        <v>137</v>
      </c>
      <c r="H266" s="273">
        <v>8.5</v>
      </c>
      <c r="I266" s="253"/>
      <c r="J266" s="274">
        <f>ROUND(I266*H266,2)</f>
        <v>0</v>
      </c>
      <c r="K266" s="271" t="s">
        <v>128</v>
      </c>
      <c r="L266" s="37"/>
      <c r="M266" s="140"/>
      <c r="N266" s="141"/>
      <c r="O266" s="142"/>
      <c r="P266" s="142"/>
      <c r="Q266" s="142"/>
      <c r="R266" s="142"/>
      <c r="S266" s="142"/>
      <c r="T266" s="143"/>
      <c r="AR266" s="23" t="s">
        <v>209</v>
      </c>
      <c r="AT266" s="23" t="s">
        <v>124</v>
      </c>
      <c r="AU266" s="23" t="s">
        <v>78</v>
      </c>
      <c r="AY266" s="23" t="s">
        <v>121</v>
      </c>
      <c r="BE266" s="144">
        <f>IF(N266="základní",J266,0)</f>
        <v>0</v>
      </c>
      <c r="BF266" s="144">
        <f>IF(N266="snížená",J266,0)</f>
        <v>0</v>
      </c>
      <c r="BG266" s="144">
        <f>IF(N266="zákl. přenesená",J266,0)</f>
        <v>0</v>
      </c>
      <c r="BH266" s="144">
        <f>IF(N266="sníž. přenesená",J266,0)</f>
        <v>0</v>
      </c>
      <c r="BI266" s="144">
        <f>IF(N266="nulová",J266,0)</f>
        <v>0</v>
      </c>
      <c r="BJ266" s="23" t="s">
        <v>76</v>
      </c>
      <c r="BK266" s="144">
        <f>ROUND(I266*H266,2)</f>
        <v>0</v>
      </c>
      <c r="BL266" s="23" t="s">
        <v>209</v>
      </c>
      <c r="BM266" s="23" t="s">
        <v>413</v>
      </c>
    </row>
    <row r="267" spans="2:51" s="11" customFormat="1" ht="13.5">
      <c r="B267" s="147"/>
      <c r="C267" s="277"/>
      <c r="D267" s="278" t="s">
        <v>133</v>
      </c>
      <c r="E267" s="279" t="s">
        <v>5</v>
      </c>
      <c r="F267" s="280" t="s">
        <v>414</v>
      </c>
      <c r="G267" s="277"/>
      <c r="H267" s="281">
        <v>8.5</v>
      </c>
      <c r="I267" s="307"/>
      <c r="J267" s="277"/>
      <c r="K267" s="277"/>
      <c r="L267" s="147"/>
      <c r="M267" s="148"/>
      <c r="N267" s="149"/>
      <c r="O267" s="149"/>
      <c r="P267" s="149"/>
      <c r="Q267" s="149"/>
      <c r="R267" s="149"/>
      <c r="S267" s="149"/>
      <c r="T267" s="150"/>
      <c r="AT267" s="151" t="s">
        <v>133</v>
      </c>
      <c r="AU267" s="151" t="s">
        <v>78</v>
      </c>
      <c r="AV267" s="11" t="s">
        <v>78</v>
      </c>
      <c r="AW267" s="11" t="s">
        <v>32</v>
      </c>
      <c r="AX267" s="11" t="s">
        <v>76</v>
      </c>
      <c r="AY267" s="151" t="s">
        <v>121</v>
      </c>
    </row>
    <row r="268" spans="2:65" s="1" customFormat="1" ht="22.5" customHeight="1">
      <c r="B268" s="139"/>
      <c r="C268" s="269" t="s">
        <v>415</v>
      </c>
      <c r="D268" s="269" t="s">
        <v>124</v>
      </c>
      <c r="E268" s="270" t="s">
        <v>416</v>
      </c>
      <c r="F268" s="271" t="s">
        <v>417</v>
      </c>
      <c r="G268" s="272" t="s">
        <v>137</v>
      </c>
      <c r="H268" s="273">
        <v>45.76</v>
      </c>
      <c r="I268" s="253"/>
      <c r="J268" s="274">
        <f>ROUND(I268*H268,2)</f>
        <v>0</v>
      </c>
      <c r="K268" s="271" t="s">
        <v>128</v>
      </c>
      <c r="L268" s="37"/>
      <c r="M268" s="140"/>
      <c r="N268" s="141"/>
      <c r="O268" s="142"/>
      <c r="P268" s="142"/>
      <c r="Q268" s="142"/>
      <c r="R268" s="142"/>
      <c r="S268" s="142"/>
      <c r="T268" s="143"/>
      <c r="AR268" s="23" t="s">
        <v>209</v>
      </c>
      <c r="AT268" s="23" t="s">
        <v>124</v>
      </c>
      <c r="AU268" s="23" t="s">
        <v>78</v>
      </c>
      <c r="AY268" s="23" t="s">
        <v>121</v>
      </c>
      <c r="BE268" s="144">
        <f>IF(N268="základní",J268,0)</f>
        <v>0</v>
      </c>
      <c r="BF268" s="144">
        <f>IF(N268="snížená",J268,0)</f>
        <v>0</v>
      </c>
      <c r="BG268" s="144">
        <f>IF(N268="zákl. přenesená",J268,0)</f>
        <v>0</v>
      </c>
      <c r="BH268" s="144">
        <f>IF(N268="sníž. přenesená",J268,0)</f>
        <v>0</v>
      </c>
      <c r="BI268" s="144">
        <f>IF(N268="nulová",J268,0)</f>
        <v>0</v>
      </c>
      <c r="BJ268" s="23" t="s">
        <v>76</v>
      </c>
      <c r="BK268" s="144">
        <f>ROUND(I268*H268,2)</f>
        <v>0</v>
      </c>
      <c r="BL268" s="23" t="s">
        <v>209</v>
      </c>
      <c r="BM268" s="23" t="s">
        <v>418</v>
      </c>
    </row>
    <row r="269" spans="2:51" s="11" customFormat="1" ht="13.5">
      <c r="B269" s="147"/>
      <c r="C269" s="277"/>
      <c r="D269" s="275" t="s">
        <v>133</v>
      </c>
      <c r="E269" s="282" t="s">
        <v>5</v>
      </c>
      <c r="F269" s="283" t="s">
        <v>419</v>
      </c>
      <c r="G269" s="277"/>
      <c r="H269" s="284">
        <v>20.8</v>
      </c>
      <c r="I269" s="307"/>
      <c r="J269" s="277"/>
      <c r="K269" s="277"/>
      <c r="L269" s="147"/>
      <c r="M269" s="148"/>
      <c r="N269" s="149"/>
      <c r="O269" s="149"/>
      <c r="P269" s="149"/>
      <c r="Q269" s="149"/>
      <c r="R269" s="149"/>
      <c r="S269" s="149"/>
      <c r="T269" s="150"/>
      <c r="AT269" s="151" t="s">
        <v>133</v>
      </c>
      <c r="AU269" s="151" t="s">
        <v>78</v>
      </c>
      <c r="AV269" s="11" t="s">
        <v>78</v>
      </c>
      <c r="AW269" s="11" t="s">
        <v>32</v>
      </c>
      <c r="AX269" s="11" t="s">
        <v>69</v>
      </c>
      <c r="AY269" s="151" t="s">
        <v>121</v>
      </c>
    </row>
    <row r="270" spans="2:51" s="11" customFormat="1" ht="13.5">
      <c r="B270" s="147"/>
      <c r="C270" s="277"/>
      <c r="D270" s="275" t="s">
        <v>133</v>
      </c>
      <c r="E270" s="282" t="s">
        <v>5</v>
      </c>
      <c r="F270" s="283" t="s">
        <v>420</v>
      </c>
      <c r="G270" s="277"/>
      <c r="H270" s="284">
        <v>10.4</v>
      </c>
      <c r="I270" s="307"/>
      <c r="J270" s="277"/>
      <c r="K270" s="277"/>
      <c r="L270" s="147"/>
      <c r="M270" s="148"/>
      <c r="N270" s="149"/>
      <c r="O270" s="149"/>
      <c r="P270" s="149"/>
      <c r="Q270" s="149"/>
      <c r="R270" s="149"/>
      <c r="S270" s="149"/>
      <c r="T270" s="150"/>
      <c r="AT270" s="151" t="s">
        <v>133</v>
      </c>
      <c r="AU270" s="151" t="s">
        <v>78</v>
      </c>
      <c r="AV270" s="11" t="s">
        <v>78</v>
      </c>
      <c r="AW270" s="11" t="s">
        <v>32</v>
      </c>
      <c r="AX270" s="11" t="s">
        <v>69</v>
      </c>
      <c r="AY270" s="151" t="s">
        <v>121</v>
      </c>
    </row>
    <row r="271" spans="2:51" s="11" customFormat="1" ht="13.5">
      <c r="B271" s="147"/>
      <c r="C271" s="277"/>
      <c r="D271" s="275" t="s">
        <v>133</v>
      </c>
      <c r="E271" s="282" t="s">
        <v>5</v>
      </c>
      <c r="F271" s="283" t="s">
        <v>421</v>
      </c>
      <c r="G271" s="277"/>
      <c r="H271" s="284">
        <v>8</v>
      </c>
      <c r="I271" s="307"/>
      <c r="J271" s="277"/>
      <c r="K271" s="277"/>
      <c r="L271" s="147"/>
      <c r="M271" s="148"/>
      <c r="N271" s="149"/>
      <c r="O271" s="149"/>
      <c r="P271" s="149"/>
      <c r="Q271" s="149"/>
      <c r="R271" s="149"/>
      <c r="S271" s="149"/>
      <c r="T271" s="150"/>
      <c r="AT271" s="151" t="s">
        <v>133</v>
      </c>
      <c r="AU271" s="151" t="s">
        <v>78</v>
      </c>
      <c r="AV271" s="11" t="s">
        <v>78</v>
      </c>
      <c r="AW271" s="11" t="s">
        <v>32</v>
      </c>
      <c r="AX271" s="11" t="s">
        <v>69</v>
      </c>
      <c r="AY271" s="151" t="s">
        <v>121</v>
      </c>
    </row>
    <row r="272" spans="2:51" s="11" customFormat="1" ht="13.5">
      <c r="B272" s="147"/>
      <c r="C272" s="277"/>
      <c r="D272" s="275" t="s">
        <v>133</v>
      </c>
      <c r="E272" s="282" t="s">
        <v>5</v>
      </c>
      <c r="F272" s="283" t="s">
        <v>422</v>
      </c>
      <c r="G272" s="277"/>
      <c r="H272" s="284">
        <v>6.56</v>
      </c>
      <c r="I272" s="307"/>
      <c r="J272" s="277"/>
      <c r="K272" s="277"/>
      <c r="L272" s="147"/>
      <c r="M272" s="148"/>
      <c r="N272" s="149"/>
      <c r="O272" s="149"/>
      <c r="P272" s="149"/>
      <c r="Q272" s="149"/>
      <c r="R272" s="149"/>
      <c r="S272" s="149"/>
      <c r="T272" s="150"/>
      <c r="AT272" s="151" t="s">
        <v>133</v>
      </c>
      <c r="AU272" s="151" t="s">
        <v>78</v>
      </c>
      <c r="AV272" s="11" t="s">
        <v>78</v>
      </c>
      <c r="AW272" s="11" t="s">
        <v>32</v>
      </c>
      <c r="AX272" s="11" t="s">
        <v>69</v>
      </c>
      <c r="AY272" s="151" t="s">
        <v>121</v>
      </c>
    </row>
    <row r="273" spans="2:51" s="12" customFormat="1" ht="13.5">
      <c r="B273" s="154"/>
      <c r="C273" s="285"/>
      <c r="D273" s="278" t="s">
        <v>133</v>
      </c>
      <c r="E273" s="296" t="s">
        <v>5</v>
      </c>
      <c r="F273" s="297" t="s">
        <v>151</v>
      </c>
      <c r="G273" s="285"/>
      <c r="H273" s="298">
        <v>45.76</v>
      </c>
      <c r="I273" s="308"/>
      <c r="J273" s="285"/>
      <c r="K273" s="285"/>
      <c r="L273" s="154"/>
      <c r="M273" s="155"/>
      <c r="N273" s="156"/>
      <c r="O273" s="156"/>
      <c r="P273" s="156"/>
      <c r="Q273" s="156"/>
      <c r="R273" s="156"/>
      <c r="S273" s="156"/>
      <c r="T273" s="157"/>
      <c r="AT273" s="158" t="s">
        <v>133</v>
      </c>
      <c r="AU273" s="158" t="s">
        <v>78</v>
      </c>
      <c r="AV273" s="12" t="s">
        <v>129</v>
      </c>
      <c r="AW273" s="12" t="s">
        <v>32</v>
      </c>
      <c r="AX273" s="12" t="s">
        <v>76</v>
      </c>
      <c r="AY273" s="158" t="s">
        <v>121</v>
      </c>
    </row>
    <row r="274" spans="2:65" s="1" customFormat="1" ht="22.5" customHeight="1">
      <c r="B274" s="139"/>
      <c r="C274" s="290" t="s">
        <v>423</v>
      </c>
      <c r="D274" s="290" t="s">
        <v>290</v>
      </c>
      <c r="E274" s="291" t="s">
        <v>424</v>
      </c>
      <c r="F274" s="292" t="s">
        <v>425</v>
      </c>
      <c r="G274" s="293" t="s">
        <v>127</v>
      </c>
      <c r="H274" s="294">
        <v>69.27</v>
      </c>
      <c r="I274" s="254"/>
      <c r="J274" s="295">
        <f>ROUND(I274*H274,2)</f>
        <v>0</v>
      </c>
      <c r="K274" s="292" t="s">
        <v>128</v>
      </c>
      <c r="L274" s="159"/>
      <c r="M274" s="160"/>
      <c r="N274" s="161"/>
      <c r="O274" s="142"/>
      <c r="P274" s="142"/>
      <c r="Q274" s="142"/>
      <c r="R274" s="142"/>
      <c r="S274" s="142"/>
      <c r="T274" s="143"/>
      <c r="AR274" s="23" t="s">
        <v>294</v>
      </c>
      <c r="AT274" s="23" t="s">
        <v>290</v>
      </c>
      <c r="AU274" s="23" t="s">
        <v>78</v>
      </c>
      <c r="AY274" s="23" t="s">
        <v>121</v>
      </c>
      <c r="BE274" s="144">
        <f>IF(N274="základní",J274,0)</f>
        <v>0</v>
      </c>
      <c r="BF274" s="144">
        <f>IF(N274="snížená",J274,0)</f>
        <v>0</v>
      </c>
      <c r="BG274" s="144">
        <f>IF(N274="zákl. přenesená",J274,0)</f>
        <v>0</v>
      </c>
      <c r="BH274" s="144">
        <f>IF(N274="sníž. přenesená",J274,0)</f>
        <v>0</v>
      </c>
      <c r="BI274" s="144">
        <f>IF(N274="nulová",J274,0)</f>
        <v>0</v>
      </c>
      <c r="BJ274" s="23" t="s">
        <v>76</v>
      </c>
      <c r="BK274" s="144">
        <f>ROUND(I274*H274,2)</f>
        <v>0</v>
      </c>
      <c r="BL274" s="23" t="s">
        <v>209</v>
      </c>
      <c r="BM274" s="23" t="s">
        <v>426</v>
      </c>
    </row>
    <row r="275" spans="2:51" s="11" customFormat="1" ht="13.5">
      <c r="B275" s="147"/>
      <c r="C275" s="277"/>
      <c r="D275" s="278" t="s">
        <v>133</v>
      </c>
      <c r="E275" s="277"/>
      <c r="F275" s="280" t="s">
        <v>427</v>
      </c>
      <c r="G275" s="277"/>
      <c r="H275" s="281">
        <v>69.27</v>
      </c>
      <c r="I275" s="307"/>
      <c r="J275" s="277"/>
      <c r="K275" s="277"/>
      <c r="L275" s="147"/>
      <c r="M275" s="148"/>
      <c r="N275" s="149"/>
      <c r="O275" s="149"/>
      <c r="P275" s="149"/>
      <c r="Q275" s="149"/>
      <c r="R275" s="149"/>
      <c r="S275" s="149"/>
      <c r="T275" s="150"/>
      <c r="AT275" s="151" t="s">
        <v>133</v>
      </c>
      <c r="AU275" s="151" t="s">
        <v>78</v>
      </c>
      <c r="AV275" s="11" t="s">
        <v>78</v>
      </c>
      <c r="AW275" s="11" t="s">
        <v>6</v>
      </c>
      <c r="AX275" s="11" t="s">
        <v>76</v>
      </c>
      <c r="AY275" s="151" t="s">
        <v>121</v>
      </c>
    </row>
    <row r="276" spans="2:65" s="1" customFormat="1" ht="22.5" customHeight="1">
      <c r="B276" s="139"/>
      <c r="C276" s="269" t="s">
        <v>428</v>
      </c>
      <c r="D276" s="269" t="s">
        <v>124</v>
      </c>
      <c r="E276" s="270" t="s">
        <v>429</v>
      </c>
      <c r="F276" s="271" t="s">
        <v>430</v>
      </c>
      <c r="G276" s="272" t="s">
        <v>137</v>
      </c>
      <c r="H276" s="273">
        <v>13.6</v>
      </c>
      <c r="I276" s="253"/>
      <c r="J276" s="274">
        <f>ROUND(I276*H276,2)</f>
        <v>0</v>
      </c>
      <c r="K276" s="271" t="s">
        <v>5</v>
      </c>
      <c r="L276" s="37"/>
      <c r="M276" s="140"/>
      <c r="N276" s="141"/>
      <c r="O276" s="142"/>
      <c r="P276" s="142"/>
      <c r="Q276" s="142"/>
      <c r="R276" s="142"/>
      <c r="S276" s="142"/>
      <c r="T276" s="143"/>
      <c r="AR276" s="23" t="s">
        <v>209</v>
      </c>
      <c r="AT276" s="23" t="s">
        <v>124</v>
      </c>
      <c r="AU276" s="23" t="s">
        <v>78</v>
      </c>
      <c r="AY276" s="23" t="s">
        <v>121</v>
      </c>
      <c r="BE276" s="144">
        <f>IF(N276="základní",J276,0)</f>
        <v>0</v>
      </c>
      <c r="BF276" s="144">
        <f>IF(N276="snížená",J276,0)</f>
        <v>0</v>
      </c>
      <c r="BG276" s="144">
        <f>IF(N276="zákl. přenesená",J276,0)</f>
        <v>0</v>
      </c>
      <c r="BH276" s="144">
        <f>IF(N276="sníž. přenesená",J276,0)</f>
        <v>0</v>
      </c>
      <c r="BI276" s="144">
        <f>IF(N276="nulová",J276,0)</f>
        <v>0</v>
      </c>
      <c r="BJ276" s="23" t="s">
        <v>76</v>
      </c>
      <c r="BK276" s="144">
        <f>ROUND(I276*H276,2)</f>
        <v>0</v>
      </c>
      <c r="BL276" s="23" t="s">
        <v>209</v>
      </c>
      <c r="BM276" s="23" t="s">
        <v>431</v>
      </c>
    </row>
    <row r="277" spans="2:51" s="11" customFormat="1" ht="13.5">
      <c r="B277" s="147"/>
      <c r="C277" s="277"/>
      <c r="D277" s="278" t="s">
        <v>133</v>
      </c>
      <c r="E277" s="279" t="s">
        <v>5</v>
      </c>
      <c r="F277" s="280" t="s">
        <v>432</v>
      </c>
      <c r="G277" s="277"/>
      <c r="H277" s="281">
        <v>13.6</v>
      </c>
      <c r="I277" s="307"/>
      <c r="J277" s="277"/>
      <c r="K277" s="277"/>
      <c r="L277" s="147"/>
      <c r="M277" s="148"/>
      <c r="N277" s="149"/>
      <c r="O277" s="149"/>
      <c r="P277" s="149"/>
      <c r="Q277" s="149"/>
      <c r="R277" s="149"/>
      <c r="S277" s="149"/>
      <c r="T277" s="150"/>
      <c r="AT277" s="151" t="s">
        <v>133</v>
      </c>
      <c r="AU277" s="151" t="s">
        <v>78</v>
      </c>
      <c r="AV277" s="11" t="s">
        <v>78</v>
      </c>
      <c r="AW277" s="11" t="s">
        <v>32</v>
      </c>
      <c r="AX277" s="11" t="s">
        <v>76</v>
      </c>
      <c r="AY277" s="151" t="s">
        <v>121</v>
      </c>
    </row>
    <row r="278" spans="2:65" s="1" customFormat="1" ht="22.5" customHeight="1">
      <c r="B278" s="139"/>
      <c r="C278" s="269" t="s">
        <v>433</v>
      </c>
      <c r="D278" s="269" t="s">
        <v>124</v>
      </c>
      <c r="E278" s="270" t="s">
        <v>434</v>
      </c>
      <c r="F278" s="271" t="s">
        <v>435</v>
      </c>
      <c r="G278" s="272" t="s">
        <v>137</v>
      </c>
      <c r="H278" s="273">
        <v>29.75</v>
      </c>
      <c r="I278" s="253"/>
      <c r="J278" s="274">
        <f>ROUND(I278*H278,2)</f>
        <v>0</v>
      </c>
      <c r="K278" s="271" t="s">
        <v>128</v>
      </c>
      <c r="L278" s="37"/>
      <c r="M278" s="140"/>
      <c r="N278" s="141"/>
      <c r="O278" s="142"/>
      <c r="P278" s="142"/>
      <c r="Q278" s="142"/>
      <c r="R278" s="142"/>
      <c r="S278" s="142"/>
      <c r="T278" s="143"/>
      <c r="AR278" s="23" t="s">
        <v>209</v>
      </c>
      <c r="AT278" s="23" t="s">
        <v>124</v>
      </c>
      <c r="AU278" s="23" t="s">
        <v>78</v>
      </c>
      <c r="AY278" s="23" t="s">
        <v>121</v>
      </c>
      <c r="BE278" s="144">
        <f>IF(N278="základní",J278,0)</f>
        <v>0</v>
      </c>
      <c r="BF278" s="144">
        <f>IF(N278="snížená",J278,0)</f>
        <v>0</v>
      </c>
      <c r="BG278" s="144">
        <f>IF(N278="zákl. přenesená",J278,0)</f>
        <v>0</v>
      </c>
      <c r="BH278" s="144">
        <f>IF(N278="sníž. přenesená",J278,0)</f>
        <v>0</v>
      </c>
      <c r="BI278" s="144">
        <f>IF(N278="nulová",J278,0)</f>
        <v>0</v>
      </c>
      <c r="BJ278" s="23" t="s">
        <v>76</v>
      </c>
      <c r="BK278" s="144">
        <f>ROUND(I278*H278,2)</f>
        <v>0</v>
      </c>
      <c r="BL278" s="23" t="s">
        <v>209</v>
      </c>
      <c r="BM278" s="23" t="s">
        <v>436</v>
      </c>
    </row>
    <row r="279" spans="2:51" s="11" customFormat="1" ht="13.5">
      <c r="B279" s="147"/>
      <c r="C279" s="277"/>
      <c r="D279" s="278" t="s">
        <v>133</v>
      </c>
      <c r="E279" s="279" t="s">
        <v>5</v>
      </c>
      <c r="F279" s="280" t="s">
        <v>437</v>
      </c>
      <c r="G279" s="277"/>
      <c r="H279" s="281">
        <v>29.75</v>
      </c>
      <c r="I279" s="307"/>
      <c r="J279" s="277"/>
      <c r="K279" s="277"/>
      <c r="L279" s="147"/>
      <c r="M279" s="148"/>
      <c r="N279" s="149"/>
      <c r="O279" s="149"/>
      <c r="P279" s="149"/>
      <c r="Q279" s="149"/>
      <c r="R279" s="149"/>
      <c r="S279" s="149"/>
      <c r="T279" s="150"/>
      <c r="AT279" s="151" t="s">
        <v>133</v>
      </c>
      <c r="AU279" s="151" t="s">
        <v>78</v>
      </c>
      <c r="AV279" s="11" t="s">
        <v>78</v>
      </c>
      <c r="AW279" s="11" t="s">
        <v>32</v>
      </c>
      <c r="AX279" s="11" t="s">
        <v>76</v>
      </c>
      <c r="AY279" s="151" t="s">
        <v>121</v>
      </c>
    </row>
    <row r="280" spans="2:65" s="1" customFormat="1" ht="22.5" customHeight="1">
      <c r="B280" s="139"/>
      <c r="C280" s="269" t="s">
        <v>438</v>
      </c>
      <c r="D280" s="269" t="s">
        <v>124</v>
      </c>
      <c r="E280" s="270" t="s">
        <v>439</v>
      </c>
      <c r="F280" s="271" t="s">
        <v>440</v>
      </c>
      <c r="G280" s="272" t="s">
        <v>274</v>
      </c>
      <c r="H280" s="273">
        <v>4</v>
      </c>
      <c r="I280" s="253"/>
      <c r="J280" s="274">
        <f>ROUND(I280*H280,2)</f>
        <v>0</v>
      </c>
      <c r="K280" s="271" t="s">
        <v>128</v>
      </c>
      <c r="L280" s="37"/>
      <c r="M280" s="140"/>
      <c r="N280" s="141"/>
      <c r="O280" s="142"/>
      <c r="P280" s="142"/>
      <c r="Q280" s="142"/>
      <c r="R280" s="142"/>
      <c r="S280" s="142"/>
      <c r="T280" s="143"/>
      <c r="AR280" s="23" t="s">
        <v>209</v>
      </c>
      <c r="AT280" s="23" t="s">
        <v>124</v>
      </c>
      <c r="AU280" s="23" t="s">
        <v>78</v>
      </c>
      <c r="AY280" s="23" t="s">
        <v>121</v>
      </c>
      <c r="BE280" s="144">
        <f>IF(N280="základní",J280,0)</f>
        <v>0</v>
      </c>
      <c r="BF280" s="144">
        <f>IF(N280="snížená",J280,0)</f>
        <v>0</v>
      </c>
      <c r="BG280" s="144">
        <f>IF(N280="zákl. přenesená",J280,0)</f>
        <v>0</v>
      </c>
      <c r="BH280" s="144">
        <f>IF(N280="sníž. přenesená",J280,0)</f>
        <v>0</v>
      </c>
      <c r="BI280" s="144">
        <f>IF(N280="nulová",J280,0)</f>
        <v>0</v>
      </c>
      <c r="BJ280" s="23" t="s">
        <v>76</v>
      </c>
      <c r="BK280" s="144">
        <f>ROUND(I280*H280,2)</f>
        <v>0</v>
      </c>
      <c r="BL280" s="23" t="s">
        <v>209</v>
      </c>
      <c r="BM280" s="23" t="s">
        <v>441</v>
      </c>
    </row>
    <row r="281" spans="2:65" s="1" customFormat="1" ht="31.5" customHeight="1">
      <c r="B281" s="139"/>
      <c r="C281" s="269" t="s">
        <v>442</v>
      </c>
      <c r="D281" s="269" t="s">
        <v>124</v>
      </c>
      <c r="E281" s="270" t="s">
        <v>443</v>
      </c>
      <c r="F281" s="271" t="s">
        <v>444</v>
      </c>
      <c r="G281" s="272" t="s">
        <v>137</v>
      </c>
      <c r="H281" s="273">
        <v>89.255</v>
      </c>
      <c r="I281" s="253"/>
      <c r="J281" s="274">
        <f>ROUND(I281*H281,2)</f>
        <v>0</v>
      </c>
      <c r="K281" s="271" t="s">
        <v>128</v>
      </c>
      <c r="L281" s="37"/>
      <c r="M281" s="140"/>
      <c r="N281" s="141"/>
      <c r="O281" s="142"/>
      <c r="P281" s="142"/>
      <c r="Q281" s="142"/>
      <c r="R281" s="142"/>
      <c r="S281" s="142"/>
      <c r="T281" s="143"/>
      <c r="AR281" s="23" t="s">
        <v>209</v>
      </c>
      <c r="AT281" s="23" t="s">
        <v>124</v>
      </c>
      <c r="AU281" s="23" t="s">
        <v>78</v>
      </c>
      <c r="AY281" s="23" t="s">
        <v>121</v>
      </c>
      <c r="BE281" s="144">
        <f>IF(N281="základní",J281,0)</f>
        <v>0</v>
      </c>
      <c r="BF281" s="144">
        <f>IF(N281="snížená",J281,0)</f>
        <v>0</v>
      </c>
      <c r="BG281" s="144">
        <f>IF(N281="zákl. přenesená",J281,0)</f>
        <v>0</v>
      </c>
      <c r="BH281" s="144">
        <f>IF(N281="sníž. přenesená",J281,0)</f>
        <v>0</v>
      </c>
      <c r="BI281" s="144">
        <f>IF(N281="nulová",J281,0)</f>
        <v>0</v>
      </c>
      <c r="BJ281" s="23" t="s">
        <v>76</v>
      </c>
      <c r="BK281" s="144">
        <f>ROUND(I281*H281,2)</f>
        <v>0</v>
      </c>
      <c r="BL281" s="23" t="s">
        <v>209</v>
      </c>
      <c r="BM281" s="23" t="s">
        <v>445</v>
      </c>
    </row>
    <row r="282" spans="2:51" s="11" customFormat="1" ht="13.5">
      <c r="B282" s="147"/>
      <c r="C282" s="277"/>
      <c r="D282" s="275" t="s">
        <v>133</v>
      </c>
      <c r="E282" s="282" t="s">
        <v>5</v>
      </c>
      <c r="F282" s="283" t="s">
        <v>446</v>
      </c>
      <c r="G282" s="277"/>
      <c r="H282" s="284">
        <v>14.405</v>
      </c>
      <c r="I282" s="307"/>
      <c r="J282" s="277"/>
      <c r="K282" s="277"/>
      <c r="L282" s="147"/>
      <c r="M282" s="148"/>
      <c r="N282" s="149"/>
      <c r="O282" s="149"/>
      <c r="P282" s="149"/>
      <c r="Q282" s="149"/>
      <c r="R282" s="149"/>
      <c r="S282" s="149"/>
      <c r="T282" s="150"/>
      <c r="AT282" s="151" t="s">
        <v>133</v>
      </c>
      <c r="AU282" s="151" t="s">
        <v>78</v>
      </c>
      <c r="AV282" s="11" t="s">
        <v>78</v>
      </c>
      <c r="AW282" s="11" t="s">
        <v>32</v>
      </c>
      <c r="AX282" s="11" t="s">
        <v>69</v>
      </c>
      <c r="AY282" s="151" t="s">
        <v>121</v>
      </c>
    </row>
    <row r="283" spans="2:51" s="11" customFormat="1" ht="13.5">
      <c r="B283" s="147"/>
      <c r="C283" s="277"/>
      <c r="D283" s="275" t="s">
        <v>133</v>
      </c>
      <c r="E283" s="282" t="s">
        <v>5</v>
      </c>
      <c r="F283" s="283" t="s">
        <v>447</v>
      </c>
      <c r="G283" s="277"/>
      <c r="H283" s="284">
        <v>16.8</v>
      </c>
      <c r="I283" s="307"/>
      <c r="J283" s="277"/>
      <c r="K283" s="277"/>
      <c r="L283" s="147"/>
      <c r="M283" s="148"/>
      <c r="N283" s="149"/>
      <c r="O283" s="149"/>
      <c r="P283" s="149"/>
      <c r="Q283" s="149"/>
      <c r="R283" s="149"/>
      <c r="S283" s="149"/>
      <c r="T283" s="150"/>
      <c r="AT283" s="151" t="s">
        <v>133</v>
      </c>
      <c r="AU283" s="151" t="s">
        <v>78</v>
      </c>
      <c r="AV283" s="11" t="s">
        <v>78</v>
      </c>
      <c r="AW283" s="11" t="s">
        <v>32</v>
      </c>
      <c r="AX283" s="11" t="s">
        <v>69</v>
      </c>
      <c r="AY283" s="151" t="s">
        <v>121</v>
      </c>
    </row>
    <row r="284" spans="2:51" s="11" customFormat="1" ht="13.5">
      <c r="B284" s="147"/>
      <c r="C284" s="277"/>
      <c r="D284" s="275" t="s">
        <v>133</v>
      </c>
      <c r="E284" s="282" t="s">
        <v>5</v>
      </c>
      <c r="F284" s="283" t="s">
        <v>448</v>
      </c>
      <c r="G284" s="277"/>
      <c r="H284" s="284">
        <v>18.4</v>
      </c>
      <c r="I284" s="307"/>
      <c r="J284" s="277"/>
      <c r="K284" s="277"/>
      <c r="L284" s="147"/>
      <c r="M284" s="148"/>
      <c r="N284" s="149"/>
      <c r="O284" s="149"/>
      <c r="P284" s="149"/>
      <c r="Q284" s="149"/>
      <c r="R284" s="149"/>
      <c r="S284" s="149"/>
      <c r="T284" s="150"/>
      <c r="AT284" s="151" t="s">
        <v>133</v>
      </c>
      <c r="AU284" s="151" t="s">
        <v>78</v>
      </c>
      <c r="AV284" s="11" t="s">
        <v>78</v>
      </c>
      <c r="AW284" s="11" t="s">
        <v>32</v>
      </c>
      <c r="AX284" s="11" t="s">
        <v>69</v>
      </c>
      <c r="AY284" s="151" t="s">
        <v>121</v>
      </c>
    </row>
    <row r="285" spans="2:51" s="11" customFormat="1" ht="13.5">
      <c r="B285" s="147"/>
      <c r="C285" s="277"/>
      <c r="D285" s="275" t="s">
        <v>133</v>
      </c>
      <c r="E285" s="282" t="s">
        <v>5</v>
      </c>
      <c r="F285" s="283" t="s">
        <v>449</v>
      </c>
      <c r="G285" s="277"/>
      <c r="H285" s="284">
        <v>9.9</v>
      </c>
      <c r="I285" s="307"/>
      <c r="J285" s="277"/>
      <c r="K285" s="277"/>
      <c r="L285" s="147"/>
      <c r="M285" s="148"/>
      <c r="N285" s="149"/>
      <c r="O285" s="149"/>
      <c r="P285" s="149"/>
      <c r="Q285" s="149"/>
      <c r="R285" s="149"/>
      <c r="S285" s="149"/>
      <c r="T285" s="150"/>
      <c r="AT285" s="151" t="s">
        <v>133</v>
      </c>
      <c r="AU285" s="151" t="s">
        <v>78</v>
      </c>
      <c r="AV285" s="11" t="s">
        <v>78</v>
      </c>
      <c r="AW285" s="11" t="s">
        <v>32</v>
      </c>
      <c r="AX285" s="11" t="s">
        <v>69</v>
      </c>
      <c r="AY285" s="151" t="s">
        <v>121</v>
      </c>
    </row>
    <row r="286" spans="2:51" s="11" customFormat="1" ht="13.5">
      <c r="B286" s="147"/>
      <c r="C286" s="277"/>
      <c r="D286" s="275" t="s">
        <v>133</v>
      </c>
      <c r="E286" s="282" t="s">
        <v>5</v>
      </c>
      <c r="F286" s="283" t="s">
        <v>450</v>
      </c>
      <c r="G286" s="277"/>
      <c r="H286" s="284">
        <v>29.75</v>
      </c>
      <c r="I286" s="307"/>
      <c r="J286" s="277"/>
      <c r="K286" s="277"/>
      <c r="L286" s="147"/>
      <c r="M286" s="148"/>
      <c r="N286" s="149"/>
      <c r="O286" s="149"/>
      <c r="P286" s="149"/>
      <c r="Q286" s="149"/>
      <c r="R286" s="149"/>
      <c r="S286" s="149"/>
      <c r="T286" s="150"/>
      <c r="AT286" s="151" t="s">
        <v>133</v>
      </c>
      <c r="AU286" s="151" t="s">
        <v>78</v>
      </c>
      <c r="AV286" s="11" t="s">
        <v>78</v>
      </c>
      <c r="AW286" s="11" t="s">
        <v>32</v>
      </c>
      <c r="AX286" s="11" t="s">
        <v>69</v>
      </c>
      <c r="AY286" s="151" t="s">
        <v>121</v>
      </c>
    </row>
    <row r="287" spans="2:51" s="12" customFormat="1" ht="13.5">
      <c r="B287" s="154"/>
      <c r="C287" s="285"/>
      <c r="D287" s="278" t="s">
        <v>133</v>
      </c>
      <c r="E287" s="296" t="s">
        <v>5</v>
      </c>
      <c r="F287" s="297" t="s">
        <v>151</v>
      </c>
      <c r="G287" s="285"/>
      <c r="H287" s="298">
        <v>89.255</v>
      </c>
      <c r="I287" s="308"/>
      <c r="J287" s="285"/>
      <c r="K287" s="285"/>
      <c r="L287" s="154"/>
      <c r="M287" s="155"/>
      <c r="N287" s="156"/>
      <c r="O287" s="156"/>
      <c r="P287" s="156"/>
      <c r="Q287" s="156"/>
      <c r="R287" s="156"/>
      <c r="S287" s="156"/>
      <c r="T287" s="157"/>
      <c r="AT287" s="158" t="s">
        <v>133</v>
      </c>
      <c r="AU287" s="158" t="s">
        <v>78</v>
      </c>
      <c r="AV287" s="12" t="s">
        <v>129</v>
      </c>
      <c r="AW287" s="12" t="s">
        <v>32</v>
      </c>
      <c r="AX287" s="12" t="s">
        <v>76</v>
      </c>
      <c r="AY287" s="158" t="s">
        <v>121</v>
      </c>
    </row>
    <row r="288" spans="2:65" s="1" customFormat="1" ht="22.5" customHeight="1">
      <c r="B288" s="139"/>
      <c r="C288" s="269" t="s">
        <v>451</v>
      </c>
      <c r="D288" s="269" t="s">
        <v>124</v>
      </c>
      <c r="E288" s="270" t="s">
        <v>452</v>
      </c>
      <c r="F288" s="271" t="s">
        <v>453</v>
      </c>
      <c r="G288" s="272" t="s">
        <v>137</v>
      </c>
      <c r="H288" s="273">
        <v>10.2</v>
      </c>
      <c r="I288" s="253"/>
      <c r="J288" s="274">
        <f>ROUND(I288*H288,2)</f>
        <v>0</v>
      </c>
      <c r="K288" s="271" t="s">
        <v>128</v>
      </c>
      <c r="L288" s="37"/>
      <c r="M288" s="140"/>
      <c r="N288" s="141"/>
      <c r="O288" s="142"/>
      <c r="P288" s="142"/>
      <c r="Q288" s="142"/>
      <c r="R288" s="142"/>
      <c r="S288" s="142"/>
      <c r="T288" s="143"/>
      <c r="AR288" s="23" t="s">
        <v>209</v>
      </c>
      <c r="AT288" s="23" t="s">
        <v>124</v>
      </c>
      <c r="AU288" s="23" t="s">
        <v>78</v>
      </c>
      <c r="AY288" s="23" t="s">
        <v>121</v>
      </c>
      <c r="BE288" s="144">
        <f>IF(N288="základní",J288,0)</f>
        <v>0</v>
      </c>
      <c r="BF288" s="144">
        <f>IF(N288="snížená",J288,0)</f>
        <v>0</v>
      </c>
      <c r="BG288" s="144">
        <f>IF(N288="zákl. přenesená",J288,0)</f>
        <v>0</v>
      </c>
      <c r="BH288" s="144">
        <f>IF(N288="sníž. přenesená",J288,0)</f>
        <v>0</v>
      </c>
      <c r="BI288" s="144">
        <f>IF(N288="nulová",J288,0)</f>
        <v>0</v>
      </c>
      <c r="BJ288" s="23" t="s">
        <v>76</v>
      </c>
      <c r="BK288" s="144">
        <f>ROUND(I288*H288,2)</f>
        <v>0</v>
      </c>
      <c r="BL288" s="23" t="s">
        <v>209</v>
      </c>
      <c r="BM288" s="23" t="s">
        <v>454</v>
      </c>
    </row>
    <row r="289" spans="2:51" s="11" customFormat="1" ht="13.5">
      <c r="B289" s="147"/>
      <c r="C289" s="277"/>
      <c r="D289" s="275" t="s">
        <v>133</v>
      </c>
      <c r="E289" s="282" t="s">
        <v>5</v>
      </c>
      <c r="F289" s="283" t="s">
        <v>455</v>
      </c>
      <c r="G289" s="277"/>
      <c r="H289" s="284">
        <v>2.4</v>
      </c>
      <c r="I289" s="307"/>
      <c r="J289" s="277"/>
      <c r="K289" s="277"/>
      <c r="L289" s="147"/>
      <c r="M289" s="148"/>
      <c r="N289" s="149"/>
      <c r="O289" s="149"/>
      <c r="P289" s="149"/>
      <c r="Q289" s="149"/>
      <c r="R289" s="149"/>
      <c r="S289" s="149"/>
      <c r="T289" s="150"/>
      <c r="AT289" s="151" t="s">
        <v>133</v>
      </c>
      <c r="AU289" s="151" t="s">
        <v>78</v>
      </c>
      <c r="AV289" s="11" t="s">
        <v>78</v>
      </c>
      <c r="AW289" s="11" t="s">
        <v>32</v>
      </c>
      <c r="AX289" s="11" t="s">
        <v>69</v>
      </c>
      <c r="AY289" s="151" t="s">
        <v>121</v>
      </c>
    </row>
    <row r="290" spans="2:51" s="11" customFormat="1" ht="13.5">
      <c r="B290" s="147"/>
      <c r="C290" s="277"/>
      <c r="D290" s="275" t="s">
        <v>133</v>
      </c>
      <c r="E290" s="282" t="s">
        <v>5</v>
      </c>
      <c r="F290" s="283" t="s">
        <v>456</v>
      </c>
      <c r="G290" s="277"/>
      <c r="H290" s="284">
        <v>3.4</v>
      </c>
      <c r="I290" s="307"/>
      <c r="J290" s="277"/>
      <c r="K290" s="277"/>
      <c r="L290" s="147"/>
      <c r="M290" s="148"/>
      <c r="N290" s="149"/>
      <c r="O290" s="149"/>
      <c r="P290" s="149"/>
      <c r="Q290" s="149"/>
      <c r="R290" s="149"/>
      <c r="S290" s="149"/>
      <c r="T290" s="150"/>
      <c r="AT290" s="151" t="s">
        <v>133</v>
      </c>
      <c r="AU290" s="151" t="s">
        <v>78</v>
      </c>
      <c r="AV290" s="11" t="s">
        <v>78</v>
      </c>
      <c r="AW290" s="11" t="s">
        <v>32</v>
      </c>
      <c r="AX290" s="11" t="s">
        <v>69</v>
      </c>
      <c r="AY290" s="151" t="s">
        <v>121</v>
      </c>
    </row>
    <row r="291" spans="2:51" s="11" customFormat="1" ht="13.5">
      <c r="B291" s="147"/>
      <c r="C291" s="277"/>
      <c r="D291" s="275" t="s">
        <v>133</v>
      </c>
      <c r="E291" s="282" t="s">
        <v>5</v>
      </c>
      <c r="F291" s="283" t="s">
        <v>457</v>
      </c>
      <c r="G291" s="277"/>
      <c r="H291" s="284">
        <v>4.4</v>
      </c>
      <c r="I291" s="307"/>
      <c r="J291" s="277"/>
      <c r="K291" s="277"/>
      <c r="L291" s="147"/>
      <c r="M291" s="148"/>
      <c r="N291" s="149"/>
      <c r="O291" s="149"/>
      <c r="P291" s="149"/>
      <c r="Q291" s="149"/>
      <c r="R291" s="149"/>
      <c r="S291" s="149"/>
      <c r="T291" s="150"/>
      <c r="AT291" s="151" t="s">
        <v>133</v>
      </c>
      <c r="AU291" s="151" t="s">
        <v>78</v>
      </c>
      <c r="AV291" s="11" t="s">
        <v>78</v>
      </c>
      <c r="AW291" s="11" t="s">
        <v>32</v>
      </c>
      <c r="AX291" s="11" t="s">
        <v>69</v>
      </c>
      <c r="AY291" s="151" t="s">
        <v>121</v>
      </c>
    </row>
    <row r="292" spans="2:51" s="12" customFormat="1" ht="13.5">
      <c r="B292" s="154"/>
      <c r="C292" s="285"/>
      <c r="D292" s="278" t="s">
        <v>133</v>
      </c>
      <c r="E292" s="296" t="s">
        <v>5</v>
      </c>
      <c r="F292" s="297" t="s">
        <v>151</v>
      </c>
      <c r="G292" s="285"/>
      <c r="H292" s="298">
        <v>10.2</v>
      </c>
      <c r="I292" s="308"/>
      <c r="J292" s="285"/>
      <c r="K292" s="285"/>
      <c r="L292" s="154"/>
      <c r="M292" s="155"/>
      <c r="N292" s="156"/>
      <c r="O292" s="156"/>
      <c r="P292" s="156"/>
      <c r="Q292" s="156"/>
      <c r="R292" s="156"/>
      <c r="S292" s="156"/>
      <c r="T292" s="157"/>
      <c r="AT292" s="158" t="s">
        <v>133</v>
      </c>
      <c r="AU292" s="158" t="s">
        <v>78</v>
      </c>
      <c r="AV292" s="12" t="s">
        <v>129</v>
      </c>
      <c r="AW292" s="12" t="s">
        <v>32</v>
      </c>
      <c r="AX292" s="12" t="s">
        <v>76</v>
      </c>
      <c r="AY292" s="158" t="s">
        <v>121</v>
      </c>
    </row>
    <row r="293" spans="2:65" s="1" customFormat="1" ht="31.5" customHeight="1">
      <c r="B293" s="139"/>
      <c r="C293" s="269" t="s">
        <v>458</v>
      </c>
      <c r="D293" s="269" t="s">
        <v>124</v>
      </c>
      <c r="E293" s="270" t="s">
        <v>459</v>
      </c>
      <c r="F293" s="271" t="s">
        <v>460</v>
      </c>
      <c r="G293" s="272" t="s">
        <v>274</v>
      </c>
      <c r="H293" s="273">
        <v>8</v>
      </c>
      <c r="I293" s="253"/>
      <c r="J293" s="274">
        <f>ROUND(I293*H293,2)</f>
        <v>0</v>
      </c>
      <c r="K293" s="271" t="s">
        <v>128</v>
      </c>
      <c r="L293" s="37"/>
      <c r="M293" s="140"/>
      <c r="N293" s="141"/>
      <c r="O293" s="142"/>
      <c r="P293" s="142"/>
      <c r="Q293" s="142"/>
      <c r="R293" s="142"/>
      <c r="S293" s="142"/>
      <c r="T293" s="143"/>
      <c r="AR293" s="23" t="s">
        <v>209</v>
      </c>
      <c r="AT293" s="23" t="s">
        <v>124</v>
      </c>
      <c r="AU293" s="23" t="s">
        <v>78</v>
      </c>
      <c r="AY293" s="23" t="s">
        <v>121</v>
      </c>
      <c r="BE293" s="144">
        <f>IF(N293="základní",J293,0)</f>
        <v>0</v>
      </c>
      <c r="BF293" s="144">
        <f>IF(N293="snížená",J293,0)</f>
        <v>0</v>
      </c>
      <c r="BG293" s="144">
        <f>IF(N293="zákl. přenesená",J293,0)</f>
        <v>0</v>
      </c>
      <c r="BH293" s="144">
        <f>IF(N293="sníž. přenesená",J293,0)</f>
        <v>0</v>
      </c>
      <c r="BI293" s="144">
        <f>IF(N293="nulová",J293,0)</f>
        <v>0</v>
      </c>
      <c r="BJ293" s="23" t="s">
        <v>76</v>
      </c>
      <c r="BK293" s="144">
        <f>ROUND(I293*H293,2)</f>
        <v>0</v>
      </c>
      <c r="BL293" s="23" t="s">
        <v>209</v>
      </c>
      <c r="BM293" s="23" t="s">
        <v>461</v>
      </c>
    </row>
    <row r="294" spans="2:51" s="11" customFormat="1" ht="13.5">
      <c r="B294" s="147"/>
      <c r="C294" s="277"/>
      <c r="D294" s="278" t="s">
        <v>133</v>
      </c>
      <c r="E294" s="279" t="s">
        <v>5</v>
      </c>
      <c r="F294" s="280" t="s">
        <v>462</v>
      </c>
      <c r="G294" s="277"/>
      <c r="H294" s="281">
        <v>8</v>
      </c>
      <c r="I294" s="307"/>
      <c r="J294" s="277"/>
      <c r="K294" s="277"/>
      <c r="L294" s="147"/>
      <c r="M294" s="148"/>
      <c r="N294" s="149"/>
      <c r="O294" s="149"/>
      <c r="P294" s="149"/>
      <c r="Q294" s="149"/>
      <c r="R294" s="149"/>
      <c r="S294" s="149"/>
      <c r="T294" s="150"/>
      <c r="AT294" s="151" t="s">
        <v>133</v>
      </c>
      <c r="AU294" s="151" t="s">
        <v>78</v>
      </c>
      <c r="AV294" s="11" t="s">
        <v>78</v>
      </c>
      <c r="AW294" s="11" t="s">
        <v>32</v>
      </c>
      <c r="AX294" s="11" t="s">
        <v>76</v>
      </c>
      <c r="AY294" s="151" t="s">
        <v>121</v>
      </c>
    </row>
    <row r="295" spans="2:65" s="1" customFormat="1" ht="22.5" customHeight="1">
      <c r="B295" s="139"/>
      <c r="C295" s="269" t="s">
        <v>463</v>
      </c>
      <c r="D295" s="269" t="s">
        <v>124</v>
      </c>
      <c r="E295" s="270" t="s">
        <v>464</v>
      </c>
      <c r="F295" s="271" t="s">
        <v>465</v>
      </c>
      <c r="G295" s="272" t="s">
        <v>137</v>
      </c>
      <c r="H295" s="273">
        <v>21.25</v>
      </c>
      <c r="I295" s="253"/>
      <c r="J295" s="274">
        <f>ROUND(I295*H295,2)</f>
        <v>0</v>
      </c>
      <c r="K295" s="271" t="s">
        <v>128</v>
      </c>
      <c r="L295" s="37"/>
      <c r="M295" s="140"/>
      <c r="N295" s="141"/>
      <c r="O295" s="142"/>
      <c r="P295" s="142"/>
      <c r="Q295" s="142"/>
      <c r="R295" s="142"/>
      <c r="S295" s="142"/>
      <c r="T295" s="143"/>
      <c r="AR295" s="23" t="s">
        <v>209</v>
      </c>
      <c r="AT295" s="23" t="s">
        <v>124</v>
      </c>
      <c r="AU295" s="23" t="s">
        <v>78</v>
      </c>
      <c r="AY295" s="23" t="s">
        <v>121</v>
      </c>
      <c r="BE295" s="144">
        <f>IF(N295="základní",J295,0)</f>
        <v>0</v>
      </c>
      <c r="BF295" s="144">
        <f>IF(N295="snížená",J295,0)</f>
        <v>0</v>
      </c>
      <c r="BG295" s="144">
        <f>IF(N295="zákl. přenesená",J295,0)</f>
        <v>0</v>
      </c>
      <c r="BH295" s="144">
        <f>IF(N295="sníž. přenesená",J295,0)</f>
        <v>0</v>
      </c>
      <c r="BI295" s="144">
        <f>IF(N295="nulová",J295,0)</f>
        <v>0</v>
      </c>
      <c r="BJ295" s="23" t="s">
        <v>76</v>
      </c>
      <c r="BK295" s="144">
        <f>ROUND(I295*H295,2)</f>
        <v>0</v>
      </c>
      <c r="BL295" s="23" t="s">
        <v>209</v>
      </c>
      <c r="BM295" s="23" t="s">
        <v>466</v>
      </c>
    </row>
    <row r="296" spans="2:51" s="11" customFormat="1" ht="13.5">
      <c r="B296" s="147"/>
      <c r="C296" s="277"/>
      <c r="D296" s="275" t="s">
        <v>133</v>
      </c>
      <c r="E296" s="282" t="s">
        <v>5</v>
      </c>
      <c r="F296" s="283" t="s">
        <v>467</v>
      </c>
      <c r="G296" s="277"/>
      <c r="H296" s="284">
        <v>8.8</v>
      </c>
      <c r="I296" s="307"/>
      <c r="J296" s="277"/>
      <c r="K296" s="277"/>
      <c r="L296" s="147"/>
      <c r="M296" s="148"/>
      <c r="N296" s="149"/>
      <c r="O296" s="149"/>
      <c r="P296" s="149"/>
      <c r="Q296" s="149"/>
      <c r="R296" s="149"/>
      <c r="S296" s="149"/>
      <c r="T296" s="150"/>
      <c r="AT296" s="151" t="s">
        <v>133</v>
      </c>
      <c r="AU296" s="151" t="s">
        <v>78</v>
      </c>
      <c r="AV296" s="11" t="s">
        <v>78</v>
      </c>
      <c r="AW296" s="11" t="s">
        <v>32</v>
      </c>
      <c r="AX296" s="11" t="s">
        <v>69</v>
      </c>
      <c r="AY296" s="151" t="s">
        <v>121</v>
      </c>
    </row>
    <row r="297" spans="2:51" s="11" customFormat="1" ht="13.5">
      <c r="B297" s="147"/>
      <c r="C297" s="277"/>
      <c r="D297" s="275" t="s">
        <v>133</v>
      </c>
      <c r="E297" s="282" t="s">
        <v>5</v>
      </c>
      <c r="F297" s="283" t="s">
        <v>468</v>
      </c>
      <c r="G297" s="277"/>
      <c r="H297" s="284">
        <v>12.45</v>
      </c>
      <c r="I297" s="307"/>
      <c r="J297" s="277"/>
      <c r="K297" s="277"/>
      <c r="L297" s="147"/>
      <c r="M297" s="148"/>
      <c r="N297" s="149"/>
      <c r="O297" s="149"/>
      <c r="P297" s="149"/>
      <c r="Q297" s="149"/>
      <c r="R297" s="149"/>
      <c r="S297" s="149"/>
      <c r="T297" s="150"/>
      <c r="AT297" s="151" t="s">
        <v>133</v>
      </c>
      <c r="AU297" s="151" t="s">
        <v>78</v>
      </c>
      <c r="AV297" s="11" t="s">
        <v>78</v>
      </c>
      <c r="AW297" s="11" t="s">
        <v>32</v>
      </c>
      <c r="AX297" s="11" t="s">
        <v>69</v>
      </c>
      <c r="AY297" s="151" t="s">
        <v>121</v>
      </c>
    </row>
    <row r="298" spans="2:51" s="12" customFormat="1" ht="13.5">
      <c r="B298" s="154"/>
      <c r="C298" s="285"/>
      <c r="D298" s="278" t="s">
        <v>133</v>
      </c>
      <c r="E298" s="296" t="s">
        <v>5</v>
      </c>
      <c r="F298" s="297" t="s">
        <v>151</v>
      </c>
      <c r="G298" s="285"/>
      <c r="H298" s="298">
        <v>21.25</v>
      </c>
      <c r="I298" s="308"/>
      <c r="J298" s="285"/>
      <c r="K298" s="285"/>
      <c r="L298" s="154"/>
      <c r="M298" s="155"/>
      <c r="N298" s="156"/>
      <c r="O298" s="156"/>
      <c r="P298" s="156"/>
      <c r="Q298" s="156"/>
      <c r="R298" s="156"/>
      <c r="S298" s="156"/>
      <c r="T298" s="157"/>
      <c r="AT298" s="158" t="s">
        <v>133</v>
      </c>
      <c r="AU298" s="158" t="s">
        <v>78</v>
      </c>
      <c r="AV298" s="12" t="s">
        <v>129</v>
      </c>
      <c r="AW298" s="12" t="s">
        <v>32</v>
      </c>
      <c r="AX298" s="12" t="s">
        <v>76</v>
      </c>
      <c r="AY298" s="158" t="s">
        <v>121</v>
      </c>
    </row>
    <row r="299" spans="2:65" s="1" customFormat="1" ht="22.5" customHeight="1">
      <c r="B299" s="139"/>
      <c r="C299" s="269" t="s">
        <v>469</v>
      </c>
      <c r="D299" s="269" t="s">
        <v>124</v>
      </c>
      <c r="E299" s="270" t="s">
        <v>470</v>
      </c>
      <c r="F299" s="271" t="s">
        <v>471</v>
      </c>
      <c r="G299" s="272" t="s">
        <v>137</v>
      </c>
      <c r="H299" s="273">
        <v>29.75</v>
      </c>
      <c r="I299" s="253"/>
      <c r="J299" s="274">
        <f>ROUND(I299*H299,2)</f>
        <v>0</v>
      </c>
      <c r="K299" s="271" t="s">
        <v>128</v>
      </c>
      <c r="L299" s="37"/>
      <c r="M299" s="140"/>
      <c r="N299" s="141"/>
      <c r="O299" s="142"/>
      <c r="P299" s="142"/>
      <c r="Q299" s="142"/>
      <c r="R299" s="142"/>
      <c r="S299" s="142"/>
      <c r="T299" s="143"/>
      <c r="AR299" s="23" t="s">
        <v>209</v>
      </c>
      <c r="AT299" s="23" t="s">
        <v>124</v>
      </c>
      <c r="AU299" s="23" t="s">
        <v>78</v>
      </c>
      <c r="AY299" s="23" t="s">
        <v>121</v>
      </c>
      <c r="BE299" s="144">
        <f>IF(N299="základní",J299,0)</f>
        <v>0</v>
      </c>
      <c r="BF299" s="144">
        <f>IF(N299="snížená",J299,0)</f>
        <v>0</v>
      </c>
      <c r="BG299" s="144">
        <f>IF(N299="zákl. přenesená",J299,0)</f>
        <v>0</v>
      </c>
      <c r="BH299" s="144">
        <f>IF(N299="sníž. přenesená",J299,0)</f>
        <v>0</v>
      </c>
      <c r="BI299" s="144">
        <f>IF(N299="nulová",J299,0)</f>
        <v>0</v>
      </c>
      <c r="BJ299" s="23" t="s">
        <v>76</v>
      </c>
      <c r="BK299" s="144">
        <f>ROUND(I299*H299,2)</f>
        <v>0</v>
      </c>
      <c r="BL299" s="23" t="s">
        <v>209</v>
      </c>
      <c r="BM299" s="23" t="s">
        <v>472</v>
      </c>
    </row>
    <row r="300" spans="2:51" s="11" customFormat="1" ht="13.5">
      <c r="B300" s="147"/>
      <c r="C300" s="277"/>
      <c r="D300" s="278" t="s">
        <v>133</v>
      </c>
      <c r="E300" s="279" t="s">
        <v>5</v>
      </c>
      <c r="F300" s="280" t="s">
        <v>437</v>
      </c>
      <c r="G300" s="277"/>
      <c r="H300" s="281">
        <v>29.75</v>
      </c>
      <c r="I300" s="307"/>
      <c r="J300" s="277"/>
      <c r="K300" s="277"/>
      <c r="L300" s="147"/>
      <c r="M300" s="148"/>
      <c r="N300" s="149"/>
      <c r="O300" s="149"/>
      <c r="P300" s="149"/>
      <c r="Q300" s="149"/>
      <c r="R300" s="149"/>
      <c r="S300" s="149"/>
      <c r="T300" s="150"/>
      <c r="AT300" s="151" t="s">
        <v>133</v>
      </c>
      <c r="AU300" s="151" t="s">
        <v>78</v>
      </c>
      <c r="AV300" s="11" t="s">
        <v>78</v>
      </c>
      <c r="AW300" s="11" t="s">
        <v>32</v>
      </c>
      <c r="AX300" s="11" t="s">
        <v>76</v>
      </c>
      <c r="AY300" s="151" t="s">
        <v>121</v>
      </c>
    </row>
    <row r="301" spans="2:65" s="1" customFormat="1" ht="22.5" customHeight="1">
      <c r="B301" s="139"/>
      <c r="C301" s="269" t="s">
        <v>473</v>
      </c>
      <c r="D301" s="269" t="s">
        <v>124</v>
      </c>
      <c r="E301" s="270" t="s">
        <v>474</v>
      </c>
      <c r="F301" s="271" t="s">
        <v>475</v>
      </c>
      <c r="G301" s="272" t="s">
        <v>137</v>
      </c>
      <c r="H301" s="273">
        <v>4.8</v>
      </c>
      <c r="I301" s="253"/>
      <c r="J301" s="274">
        <f>ROUND(I301*H301,2)</f>
        <v>0</v>
      </c>
      <c r="K301" s="271" t="s">
        <v>128</v>
      </c>
      <c r="L301" s="37"/>
      <c r="M301" s="140"/>
      <c r="N301" s="141"/>
      <c r="O301" s="142"/>
      <c r="P301" s="142"/>
      <c r="Q301" s="142"/>
      <c r="R301" s="142"/>
      <c r="S301" s="142"/>
      <c r="T301" s="143"/>
      <c r="AR301" s="23" t="s">
        <v>209</v>
      </c>
      <c r="AT301" s="23" t="s">
        <v>124</v>
      </c>
      <c r="AU301" s="23" t="s">
        <v>78</v>
      </c>
      <c r="AY301" s="23" t="s">
        <v>121</v>
      </c>
      <c r="BE301" s="144">
        <f>IF(N301="základní",J301,0)</f>
        <v>0</v>
      </c>
      <c r="BF301" s="144">
        <f>IF(N301="snížená",J301,0)</f>
        <v>0</v>
      </c>
      <c r="BG301" s="144">
        <f>IF(N301="zákl. přenesená",J301,0)</f>
        <v>0</v>
      </c>
      <c r="BH301" s="144">
        <f>IF(N301="sníž. přenesená",J301,0)</f>
        <v>0</v>
      </c>
      <c r="BI301" s="144">
        <f>IF(N301="nulová",J301,0)</f>
        <v>0</v>
      </c>
      <c r="BJ301" s="23" t="s">
        <v>76</v>
      </c>
      <c r="BK301" s="144">
        <f>ROUND(I301*H301,2)</f>
        <v>0</v>
      </c>
      <c r="BL301" s="23" t="s">
        <v>209</v>
      </c>
      <c r="BM301" s="23" t="s">
        <v>476</v>
      </c>
    </row>
    <row r="302" spans="2:51" s="11" customFormat="1" ht="13.5">
      <c r="B302" s="147"/>
      <c r="C302" s="277"/>
      <c r="D302" s="278" t="s">
        <v>133</v>
      </c>
      <c r="E302" s="279" t="s">
        <v>5</v>
      </c>
      <c r="F302" s="280" t="s">
        <v>477</v>
      </c>
      <c r="G302" s="277"/>
      <c r="H302" s="281">
        <v>4.8</v>
      </c>
      <c r="I302" s="307"/>
      <c r="J302" s="277"/>
      <c r="K302" s="277"/>
      <c r="L302" s="147"/>
      <c r="M302" s="148"/>
      <c r="N302" s="149"/>
      <c r="O302" s="149"/>
      <c r="P302" s="149"/>
      <c r="Q302" s="149"/>
      <c r="R302" s="149"/>
      <c r="S302" s="149"/>
      <c r="T302" s="150"/>
      <c r="AT302" s="151" t="s">
        <v>133</v>
      </c>
      <c r="AU302" s="151" t="s">
        <v>78</v>
      </c>
      <c r="AV302" s="11" t="s">
        <v>78</v>
      </c>
      <c r="AW302" s="11" t="s">
        <v>32</v>
      </c>
      <c r="AX302" s="11" t="s">
        <v>76</v>
      </c>
      <c r="AY302" s="151" t="s">
        <v>121</v>
      </c>
    </row>
    <row r="303" spans="2:65" s="1" customFormat="1" ht="22.5" customHeight="1">
      <c r="B303" s="139"/>
      <c r="C303" s="269" t="s">
        <v>478</v>
      </c>
      <c r="D303" s="269" t="s">
        <v>124</v>
      </c>
      <c r="E303" s="270" t="s">
        <v>479</v>
      </c>
      <c r="F303" s="271" t="s">
        <v>480</v>
      </c>
      <c r="G303" s="272" t="s">
        <v>137</v>
      </c>
      <c r="H303" s="273">
        <v>8</v>
      </c>
      <c r="I303" s="253"/>
      <c r="J303" s="274">
        <f>ROUND(I303*H303,2)</f>
        <v>0</v>
      </c>
      <c r="K303" s="271" t="s">
        <v>128</v>
      </c>
      <c r="L303" s="37"/>
      <c r="M303" s="140"/>
      <c r="N303" s="141"/>
      <c r="O303" s="142"/>
      <c r="P303" s="142"/>
      <c r="Q303" s="142"/>
      <c r="R303" s="142"/>
      <c r="S303" s="142"/>
      <c r="T303" s="143"/>
      <c r="AR303" s="23" t="s">
        <v>209</v>
      </c>
      <c r="AT303" s="23" t="s">
        <v>124</v>
      </c>
      <c r="AU303" s="23" t="s">
        <v>78</v>
      </c>
      <c r="AY303" s="23" t="s">
        <v>121</v>
      </c>
      <c r="BE303" s="144">
        <f>IF(N303="základní",J303,0)</f>
        <v>0</v>
      </c>
      <c r="BF303" s="144">
        <f>IF(N303="snížená",J303,0)</f>
        <v>0</v>
      </c>
      <c r="BG303" s="144">
        <f>IF(N303="zákl. přenesená",J303,0)</f>
        <v>0</v>
      </c>
      <c r="BH303" s="144">
        <f>IF(N303="sníž. přenesená",J303,0)</f>
        <v>0</v>
      </c>
      <c r="BI303" s="144">
        <f>IF(N303="nulová",J303,0)</f>
        <v>0</v>
      </c>
      <c r="BJ303" s="23" t="s">
        <v>76</v>
      </c>
      <c r="BK303" s="144">
        <f>ROUND(I303*H303,2)</f>
        <v>0</v>
      </c>
      <c r="BL303" s="23" t="s">
        <v>209</v>
      </c>
      <c r="BM303" s="23" t="s">
        <v>481</v>
      </c>
    </row>
    <row r="304" spans="2:47" s="1" customFormat="1" ht="27">
      <c r="B304" s="37"/>
      <c r="C304" s="260"/>
      <c r="D304" s="275" t="s">
        <v>131</v>
      </c>
      <c r="E304" s="260"/>
      <c r="F304" s="276" t="s">
        <v>482</v>
      </c>
      <c r="G304" s="260"/>
      <c r="H304" s="260"/>
      <c r="I304" s="304"/>
      <c r="J304" s="260"/>
      <c r="K304" s="260"/>
      <c r="L304" s="37"/>
      <c r="M304" s="146"/>
      <c r="N304" s="38"/>
      <c r="O304" s="38"/>
      <c r="P304" s="38"/>
      <c r="Q304" s="38"/>
      <c r="R304" s="38"/>
      <c r="S304" s="38"/>
      <c r="T304" s="66"/>
      <c r="AT304" s="23" t="s">
        <v>131</v>
      </c>
      <c r="AU304" s="23" t="s">
        <v>78</v>
      </c>
    </row>
    <row r="305" spans="2:51" s="11" customFormat="1" ht="13.5">
      <c r="B305" s="147"/>
      <c r="C305" s="277"/>
      <c r="D305" s="278" t="s">
        <v>133</v>
      </c>
      <c r="E305" s="279" t="s">
        <v>5</v>
      </c>
      <c r="F305" s="280" t="s">
        <v>483</v>
      </c>
      <c r="G305" s="277"/>
      <c r="H305" s="281">
        <v>8</v>
      </c>
      <c r="I305" s="307"/>
      <c r="J305" s="277"/>
      <c r="K305" s="277"/>
      <c r="L305" s="147"/>
      <c r="M305" s="148"/>
      <c r="N305" s="149"/>
      <c r="O305" s="149"/>
      <c r="P305" s="149"/>
      <c r="Q305" s="149"/>
      <c r="R305" s="149"/>
      <c r="S305" s="149"/>
      <c r="T305" s="150"/>
      <c r="AT305" s="151" t="s">
        <v>133</v>
      </c>
      <c r="AU305" s="151" t="s">
        <v>78</v>
      </c>
      <c r="AV305" s="11" t="s">
        <v>78</v>
      </c>
      <c r="AW305" s="11" t="s">
        <v>32</v>
      </c>
      <c r="AX305" s="11" t="s">
        <v>76</v>
      </c>
      <c r="AY305" s="151" t="s">
        <v>121</v>
      </c>
    </row>
    <row r="306" spans="2:65" s="1" customFormat="1" ht="31.5" customHeight="1">
      <c r="B306" s="139"/>
      <c r="C306" s="269" t="s">
        <v>484</v>
      </c>
      <c r="D306" s="269" t="s">
        <v>124</v>
      </c>
      <c r="E306" s="270" t="s">
        <v>485</v>
      </c>
      <c r="F306" s="271" t="s">
        <v>486</v>
      </c>
      <c r="G306" s="272" t="s">
        <v>127</v>
      </c>
      <c r="H306" s="273">
        <v>20.592</v>
      </c>
      <c r="I306" s="253"/>
      <c r="J306" s="274">
        <f>ROUND(I306*H306,2)</f>
        <v>0</v>
      </c>
      <c r="K306" s="271" t="s">
        <v>128</v>
      </c>
      <c r="L306" s="37"/>
      <c r="M306" s="140"/>
      <c r="N306" s="141"/>
      <c r="O306" s="142"/>
      <c r="P306" s="142"/>
      <c r="Q306" s="142"/>
      <c r="R306" s="142"/>
      <c r="S306" s="142"/>
      <c r="T306" s="143"/>
      <c r="AR306" s="23" t="s">
        <v>209</v>
      </c>
      <c r="AT306" s="23" t="s">
        <v>124</v>
      </c>
      <c r="AU306" s="23" t="s">
        <v>78</v>
      </c>
      <c r="AY306" s="23" t="s">
        <v>121</v>
      </c>
      <c r="BE306" s="144">
        <f>IF(N306="základní",J306,0)</f>
        <v>0</v>
      </c>
      <c r="BF306" s="144">
        <f>IF(N306="snížená",J306,0)</f>
        <v>0</v>
      </c>
      <c r="BG306" s="144">
        <f>IF(N306="zákl. přenesená",J306,0)</f>
        <v>0</v>
      </c>
      <c r="BH306" s="144">
        <f>IF(N306="sníž. přenesená",J306,0)</f>
        <v>0</v>
      </c>
      <c r="BI306" s="144">
        <f>IF(N306="nulová",J306,0)</f>
        <v>0</v>
      </c>
      <c r="BJ306" s="23" t="s">
        <v>76</v>
      </c>
      <c r="BK306" s="144">
        <f>ROUND(I306*H306,2)</f>
        <v>0</v>
      </c>
      <c r="BL306" s="23" t="s">
        <v>209</v>
      </c>
      <c r="BM306" s="23" t="s">
        <v>487</v>
      </c>
    </row>
    <row r="307" spans="2:51" s="11" customFormat="1" ht="13.5">
      <c r="B307" s="147"/>
      <c r="C307" s="277"/>
      <c r="D307" s="275" t="s">
        <v>133</v>
      </c>
      <c r="E307" s="282" t="s">
        <v>5</v>
      </c>
      <c r="F307" s="283" t="s">
        <v>488</v>
      </c>
      <c r="G307" s="277"/>
      <c r="H307" s="284">
        <v>18.72</v>
      </c>
      <c r="I307" s="307"/>
      <c r="J307" s="277"/>
      <c r="K307" s="277"/>
      <c r="L307" s="147"/>
      <c r="M307" s="148"/>
      <c r="N307" s="149"/>
      <c r="O307" s="149"/>
      <c r="P307" s="149"/>
      <c r="Q307" s="149"/>
      <c r="R307" s="149"/>
      <c r="S307" s="149"/>
      <c r="T307" s="150"/>
      <c r="AT307" s="151" t="s">
        <v>133</v>
      </c>
      <c r="AU307" s="151" t="s">
        <v>78</v>
      </c>
      <c r="AV307" s="11" t="s">
        <v>78</v>
      </c>
      <c r="AW307" s="11" t="s">
        <v>32</v>
      </c>
      <c r="AX307" s="11" t="s">
        <v>76</v>
      </c>
      <c r="AY307" s="151" t="s">
        <v>121</v>
      </c>
    </row>
    <row r="308" spans="2:51" s="11" customFormat="1" ht="13.5">
      <c r="B308" s="147"/>
      <c r="C308" s="277"/>
      <c r="D308" s="278" t="s">
        <v>133</v>
      </c>
      <c r="E308" s="277"/>
      <c r="F308" s="280" t="s">
        <v>489</v>
      </c>
      <c r="G308" s="277"/>
      <c r="H308" s="281">
        <v>20.592</v>
      </c>
      <c r="I308" s="307"/>
      <c r="J308" s="277"/>
      <c r="K308" s="277"/>
      <c r="L308" s="147"/>
      <c r="M308" s="148"/>
      <c r="N308" s="149"/>
      <c r="O308" s="149"/>
      <c r="P308" s="149"/>
      <c r="Q308" s="149"/>
      <c r="R308" s="149"/>
      <c r="S308" s="149"/>
      <c r="T308" s="150"/>
      <c r="AT308" s="151" t="s">
        <v>133</v>
      </c>
      <c r="AU308" s="151" t="s">
        <v>78</v>
      </c>
      <c r="AV308" s="11" t="s">
        <v>78</v>
      </c>
      <c r="AW308" s="11" t="s">
        <v>6</v>
      </c>
      <c r="AX308" s="11" t="s">
        <v>76</v>
      </c>
      <c r="AY308" s="151" t="s">
        <v>121</v>
      </c>
    </row>
    <row r="309" spans="2:65" s="1" customFormat="1" ht="31.5" customHeight="1">
      <c r="B309" s="139"/>
      <c r="C309" s="269" t="s">
        <v>490</v>
      </c>
      <c r="D309" s="269" t="s">
        <v>124</v>
      </c>
      <c r="E309" s="270" t="s">
        <v>491</v>
      </c>
      <c r="F309" s="271" t="s">
        <v>492</v>
      </c>
      <c r="G309" s="272" t="s">
        <v>137</v>
      </c>
      <c r="H309" s="273">
        <v>22</v>
      </c>
      <c r="I309" s="253"/>
      <c r="J309" s="274">
        <f>ROUND(I309*H309,2)</f>
        <v>0</v>
      </c>
      <c r="K309" s="271" t="s">
        <v>128</v>
      </c>
      <c r="L309" s="37"/>
      <c r="M309" s="140"/>
      <c r="N309" s="141"/>
      <c r="O309" s="142"/>
      <c r="P309" s="142"/>
      <c r="Q309" s="142"/>
      <c r="R309" s="142"/>
      <c r="S309" s="142"/>
      <c r="T309" s="143"/>
      <c r="AR309" s="23" t="s">
        <v>209</v>
      </c>
      <c r="AT309" s="23" t="s">
        <v>124</v>
      </c>
      <c r="AU309" s="23" t="s">
        <v>78</v>
      </c>
      <c r="AY309" s="23" t="s">
        <v>121</v>
      </c>
      <c r="BE309" s="144">
        <f>IF(N309="základní",J309,0)</f>
        <v>0</v>
      </c>
      <c r="BF309" s="144">
        <f>IF(N309="snížená",J309,0)</f>
        <v>0</v>
      </c>
      <c r="BG309" s="144">
        <f>IF(N309="zákl. přenesená",J309,0)</f>
        <v>0</v>
      </c>
      <c r="BH309" s="144">
        <f>IF(N309="sníž. přenesená",J309,0)</f>
        <v>0</v>
      </c>
      <c r="BI309" s="144">
        <f>IF(N309="nulová",J309,0)</f>
        <v>0</v>
      </c>
      <c r="BJ309" s="23" t="s">
        <v>76</v>
      </c>
      <c r="BK309" s="144">
        <f>ROUND(I309*H309,2)</f>
        <v>0</v>
      </c>
      <c r="BL309" s="23" t="s">
        <v>209</v>
      </c>
      <c r="BM309" s="23" t="s">
        <v>493</v>
      </c>
    </row>
    <row r="310" spans="2:51" s="11" customFormat="1" ht="13.5">
      <c r="B310" s="147"/>
      <c r="C310" s="277"/>
      <c r="D310" s="278" t="s">
        <v>133</v>
      </c>
      <c r="E310" s="279" t="s">
        <v>5</v>
      </c>
      <c r="F310" s="280" t="s">
        <v>494</v>
      </c>
      <c r="G310" s="277"/>
      <c r="H310" s="281">
        <v>22</v>
      </c>
      <c r="I310" s="307"/>
      <c r="J310" s="277"/>
      <c r="K310" s="277"/>
      <c r="L310" s="147"/>
      <c r="M310" s="148"/>
      <c r="N310" s="149"/>
      <c r="O310" s="149"/>
      <c r="P310" s="149"/>
      <c r="Q310" s="149"/>
      <c r="R310" s="149"/>
      <c r="S310" s="149"/>
      <c r="T310" s="150"/>
      <c r="AT310" s="151" t="s">
        <v>133</v>
      </c>
      <c r="AU310" s="151" t="s">
        <v>78</v>
      </c>
      <c r="AV310" s="11" t="s">
        <v>78</v>
      </c>
      <c r="AW310" s="11" t="s">
        <v>32</v>
      </c>
      <c r="AX310" s="11" t="s">
        <v>76</v>
      </c>
      <c r="AY310" s="151" t="s">
        <v>121</v>
      </c>
    </row>
    <row r="311" spans="2:65" s="1" customFormat="1" ht="22.5" customHeight="1">
      <c r="B311" s="139"/>
      <c r="C311" s="269" t="s">
        <v>495</v>
      </c>
      <c r="D311" s="269" t="s">
        <v>124</v>
      </c>
      <c r="E311" s="270" t="s">
        <v>496</v>
      </c>
      <c r="F311" s="271" t="s">
        <v>497</v>
      </c>
      <c r="G311" s="272" t="s">
        <v>137</v>
      </c>
      <c r="H311" s="273">
        <v>17.5</v>
      </c>
      <c r="I311" s="253"/>
      <c r="J311" s="274">
        <f>ROUND(I311*H311,2)</f>
        <v>0</v>
      </c>
      <c r="K311" s="271" t="s">
        <v>5</v>
      </c>
      <c r="L311" s="37"/>
      <c r="M311" s="140"/>
      <c r="N311" s="141"/>
      <c r="O311" s="142"/>
      <c r="P311" s="142"/>
      <c r="Q311" s="142"/>
      <c r="R311" s="142"/>
      <c r="S311" s="142"/>
      <c r="T311" s="143"/>
      <c r="AR311" s="23" t="s">
        <v>209</v>
      </c>
      <c r="AT311" s="23" t="s">
        <v>124</v>
      </c>
      <c r="AU311" s="23" t="s">
        <v>78</v>
      </c>
      <c r="AY311" s="23" t="s">
        <v>121</v>
      </c>
      <c r="BE311" s="144">
        <f>IF(N311="základní",J311,0)</f>
        <v>0</v>
      </c>
      <c r="BF311" s="144">
        <f>IF(N311="snížená",J311,0)</f>
        <v>0</v>
      </c>
      <c r="BG311" s="144">
        <f>IF(N311="zákl. přenesená",J311,0)</f>
        <v>0</v>
      </c>
      <c r="BH311" s="144">
        <f>IF(N311="sníž. přenesená",J311,0)</f>
        <v>0</v>
      </c>
      <c r="BI311" s="144">
        <f>IF(N311="nulová",J311,0)</f>
        <v>0</v>
      </c>
      <c r="BJ311" s="23" t="s">
        <v>76</v>
      </c>
      <c r="BK311" s="144">
        <f>ROUND(I311*H311,2)</f>
        <v>0</v>
      </c>
      <c r="BL311" s="23" t="s">
        <v>209</v>
      </c>
      <c r="BM311" s="23" t="s">
        <v>498</v>
      </c>
    </row>
    <row r="312" spans="2:51" s="11" customFormat="1" ht="13.5">
      <c r="B312" s="147"/>
      <c r="C312" s="277"/>
      <c r="D312" s="278" t="s">
        <v>133</v>
      </c>
      <c r="E312" s="279" t="s">
        <v>5</v>
      </c>
      <c r="F312" s="280" t="s">
        <v>499</v>
      </c>
      <c r="G312" s="277"/>
      <c r="H312" s="281">
        <v>17.5</v>
      </c>
      <c r="I312" s="307"/>
      <c r="J312" s="277"/>
      <c r="K312" s="277"/>
      <c r="L312" s="147"/>
      <c r="M312" s="148"/>
      <c r="N312" s="149"/>
      <c r="O312" s="149"/>
      <c r="P312" s="149"/>
      <c r="Q312" s="149"/>
      <c r="R312" s="149"/>
      <c r="S312" s="149"/>
      <c r="T312" s="150"/>
      <c r="AT312" s="151" t="s">
        <v>133</v>
      </c>
      <c r="AU312" s="151" t="s">
        <v>78</v>
      </c>
      <c r="AV312" s="11" t="s">
        <v>78</v>
      </c>
      <c r="AW312" s="11" t="s">
        <v>32</v>
      </c>
      <c r="AX312" s="11" t="s">
        <v>76</v>
      </c>
      <c r="AY312" s="151" t="s">
        <v>121</v>
      </c>
    </row>
    <row r="313" spans="2:65" s="1" customFormat="1" ht="31.5" customHeight="1">
      <c r="B313" s="139"/>
      <c r="C313" s="269" t="s">
        <v>500</v>
      </c>
      <c r="D313" s="269" t="s">
        <v>124</v>
      </c>
      <c r="E313" s="270" t="s">
        <v>501</v>
      </c>
      <c r="F313" s="271" t="s">
        <v>502</v>
      </c>
      <c r="G313" s="272" t="s">
        <v>137</v>
      </c>
      <c r="H313" s="273">
        <v>10</v>
      </c>
      <c r="I313" s="253"/>
      <c r="J313" s="274">
        <f>ROUND(I313*H313,2)</f>
        <v>0</v>
      </c>
      <c r="K313" s="271" t="s">
        <v>128</v>
      </c>
      <c r="L313" s="37"/>
      <c r="M313" s="140"/>
      <c r="N313" s="141"/>
      <c r="O313" s="142"/>
      <c r="P313" s="142"/>
      <c r="Q313" s="142"/>
      <c r="R313" s="142"/>
      <c r="S313" s="142"/>
      <c r="T313" s="143"/>
      <c r="AR313" s="23" t="s">
        <v>209</v>
      </c>
      <c r="AT313" s="23" t="s">
        <v>124</v>
      </c>
      <c r="AU313" s="23" t="s">
        <v>78</v>
      </c>
      <c r="AY313" s="23" t="s">
        <v>121</v>
      </c>
      <c r="BE313" s="144">
        <f>IF(N313="základní",J313,0)</f>
        <v>0</v>
      </c>
      <c r="BF313" s="144">
        <f>IF(N313="snížená",J313,0)</f>
        <v>0</v>
      </c>
      <c r="BG313" s="144">
        <f>IF(N313="zákl. přenesená",J313,0)</f>
        <v>0</v>
      </c>
      <c r="BH313" s="144">
        <f>IF(N313="sníž. přenesená",J313,0)</f>
        <v>0</v>
      </c>
      <c r="BI313" s="144">
        <f>IF(N313="nulová",J313,0)</f>
        <v>0</v>
      </c>
      <c r="BJ313" s="23" t="s">
        <v>76</v>
      </c>
      <c r="BK313" s="144">
        <f>ROUND(I313*H313,2)</f>
        <v>0</v>
      </c>
      <c r="BL313" s="23" t="s">
        <v>209</v>
      </c>
      <c r="BM313" s="23" t="s">
        <v>503</v>
      </c>
    </row>
    <row r="314" spans="2:51" s="11" customFormat="1" ht="13.5">
      <c r="B314" s="147"/>
      <c r="C314" s="277"/>
      <c r="D314" s="278" t="s">
        <v>133</v>
      </c>
      <c r="E314" s="279" t="s">
        <v>5</v>
      </c>
      <c r="F314" s="280" t="s">
        <v>504</v>
      </c>
      <c r="G314" s="277"/>
      <c r="H314" s="281">
        <v>10</v>
      </c>
      <c r="I314" s="307"/>
      <c r="J314" s="277"/>
      <c r="K314" s="277"/>
      <c r="L314" s="147"/>
      <c r="M314" s="148"/>
      <c r="N314" s="149"/>
      <c r="O314" s="149"/>
      <c r="P314" s="149"/>
      <c r="Q314" s="149"/>
      <c r="R314" s="149"/>
      <c r="S314" s="149"/>
      <c r="T314" s="150"/>
      <c r="AT314" s="151" t="s">
        <v>133</v>
      </c>
      <c r="AU314" s="151" t="s">
        <v>78</v>
      </c>
      <c r="AV314" s="11" t="s">
        <v>78</v>
      </c>
      <c r="AW314" s="11" t="s">
        <v>32</v>
      </c>
      <c r="AX314" s="11" t="s">
        <v>76</v>
      </c>
      <c r="AY314" s="151" t="s">
        <v>121</v>
      </c>
    </row>
    <row r="315" spans="2:65" s="1" customFormat="1" ht="31.5" customHeight="1">
      <c r="B315" s="139"/>
      <c r="C315" s="269" t="s">
        <v>505</v>
      </c>
      <c r="D315" s="269" t="s">
        <v>124</v>
      </c>
      <c r="E315" s="270" t="s">
        <v>506</v>
      </c>
      <c r="F315" s="271" t="s">
        <v>507</v>
      </c>
      <c r="G315" s="272" t="s">
        <v>137</v>
      </c>
      <c r="H315" s="273">
        <v>19</v>
      </c>
      <c r="I315" s="253"/>
      <c r="J315" s="274">
        <f>ROUND(I315*H315,2)</f>
        <v>0</v>
      </c>
      <c r="K315" s="271" t="s">
        <v>128</v>
      </c>
      <c r="L315" s="37"/>
      <c r="M315" s="140"/>
      <c r="N315" s="141"/>
      <c r="O315" s="142"/>
      <c r="P315" s="142"/>
      <c r="Q315" s="142"/>
      <c r="R315" s="142"/>
      <c r="S315" s="142"/>
      <c r="T315" s="143"/>
      <c r="AR315" s="23" t="s">
        <v>209</v>
      </c>
      <c r="AT315" s="23" t="s">
        <v>124</v>
      </c>
      <c r="AU315" s="23" t="s">
        <v>78</v>
      </c>
      <c r="AY315" s="23" t="s">
        <v>121</v>
      </c>
      <c r="BE315" s="144">
        <f>IF(N315="základní",J315,0)</f>
        <v>0</v>
      </c>
      <c r="BF315" s="144">
        <f>IF(N315="snížená",J315,0)</f>
        <v>0</v>
      </c>
      <c r="BG315" s="144">
        <f>IF(N315="zákl. přenesená",J315,0)</f>
        <v>0</v>
      </c>
      <c r="BH315" s="144">
        <f>IF(N315="sníž. přenesená",J315,0)</f>
        <v>0</v>
      </c>
      <c r="BI315" s="144">
        <f>IF(N315="nulová",J315,0)</f>
        <v>0</v>
      </c>
      <c r="BJ315" s="23" t="s">
        <v>76</v>
      </c>
      <c r="BK315" s="144">
        <f>ROUND(I315*H315,2)</f>
        <v>0</v>
      </c>
      <c r="BL315" s="23" t="s">
        <v>209</v>
      </c>
      <c r="BM315" s="23" t="s">
        <v>508</v>
      </c>
    </row>
    <row r="316" spans="2:47" s="1" customFormat="1" ht="27">
      <c r="B316" s="37"/>
      <c r="C316" s="260"/>
      <c r="D316" s="275" t="s">
        <v>131</v>
      </c>
      <c r="E316" s="260"/>
      <c r="F316" s="276" t="s">
        <v>509</v>
      </c>
      <c r="G316" s="260"/>
      <c r="H316" s="260"/>
      <c r="I316" s="304"/>
      <c r="J316" s="260"/>
      <c r="K316" s="260"/>
      <c r="L316" s="37"/>
      <c r="M316" s="146"/>
      <c r="N316" s="38"/>
      <c r="O316" s="38"/>
      <c r="P316" s="38"/>
      <c r="Q316" s="38"/>
      <c r="R316" s="38"/>
      <c r="S316" s="38"/>
      <c r="T316" s="66"/>
      <c r="AT316" s="23" t="s">
        <v>131</v>
      </c>
      <c r="AU316" s="23" t="s">
        <v>78</v>
      </c>
    </row>
    <row r="317" spans="2:51" s="11" customFormat="1" ht="13.5">
      <c r="B317" s="147"/>
      <c r="C317" s="277"/>
      <c r="D317" s="278" t="s">
        <v>133</v>
      </c>
      <c r="E317" s="279" t="s">
        <v>5</v>
      </c>
      <c r="F317" s="280" t="s">
        <v>510</v>
      </c>
      <c r="G317" s="277"/>
      <c r="H317" s="281">
        <v>19</v>
      </c>
      <c r="I317" s="307"/>
      <c r="J317" s="277"/>
      <c r="K317" s="277"/>
      <c r="L317" s="147"/>
      <c r="M317" s="148"/>
      <c r="N317" s="149"/>
      <c r="O317" s="149"/>
      <c r="P317" s="149"/>
      <c r="Q317" s="149"/>
      <c r="R317" s="149"/>
      <c r="S317" s="149"/>
      <c r="T317" s="150"/>
      <c r="AT317" s="151" t="s">
        <v>133</v>
      </c>
      <c r="AU317" s="151" t="s">
        <v>78</v>
      </c>
      <c r="AV317" s="11" t="s">
        <v>78</v>
      </c>
      <c r="AW317" s="11" t="s">
        <v>32</v>
      </c>
      <c r="AX317" s="11" t="s">
        <v>76</v>
      </c>
      <c r="AY317" s="151" t="s">
        <v>121</v>
      </c>
    </row>
    <row r="318" spans="2:65" s="1" customFormat="1" ht="31.5" customHeight="1">
      <c r="B318" s="139"/>
      <c r="C318" s="269" t="s">
        <v>511</v>
      </c>
      <c r="D318" s="269" t="s">
        <v>124</v>
      </c>
      <c r="E318" s="270" t="s">
        <v>512</v>
      </c>
      <c r="F318" s="271" t="s">
        <v>513</v>
      </c>
      <c r="G318" s="272" t="s">
        <v>137</v>
      </c>
      <c r="H318" s="273">
        <v>29.5</v>
      </c>
      <c r="I318" s="253"/>
      <c r="J318" s="274">
        <f>ROUND(I318*H318,2)</f>
        <v>0</v>
      </c>
      <c r="K318" s="271" t="s">
        <v>128</v>
      </c>
      <c r="L318" s="37"/>
      <c r="M318" s="140"/>
      <c r="N318" s="141"/>
      <c r="O318" s="142"/>
      <c r="P318" s="142"/>
      <c r="Q318" s="142"/>
      <c r="R318" s="142"/>
      <c r="S318" s="142"/>
      <c r="T318" s="143"/>
      <c r="AR318" s="23" t="s">
        <v>209</v>
      </c>
      <c r="AT318" s="23" t="s">
        <v>124</v>
      </c>
      <c r="AU318" s="23" t="s">
        <v>78</v>
      </c>
      <c r="AY318" s="23" t="s">
        <v>121</v>
      </c>
      <c r="BE318" s="144">
        <f>IF(N318="základní",J318,0)</f>
        <v>0</v>
      </c>
      <c r="BF318" s="144">
        <f>IF(N318="snížená",J318,0)</f>
        <v>0</v>
      </c>
      <c r="BG318" s="144">
        <f>IF(N318="zákl. přenesená",J318,0)</f>
        <v>0</v>
      </c>
      <c r="BH318" s="144">
        <f>IF(N318="sníž. přenesená",J318,0)</f>
        <v>0</v>
      </c>
      <c r="BI318" s="144">
        <f>IF(N318="nulová",J318,0)</f>
        <v>0</v>
      </c>
      <c r="BJ318" s="23" t="s">
        <v>76</v>
      </c>
      <c r="BK318" s="144">
        <f>ROUND(I318*H318,2)</f>
        <v>0</v>
      </c>
      <c r="BL318" s="23" t="s">
        <v>209</v>
      </c>
      <c r="BM318" s="23" t="s">
        <v>514</v>
      </c>
    </row>
    <row r="319" spans="2:47" s="1" customFormat="1" ht="27">
      <c r="B319" s="37"/>
      <c r="C319" s="260"/>
      <c r="D319" s="275" t="s">
        <v>131</v>
      </c>
      <c r="E319" s="260"/>
      <c r="F319" s="276" t="s">
        <v>509</v>
      </c>
      <c r="G319" s="260"/>
      <c r="H319" s="260"/>
      <c r="I319" s="304"/>
      <c r="J319" s="260"/>
      <c r="K319" s="260"/>
      <c r="L319" s="37"/>
      <c r="M319" s="146"/>
      <c r="N319" s="38"/>
      <c r="O319" s="38"/>
      <c r="P319" s="38"/>
      <c r="Q319" s="38"/>
      <c r="R319" s="38"/>
      <c r="S319" s="38"/>
      <c r="T319" s="66"/>
      <c r="AT319" s="23" t="s">
        <v>131</v>
      </c>
      <c r="AU319" s="23" t="s">
        <v>78</v>
      </c>
    </row>
    <row r="320" spans="2:51" s="11" customFormat="1" ht="13.5">
      <c r="B320" s="147"/>
      <c r="C320" s="277"/>
      <c r="D320" s="278" t="s">
        <v>133</v>
      </c>
      <c r="E320" s="279" t="s">
        <v>5</v>
      </c>
      <c r="F320" s="280" t="s">
        <v>515</v>
      </c>
      <c r="G320" s="277"/>
      <c r="H320" s="281">
        <v>29.5</v>
      </c>
      <c r="I320" s="307"/>
      <c r="J320" s="277"/>
      <c r="K320" s="277"/>
      <c r="L320" s="147"/>
      <c r="M320" s="148"/>
      <c r="N320" s="149"/>
      <c r="O320" s="149"/>
      <c r="P320" s="149"/>
      <c r="Q320" s="149"/>
      <c r="R320" s="149"/>
      <c r="S320" s="149"/>
      <c r="T320" s="150"/>
      <c r="AT320" s="151" t="s">
        <v>133</v>
      </c>
      <c r="AU320" s="151" t="s">
        <v>78</v>
      </c>
      <c r="AV320" s="11" t="s">
        <v>78</v>
      </c>
      <c r="AW320" s="11" t="s">
        <v>32</v>
      </c>
      <c r="AX320" s="11" t="s">
        <v>76</v>
      </c>
      <c r="AY320" s="151" t="s">
        <v>121</v>
      </c>
    </row>
    <row r="321" spans="2:65" s="1" customFormat="1" ht="31.5" customHeight="1">
      <c r="B321" s="139"/>
      <c r="C321" s="269" t="s">
        <v>516</v>
      </c>
      <c r="D321" s="269" t="s">
        <v>124</v>
      </c>
      <c r="E321" s="270" t="s">
        <v>517</v>
      </c>
      <c r="F321" s="271" t="s">
        <v>518</v>
      </c>
      <c r="G321" s="272" t="s">
        <v>137</v>
      </c>
      <c r="H321" s="273">
        <v>8.2</v>
      </c>
      <c r="I321" s="253"/>
      <c r="J321" s="274">
        <f>ROUND(I321*H321,2)</f>
        <v>0</v>
      </c>
      <c r="K321" s="271" t="s">
        <v>5</v>
      </c>
      <c r="L321" s="37"/>
      <c r="M321" s="140"/>
      <c r="N321" s="141"/>
      <c r="O321" s="142"/>
      <c r="P321" s="142"/>
      <c r="Q321" s="142"/>
      <c r="R321" s="142"/>
      <c r="S321" s="142"/>
      <c r="T321" s="143"/>
      <c r="AR321" s="23" t="s">
        <v>209</v>
      </c>
      <c r="AT321" s="23" t="s">
        <v>124</v>
      </c>
      <c r="AU321" s="23" t="s">
        <v>78</v>
      </c>
      <c r="AY321" s="23" t="s">
        <v>121</v>
      </c>
      <c r="BE321" s="144">
        <f>IF(N321="základní",J321,0)</f>
        <v>0</v>
      </c>
      <c r="BF321" s="144">
        <f>IF(N321="snížená",J321,0)</f>
        <v>0</v>
      </c>
      <c r="BG321" s="144">
        <f>IF(N321="zákl. přenesená",J321,0)</f>
        <v>0</v>
      </c>
      <c r="BH321" s="144">
        <f>IF(N321="sníž. přenesená",J321,0)</f>
        <v>0</v>
      </c>
      <c r="BI321" s="144">
        <f>IF(N321="nulová",J321,0)</f>
        <v>0</v>
      </c>
      <c r="BJ321" s="23" t="s">
        <v>76</v>
      </c>
      <c r="BK321" s="144">
        <f>ROUND(I321*H321,2)</f>
        <v>0</v>
      </c>
      <c r="BL321" s="23" t="s">
        <v>209</v>
      </c>
      <c r="BM321" s="23" t="s">
        <v>519</v>
      </c>
    </row>
    <row r="322" spans="2:47" s="1" customFormat="1" ht="27">
      <c r="B322" s="37"/>
      <c r="C322" s="260"/>
      <c r="D322" s="275" t="s">
        <v>131</v>
      </c>
      <c r="E322" s="260"/>
      <c r="F322" s="276" t="s">
        <v>509</v>
      </c>
      <c r="G322" s="260"/>
      <c r="H322" s="260"/>
      <c r="I322" s="304"/>
      <c r="J322" s="260"/>
      <c r="K322" s="260"/>
      <c r="L322" s="37"/>
      <c r="M322" s="146"/>
      <c r="N322" s="38"/>
      <c r="O322" s="38"/>
      <c r="P322" s="38"/>
      <c r="Q322" s="38"/>
      <c r="R322" s="38"/>
      <c r="S322" s="38"/>
      <c r="T322" s="66"/>
      <c r="AT322" s="23" t="s">
        <v>131</v>
      </c>
      <c r="AU322" s="23" t="s">
        <v>78</v>
      </c>
    </row>
    <row r="323" spans="2:51" s="11" customFormat="1" ht="13.5">
      <c r="B323" s="147"/>
      <c r="C323" s="277"/>
      <c r="D323" s="278" t="s">
        <v>133</v>
      </c>
      <c r="E323" s="279" t="s">
        <v>5</v>
      </c>
      <c r="F323" s="280" t="s">
        <v>520</v>
      </c>
      <c r="G323" s="277"/>
      <c r="H323" s="281">
        <v>8.2</v>
      </c>
      <c r="I323" s="307"/>
      <c r="J323" s="277"/>
      <c r="K323" s="277"/>
      <c r="L323" s="147"/>
      <c r="M323" s="148"/>
      <c r="N323" s="149"/>
      <c r="O323" s="149"/>
      <c r="P323" s="149"/>
      <c r="Q323" s="149"/>
      <c r="R323" s="149"/>
      <c r="S323" s="149"/>
      <c r="T323" s="150"/>
      <c r="AT323" s="151" t="s">
        <v>133</v>
      </c>
      <c r="AU323" s="151" t="s">
        <v>78</v>
      </c>
      <c r="AV323" s="11" t="s">
        <v>78</v>
      </c>
      <c r="AW323" s="11" t="s">
        <v>32</v>
      </c>
      <c r="AX323" s="11" t="s">
        <v>76</v>
      </c>
      <c r="AY323" s="151" t="s">
        <v>121</v>
      </c>
    </row>
    <row r="324" spans="2:65" s="1" customFormat="1" ht="31.5" customHeight="1">
      <c r="B324" s="139"/>
      <c r="C324" s="269" t="s">
        <v>521</v>
      </c>
      <c r="D324" s="269" t="s">
        <v>124</v>
      </c>
      <c r="E324" s="270" t="s">
        <v>522</v>
      </c>
      <c r="F324" s="271" t="s">
        <v>523</v>
      </c>
      <c r="G324" s="272" t="s">
        <v>137</v>
      </c>
      <c r="H324" s="273">
        <v>29.5</v>
      </c>
      <c r="I324" s="253"/>
      <c r="J324" s="274">
        <f>ROUND(I324*H324,2)</f>
        <v>0</v>
      </c>
      <c r="K324" s="271" t="s">
        <v>128</v>
      </c>
      <c r="L324" s="37"/>
      <c r="M324" s="140"/>
      <c r="N324" s="141"/>
      <c r="O324" s="142"/>
      <c r="P324" s="142"/>
      <c r="Q324" s="142"/>
      <c r="R324" s="142"/>
      <c r="S324" s="142"/>
      <c r="T324" s="143"/>
      <c r="AR324" s="23" t="s">
        <v>209</v>
      </c>
      <c r="AT324" s="23" t="s">
        <v>124</v>
      </c>
      <c r="AU324" s="23" t="s">
        <v>78</v>
      </c>
      <c r="AY324" s="23" t="s">
        <v>121</v>
      </c>
      <c r="BE324" s="144">
        <f>IF(N324="základní",J324,0)</f>
        <v>0</v>
      </c>
      <c r="BF324" s="144">
        <f>IF(N324="snížená",J324,0)</f>
        <v>0</v>
      </c>
      <c r="BG324" s="144">
        <f>IF(N324="zákl. přenesená",J324,0)</f>
        <v>0</v>
      </c>
      <c r="BH324" s="144">
        <f>IF(N324="sníž. přenesená",J324,0)</f>
        <v>0</v>
      </c>
      <c r="BI324" s="144">
        <f>IF(N324="nulová",J324,0)</f>
        <v>0</v>
      </c>
      <c r="BJ324" s="23" t="s">
        <v>76</v>
      </c>
      <c r="BK324" s="144">
        <f>ROUND(I324*H324,2)</f>
        <v>0</v>
      </c>
      <c r="BL324" s="23" t="s">
        <v>209</v>
      </c>
      <c r="BM324" s="23" t="s">
        <v>524</v>
      </c>
    </row>
    <row r="325" spans="2:47" s="1" customFormat="1" ht="27">
      <c r="B325" s="37"/>
      <c r="C325" s="260"/>
      <c r="D325" s="275" t="s">
        <v>131</v>
      </c>
      <c r="E325" s="260"/>
      <c r="F325" s="276" t="s">
        <v>509</v>
      </c>
      <c r="G325" s="260"/>
      <c r="H325" s="260"/>
      <c r="I325" s="304"/>
      <c r="J325" s="260"/>
      <c r="K325" s="260"/>
      <c r="L325" s="37"/>
      <c r="M325" s="146"/>
      <c r="N325" s="38"/>
      <c r="O325" s="38"/>
      <c r="P325" s="38"/>
      <c r="Q325" s="38"/>
      <c r="R325" s="38"/>
      <c r="S325" s="38"/>
      <c r="T325" s="66"/>
      <c r="AT325" s="23" t="s">
        <v>131</v>
      </c>
      <c r="AU325" s="23" t="s">
        <v>78</v>
      </c>
    </row>
    <row r="326" spans="2:51" s="11" customFormat="1" ht="13.5">
      <c r="B326" s="147"/>
      <c r="C326" s="277"/>
      <c r="D326" s="278" t="s">
        <v>133</v>
      </c>
      <c r="E326" s="279" t="s">
        <v>5</v>
      </c>
      <c r="F326" s="280" t="s">
        <v>525</v>
      </c>
      <c r="G326" s="277"/>
      <c r="H326" s="281">
        <v>29.5</v>
      </c>
      <c r="I326" s="307"/>
      <c r="J326" s="277"/>
      <c r="K326" s="277"/>
      <c r="L326" s="147"/>
      <c r="M326" s="148"/>
      <c r="N326" s="149"/>
      <c r="O326" s="149"/>
      <c r="P326" s="149"/>
      <c r="Q326" s="149"/>
      <c r="R326" s="149"/>
      <c r="S326" s="149"/>
      <c r="T326" s="150"/>
      <c r="AT326" s="151" t="s">
        <v>133</v>
      </c>
      <c r="AU326" s="151" t="s">
        <v>78</v>
      </c>
      <c r="AV326" s="11" t="s">
        <v>78</v>
      </c>
      <c r="AW326" s="11" t="s">
        <v>32</v>
      </c>
      <c r="AX326" s="11" t="s">
        <v>76</v>
      </c>
      <c r="AY326" s="151" t="s">
        <v>121</v>
      </c>
    </row>
    <row r="327" spans="2:65" s="1" customFormat="1" ht="31.5" customHeight="1">
      <c r="B327" s="139"/>
      <c r="C327" s="269" t="s">
        <v>526</v>
      </c>
      <c r="D327" s="269" t="s">
        <v>124</v>
      </c>
      <c r="E327" s="270" t="s">
        <v>527</v>
      </c>
      <c r="F327" s="271" t="s">
        <v>528</v>
      </c>
      <c r="G327" s="272" t="s">
        <v>127</v>
      </c>
      <c r="H327" s="273">
        <v>3.938</v>
      </c>
      <c r="I327" s="253"/>
      <c r="J327" s="274">
        <f>ROUND(I327*H327,2)</f>
        <v>0</v>
      </c>
      <c r="K327" s="271" t="s">
        <v>128</v>
      </c>
      <c r="L327" s="37"/>
      <c r="M327" s="140"/>
      <c r="N327" s="141"/>
      <c r="O327" s="142"/>
      <c r="P327" s="142"/>
      <c r="Q327" s="142"/>
      <c r="R327" s="142"/>
      <c r="S327" s="142"/>
      <c r="T327" s="143"/>
      <c r="AR327" s="23" t="s">
        <v>209</v>
      </c>
      <c r="AT327" s="23" t="s">
        <v>124</v>
      </c>
      <c r="AU327" s="23" t="s">
        <v>78</v>
      </c>
      <c r="AY327" s="23" t="s">
        <v>121</v>
      </c>
      <c r="BE327" s="144">
        <f>IF(N327="základní",J327,0)</f>
        <v>0</v>
      </c>
      <c r="BF327" s="144">
        <f>IF(N327="snížená",J327,0)</f>
        <v>0</v>
      </c>
      <c r="BG327" s="144">
        <f>IF(N327="zákl. přenesená",J327,0)</f>
        <v>0</v>
      </c>
      <c r="BH327" s="144">
        <f>IF(N327="sníž. přenesená",J327,0)</f>
        <v>0</v>
      </c>
      <c r="BI327" s="144">
        <f>IF(N327="nulová",J327,0)</f>
        <v>0</v>
      </c>
      <c r="BJ327" s="23" t="s">
        <v>76</v>
      </c>
      <c r="BK327" s="144">
        <f>ROUND(I327*H327,2)</f>
        <v>0</v>
      </c>
      <c r="BL327" s="23" t="s">
        <v>209</v>
      </c>
      <c r="BM327" s="23" t="s">
        <v>529</v>
      </c>
    </row>
    <row r="328" spans="2:47" s="1" customFormat="1" ht="27">
      <c r="B328" s="37"/>
      <c r="C328" s="260"/>
      <c r="D328" s="275" t="s">
        <v>131</v>
      </c>
      <c r="E328" s="260"/>
      <c r="F328" s="276" t="s">
        <v>509</v>
      </c>
      <c r="G328" s="260"/>
      <c r="H328" s="260"/>
      <c r="I328" s="304"/>
      <c r="J328" s="260"/>
      <c r="K328" s="260"/>
      <c r="L328" s="37"/>
      <c r="M328" s="146"/>
      <c r="N328" s="38"/>
      <c r="O328" s="38"/>
      <c r="P328" s="38"/>
      <c r="Q328" s="38"/>
      <c r="R328" s="38"/>
      <c r="S328" s="38"/>
      <c r="T328" s="66"/>
      <c r="AT328" s="23" t="s">
        <v>131</v>
      </c>
      <c r="AU328" s="23" t="s">
        <v>78</v>
      </c>
    </row>
    <row r="329" spans="2:51" s="11" customFormat="1" ht="13.5">
      <c r="B329" s="147"/>
      <c r="C329" s="277"/>
      <c r="D329" s="278" t="s">
        <v>133</v>
      </c>
      <c r="E329" s="279" t="s">
        <v>5</v>
      </c>
      <c r="F329" s="280" t="s">
        <v>530</v>
      </c>
      <c r="G329" s="277"/>
      <c r="H329" s="281">
        <v>3.938</v>
      </c>
      <c r="I329" s="307"/>
      <c r="J329" s="277"/>
      <c r="K329" s="277"/>
      <c r="L329" s="147"/>
      <c r="M329" s="148"/>
      <c r="N329" s="149"/>
      <c r="O329" s="149"/>
      <c r="P329" s="149"/>
      <c r="Q329" s="149"/>
      <c r="R329" s="149"/>
      <c r="S329" s="149"/>
      <c r="T329" s="150"/>
      <c r="AT329" s="151" t="s">
        <v>133</v>
      </c>
      <c r="AU329" s="151" t="s">
        <v>78</v>
      </c>
      <c r="AV329" s="11" t="s">
        <v>78</v>
      </c>
      <c r="AW329" s="11" t="s">
        <v>32</v>
      </c>
      <c r="AX329" s="11" t="s">
        <v>76</v>
      </c>
      <c r="AY329" s="151" t="s">
        <v>121</v>
      </c>
    </row>
    <row r="330" spans="2:65" s="1" customFormat="1" ht="31.5" customHeight="1">
      <c r="B330" s="139"/>
      <c r="C330" s="269" t="s">
        <v>531</v>
      </c>
      <c r="D330" s="269" t="s">
        <v>124</v>
      </c>
      <c r="E330" s="270" t="s">
        <v>532</v>
      </c>
      <c r="F330" s="271" t="s">
        <v>533</v>
      </c>
      <c r="G330" s="272" t="s">
        <v>137</v>
      </c>
      <c r="H330" s="273">
        <v>8.3</v>
      </c>
      <c r="I330" s="253"/>
      <c r="J330" s="274">
        <f>ROUND(I330*H330,2)</f>
        <v>0</v>
      </c>
      <c r="K330" s="271" t="s">
        <v>128</v>
      </c>
      <c r="L330" s="37"/>
      <c r="M330" s="140"/>
      <c r="N330" s="141"/>
      <c r="O330" s="142"/>
      <c r="P330" s="142"/>
      <c r="Q330" s="142"/>
      <c r="R330" s="142"/>
      <c r="S330" s="142"/>
      <c r="T330" s="143"/>
      <c r="AR330" s="23" t="s">
        <v>209</v>
      </c>
      <c r="AT330" s="23" t="s">
        <v>124</v>
      </c>
      <c r="AU330" s="23" t="s">
        <v>78</v>
      </c>
      <c r="AY330" s="23" t="s">
        <v>121</v>
      </c>
      <c r="BE330" s="144">
        <f>IF(N330="základní",J330,0)</f>
        <v>0</v>
      </c>
      <c r="BF330" s="144">
        <f>IF(N330="snížená",J330,0)</f>
        <v>0</v>
      </c>
      <c r="BG330" s="144">
        <f>IF(N330="zákl. přenesená",J330,0)</f>
        <v>0</v>
      </c>
      <c r="BH330" s="144">
        <f>IF(N330="sníž. přenesená",J330,0)</f>
        <v>0</v>
      </c>
      <c r="BI330" s="144">
        <f>IF(N330="nulová",J330,0)</f>
        <v>0</v>
      </c>
      <c r="BJ330" s="23" t="s">
        <v>76</v>
      </c>
      <c r="BK330" s="144">
        <f>ROUND(I330*H330,2)</f>
        <v>0</v>
      </c>
      <c r="BL330" s="23" t="s">
        <v>209</v>
      </c>
      <c r="BM330" s="23" t="s">
        <v>534</v>
      </c>
    </row>
    <row r="331" spans="2:51" s="11" customFormat="1" ht="13.5">
      <c r="B331" s="147"/>
      <c r="C331" s="277"/>
      <c r="D331" s="278" t="s">
        <v>133</v>
      </c>
      <c r="E331" s="279" t="s">
        <v>5</v>
      </c>
      <c r="F331" s="280" t="s">
        <v>535</v>
      </c>
      <c r="G331" s="277"/>
      <c r="H331" s="281">
        <v>8.3</v>
      </c>
      <c r="I331" s="307"/>
      <c r="J331" s="277"/>
      <c r="K331" s="277"/>
      <c r="L331" s="147"/>
      <c r="M331" s="148"/>
      <c r="N331" s="149"/>
      <c r="O331" s="149"/>
      <c r="P331" s="149"/>
      <c r="Q331" s="149"/>
      <c r="R331" s="149"/>
      <c r="S331" s="149"/>
      <c r="T331" s="150"/>
      <c r="AT331" s="151" t="s">
        <v>133</v>
      </c>
      <c r="AU331" s="151" t="s">
        <v>78</v>
      </c>
      <c r="AV331" s="11" t="s">
        <v>78</v>
      </c>
      <c r="AW331" s="11" t="s">
        <v>32</v>
      </c>
      <c r="AX331" s="11" t="s">
        <v>76</v>
      </c>
      <c r="AY331" s="151" t="s">
        <v>121</v>
      </c>
    </row>
    <row r="332" spans="2:65" s="1" customFormat="1" ht="31.5" customHeight="1">
      <c r="B332" s="139"/>
      <c r="C332" s="269" t="s">
        <v>536</v>
      </c>
      <c r="D332" s="269" t="s">
        <v>124</v>
      </c>
      <c r="E332" s="270" t="s">
        <v>537</v>
      </c>
      <c r="F332" s="271" t="s">
        <v>538</v>
      </c>
      <c r="G332" s="272" t="s">
        <v>137</v>
      </c>
      <c r="H332" s="273">
        <v>23.6</v>
      </c>
      <c r="I332" s="253"/>
      <c r="J332" s="274">
        <f>ROUND(I332*H332,2)</f>
        <v>0</v>
      </c>
      <c r="K332" s="271" t="s">
        <v>128</v>
      </c>
      <c r="L332" s="37"/>
      <c r="M332" s="140"/>
      <c r="N332" s="141"/>
      <c r="O332" s="142"/>
      <c r="P332" s="142"/>
      <c r="Q332" s="142"/>
      <c r="R332" s="142"/>
      <c r="S332" s="142"/>
      <c r="T332" s="143"/>
      <c r="AR332" s="23" t="s">
        <v>209</v>
      </c>
      <c r="AT332" s="23" t="s">
        <v>124</v>
      </c>
      <c r="AU332" s="23" t="s">
        <v>78</v>
      </c>
      <c r="AY332" s="23" t="s">
        <v>121</v>
      </c>
      <c r="BE332" s="144">
        <f>IF(N332="základní",J332,0)</f>
        <v>0</v>
      </c>
      <c r="BF332" s="144">
        <f>IF(N332="snížená",J332,0)</f>
        <v>0</v>
      </c>
      <c r="BG332" s="144">
        <f>IF(N332="zákl. přenesená",J332,0)</f>
        <v>0</v>
      </c>
      <c r="BH332" s="144">
        <f>IF(N332="sníž. přenesená",J332,0)</f>
        <v>0</v>
      </c>
      <c r="BI332" s="144">
        <f>IF(N332="nulová",J332,0)</f>
        <v>0</v>
      </c>
      <c r="BJ332" s="23" t="s">
        <v>76</v>
      </c>
      <c r="BK332" s="144">
        <f>ROUND(I332*H332,2)</f>
        <v>0</v>
      </c>
      <c r="BL332" s="23" t="s">
        <v>209</v>
      </c>
      <c r="BM332" s="23" t="s">
        <v>539</v>
      </c>
    </row>
    <row r="333" spans="2:51" s="11" customFormat="1" ht="13.5">
      <c r="B333" s="147"/>
      <c r="C333" s="277"/>
      <c r="D333" s="275" t="s">
        <v>133</v>
      </c>
      <c r="E333" s="282" t="s">
        <v>5</v>
      </c>
      <c r="F333" s="283" t="s">
        <v>540</v>
      </c>
      <c r="G333" s="277"/>
      <c r="H333" s="284">
        <v>11</v>
      </c>
      <c r="I333" s="307"/>
      <c r="J333" s="277"/>
      <c r="K333" s="277"/>
      <c r="L333" s="147"/>
      <c r="M333" s="148"/>
      <c r="N333" s="149"/>
      <c r="O333" s="149"/>
      <c r="P333" s="149"/>
      <c r="Q333" s="149"/>
      <c r="R333" s="149"/>
      <c r="S333" s="149"/>
      <c r="T333" s="150"/>
      <c r="AT333" s="151" t="s">
        <v>133</v>
      </c>
      <c r="AU333" s="151" t="s">
        <v>78</v>
      </c>
      <c r="AV333" s="11" t="s">
        <v>78</v>
      </c>
      <c r="AW333" s="11" t="s">
        <v>32</v>
      </c>
      <c r="AX333" s="11" t="s">
        <v>69</v>
      </c>
      <c r="AY333" s="151" t="s">
        <v>121</v>
      </c>
    </row>
    <row r="334" spans="2:51" s="11" customFormat="1" ht="13.5">
      <c r="B334" s="147"/>
      <c r="C334" s="277"/>
      <c r="D334" s="275" t="s">
        <v>133</v>
      </c>
      <c r="E334" s="282" t="s">
        <v>5</v>
      </c>
      <c r="F334" s="283" t="s">
        <v>541</v>
      </c>
      <c r="G334" s="277"/>
      <c r="H334" s="284">
        <v>12.6</v>
      </c>
      <c r="I334" s="307"/>
      <c r="J334" s="277"/>
      <c r="K334" s="277"/>
      <c r="L334" s="147"/>
      <c r="M334" s="148"/>
      <c r="N334" s="149"/>
      <c r="O334" s="149"/>
      <c r="P334" s="149"/>
      <c r="Q334" s="149"/>
      <c r="R334" s="149"/>
      <c r="S334" s="149"/>
      <c r="T334" s="150"/>
      <c r="AT334" s="151" t="s">
        <v>133</v>
      </c>
      <c r="AU334" s="151" t="s">
        <v>78</v>
      </c>
      <c r="AV334" s="11" t="s">
        <v>78</v>
      </c>
      <c r="AW334" s="11" t="s">
        <v>32</v>
      </c>
      <c r="AX334" s="11" t="s">
        <v>69</v>
      </c>
      <c r="AY334" s="151" t="s">
        <v>121</v>
      </c>
    </row>
    <row r="335" spans="2:51" s="12" customFormat="1" ht="13.5">
      <c r="B335" s="154"/>
      <c r="C335" s="285"/>
      <c r="D335" s="278" t="s">
        <v>133</v>
      </c>
      <c r="E335" s="296" t="s">
        <v>5</v>
      </c>
      <c r="F335" s="297" t="s">
        <v>151</v>
      </c>
      <c r="G335" s="285"/>
      <c r="H335" s="298">
        <v>23.6</v>
      </c>
      <c r="I335" s="308"/>
      <c r="J335" s="285"/>
      <c r="K335" s="285"/>
      <c r="L335" s="154"/>
      <c r="M335" s="155"/>
      <c r="N335" s="156"/>
      <c r="O335" s="156"/>
      <c r="P335" s="156"/>
      <c r="Q335" s="156"/>
      <c r="R335" s="156"/>
      <c r="S335" s="156"/>
      <c r="T335" s="157"/>
      <c r="AT335" s="158" t="s">
        <v>133</v>
      </c>
      <c r="AU335" s="158" t="s">
        <v>78</v>
      </c>
      <c r="AV335" s="12" t="s">
        <v>129</v>
      </c>
      <c r="AW335" s="12" t="s">
        <v>32</v>
      </c>
      <c r="AX335" s="12" t="s">
        <v>76</v>
      </c>
      <c r="AY335" s="158" t="s">
        <v>121</v>
      </c>
    </row>
    <row r="336" spans="2:65" s="1" customFormat="1" ht="31.5" customHeight="1">
      <c r="B336" s="139"/>
      <c r="C336" s="269" t="s">
        <v>542</v>
      </c>
      <c r="D336" s="269" t="s">
        <v>124</v>
      </c>
      <c r="E336" s="270" t="s">
        <v>543</v>
      </c>
      <c r="F336" s="271" t="s">
        <v>544</v>
      </c>
      <c r="G336" s="272" t="s">
        <v>274</v>
      </c>
      <c r="H336" s="273">
        <v>7</v>
      </c>
      <c r="I336" s="253"/>
      <c r="J336" s="274">
        <f>ROUND(I336*H336,2)</f>
        <v>0</v>
      </c>
      <c r="K336" s="271" t="s">
        <v>128</v>
      </c>
      <c r="L336" s="37"/>
      <c r="M336" s="140"/>
      <c r="N336" s="141"/>
      <c r="O336" s="142"/>
      <c r="P336" s="142"/>
      <c r="Q336" s="142"/>
      <c r="R336" s="142"/>
      <c r="S336" s="142"/>
      <c r="T336" s="143"/>
      <c r="AR336" s="23" t="s">
        <v>209</v>
      </c>
      <c r="AT336" s="23" t="s">
        <v>124</v>
      </c>
      <c r="AU336" s="23" t="s">
        <v>78</v>
      </c>
      <c r="AY336" s="23" t="s">
        <v>121</v>
      </c>
      <c r="BE336" s="144">
        <f>IF(N336="základní",J336,0)</f>
        <v>0</v>
      </c>
      <c r="BF336" s="144">
        <f>IF(N336="snížená",J336,0)</f>
        <v>0</v>
      </c>
      <c r="BG336" s="144">
        <f>IF(N336="zákl. přenesená",J336,0)</f>
        <v>0</v>
      </c>
      <c r="BH336" s="144">
        <f>IF(N336="sníž. přenesená",J336,0)</f>
        <v>0</v>
      </c>
      <c r="BI336" s="144">
        <f>IF(N336="nulová",J336,0)</f>
        <v>0</v>
      </c>
      <c r="BJ336" s="23" t="s">
        <v>76</v>
      </c>
      <c r="BK336" s="144">
        <f>ROUND(I336*H336,2)</f>
        <v>0</v>
      </c>
      <c r="BL336" s="23" t="s">
        <v>209</v>
      </c>
      <c r="BM336" s="23" t="s">
        <v>545</v>
      </c>
    </row>
    <row r="337" spans="2:51" s="11" customFormat="1" ht="13.5">
      <c r="B337" s="147"/>
      <c r="C337" s="277"/>
      <c r="D337" s="278" t="s">
        <v>133</v>
      </c>
      <c r="E337" s="279" t="s">
        <v>5</v>
      </c>
      <c r="F337" s="280" t="s">
        <v>546</v>
      </c>
      <c r="G337" s="277"/>
      <c r="H337" s="281">
        <v>7</v>
      </c>
      <c r="I337" s="307"/>
      <c r="J337" s="277"/>
      <c r="K337" s="277"/>
      <c r="L337" s="147"/>
      <c r="M337" s="148"/>
      <c r="N337" s="149"/>
      <c r="O337" s="149"/>
      <c r="P337" s="149"/>
      <c r="Q337" s="149"/>
      <c r="R337" s="149"/>
      <c r="S337" s="149"/>
      <c r="T337" s="150"/>
      <c r="AT337" s="151" t="s">
        <v>133</v>
      </c>
      <c r="AU337" s="151" t="s">
        <v>78</v>
      </c>
      <c r="AV337" s="11" t="s">
        <v>78</v>
      </c>
      <c r="AW337" s="11" t="s">
        <v>32</v>
      </c>
      <c r="AX337" s="11" t="s">
        <v>76</v>
      </c>
      <c r="AY337" s="151" t="s">
        <v>121</v>
      </c>
    </row>
    <row r="338" spans="2:65" s="1" customFormat="1" ht="31.5" customHeight="1">
      <c r="B338" s="139"/>
      <c r="C338" s="269" t="s">
        <v>547</v>
      </c>
      <c r="D338" s="269" t="s">
        <v>124</v>
      </c>
      <c r="E338" s="270" t="s">
        <v>548</v>
      </c>
      <c r="F338" s="271" t="s">
        <v>549</v>
      </c>
      <c r="G338" s="272" t="s">
        <v>137</v>
      </c>
      <c r="H338" s="273">
        <v>25</v>
      </c>
      <c r="I338" s="253"/>
      <c r="J338" s="274">
        <f>ROUND(I338*H338,2)</f>
        <v>0</v>
      </c>
      <c r="K338" s="271" t="s">
        <v>128</v>
      </c>
      <c r="L338" s="37"/>
      <c r="M338" s="140"/>
      <c r="N338" s="141"/>
      <c r="O338" s="142"/>
      <c r="P338" s="142"/>
      <c r="Q338" s="142"/>
      <c r="R338" s="142"/>
      <c r="S338" s="142"/>
      <c r="T338" s="143"/>
      <c r="AR338" s="23" t="s">
        <v>209</v>
      </c>
      <c r="AT338" s="23" t="s">
        <v>124</v>
      </c>
      <c r="AU338" s="23" t="s">
        <v>78</v>
      </c>
      <c r="AY338" s="23" t="s">
        <v>121</v>
      </c>
      <c r="BE338" s="144">
        <f>IF(N338="základní",J338,0)</f>
        <v>0</v>
      </c>
      <c r="BF338" s="144">
        <f>IF(N338="snížená",J338,0)</f>
        <v>0</v>
      </c>
      <c r="BG338" s="144">
        <f>IF(N338="zákl. přenesená",J338,0)</f>
        <v>0</v>
      </c>
      <c r="BH338" s="144">
        <f>IF(N338="sníž. přenesená",J338,0)</f>
        <v>0</v>
      </c>
      <c r="BI338" s="144">
        <f>IF(N338="nulová",J338,0)</f>
        <v>0</v>
      </c>
      <c r="BJ338" s="23" t="s">
        <v>76</v>
      </c>
      <c r="BK338" s="144">
        <f>ROUND(I338*H338,2)</f>
        <v>0</v>
      </c>
      <c r="BL338" s="23" t="s">
        <v>209</v>
      </c>
      <c r="BM338" s="23" t="s">
        <v>550</v>
      </c>
    </row>
    <row r="339" spans="2:47" s="1" customFormat="1" ht="40.5">
      <c r="B339" s="37"/>
      <c r="C339" s="260"/>
      <c r="D339" s="275" t="s">
        <v>131</v>
      </c>
      <c r="E339" s="260"/>
      <c r="F339" s="276" t="s">
        <v>551</v>
      </c>
      <c r="G339" s="260"/>
      <c r="H339" s="260"/>
      <c r="I339" s="304"/>
      <c r="J339" s="260"/>
      <c r="K339" s="260"/>
      <c r="L339" s="37"/>
      <c r="M339" s="146"/>
      <c r="N339" s="38"/>
      <c r="O339" s="38"/>
      <c r="P339" s="38"/>
      <c r="Q339" s="38"/>
      <c r="R339" s="38"/>
      <c r="S339" s="38"/>
      <c r="T339" s="66"/>
      <c r="AT339" s="23" t="s">
        <v>131</v>
      </c>
      <c r="AU339" s="23" t="s">
        <v>78</v>
      </c>
    </row>
    <row r="340" spans="2:51" s="11" customFormat="1" ht="13.5">
      <c r="B340" s="147"/>
      <c r="C340" s="277"/>
      <c r="D340" s="278" t="s">
        <v>133</v>
      </c>
      <c r="E340" s="279" t="s">
        <v>5</v>
      </c>
      <c r="F340" s="280" t="s">
        <v>552</v>
      </c>
      <c r="G340" s="277"/>
      <c r="H340" s="281">
        <v>25</v>
      </c>
      <c r="I340" s="307"/>
      <c r="J340" s="277"/>
      <c r="K340" s="277"/>
      <c r="L340" s="147"/>
      <c r="M340" s="148"/>
      <c r="N340" s="149"/>
      <c r="O340" s="149"/>
      <c r="P340" s="149"/>
      <c r="Q340" s="149"/>
      <c r="R340" s="149"/>
      <c r="S340" s="149"/>
      <c r="T340" s="150"/>
      <c r="AT340" s="151" t="s">
        <v>133</v>
      </c>
      <c r="AU340" s="151" t="s">
        <v>78</v>
      </c>
      <c r="AV340" s="11" t="s">
        <v>78</v>
      </c>
      <c r="AW340" s="11" t="s">
        <v>32</v>
      </c>
      <c r="AX340" s="11" t="s">
        <v>76</v>
      </c>
      <c r="AY340" s="151" t="s">
        <v>121</v>
      </c>
    </row>
    <row r="341" spans="2:65" s="1" customFormat="1" ht="31.5" customHeight="1">
      <c r="B341" s="139"/>
      <c r="C341" s="269" t="s">
        <v>553</v>
      </c>
      <c r="D341" s="269" t="s">
        <v>124</v>
      </c>
      <c r="E341" s="270" t="s">
        <v>554</v>
      </c>
      <c r="F341" s="271" t="s">
        <v>555</v>
      </c>
      <c r="G341" s="272" t="s">
        <v>137</v>
      </c>
      <c r="H341" s="273">
        <v>7.5</v>
      </c>
      <c r="I341" s="253"/>
      <c r="J341" s="274">
        <f>ROUND(I341*H341,2)</f>
        <v>0</v>
      </c>
      <c r="K341" s="271" t="s">
        <v>128</v>
      </c>
      <c r="L341" s="37"/>
      <c r="M341" s="140"/>
      <c r="N341" s="141"/>
      <c r="O341" s="142"/>
      <c r="P341" s="142"/>
      <c r="Q341" s="142"/>
      <c r="R341" s="142"/>
      <c r="S341" s="142"/>
      <c r="T341" s="143"/>
      <c r="AR341" s="23" t="s">
        <v>209</v>
      </c>
      <c r="AT341" s="23" t="s">
        <v>124</v>
      </c>
      <c r="AU341" s="23" t="s">
        <v>78</v>
      </c>
      <c r="AY341" s="23" t="s">
        <v>121</v>
      </c>
      <c r="BE341" s="144">
        <f>IF(N341="základní",J341,0)</f>
        <v>0</v>
      </c>
      <c r="BF341" s="144">
        <f>IF(N341="snížená",J341,0)</f>
        <v>0</v>
      </c>
      <c r="BG341" s="144">
        <f>IF(N341="zákl. přenesená",J341,0)</f>
        <v>0</v>
      </c>
      <c r="BH341" s="144">
        <f>IF(N341="sníž. přenesená",J341,0)</f>
        <v>0</v>
      </c>
      <c r="BI341" s="144">
        <f>IF(N341="nulová",J341,0)</f>
        <v>0</v>
      </c>
      <c r="BJ341" s="23" t="s">
        <v>76</v>
      </c>
      <c r="BK341" s="144">
        <f>ROUND(I341*H341,2)</f>
        <v>0</v>
      </c>
      <c r="BL341" s="23" t="s">
        <v>209</v>
      </c>
      <c r="BM341" s="23" t="s">
        <v>556</v>
      </c>
    </row>
    <row r="342" spans="2:51" s="11" customFormat="1" ht="13.5">
      <c r="B342" s="147"/>
      <c r="C342" s="277"/>
      <c r="D342" s="278" t="s">
        <v>133</v>
      </c>
      <c r="E342" s="279" t="s">
        <v>5</v>
      </c>
      <c r="F342" s="280" t="s">
        <v>557</v>
      </c>
      <c r="G342" s="277"/>
      <c r="H342" s="281">
        <v>7.5</v>
      </c>
      <c r="I342" s="307"/>
      <c r="J342" s="277"/>
      <c r="K342" s="277"/>
      <c r="L342" s="147"/>
      <c r="M342" s="148"/>
      <c r="N342" s="149"/>
      <c r="O342" s="149"/>
      <c r="P342" s="149"/>
      <c r="Q342" s="149"/>
      <c r="R342" s="149"/>
      <c r="S342" s="149"/>
      <c r="T342" s="150"/>
      <c r="AT342" s="151" t="s">
        <v>133</v>
      </c>
      <c r="AU342" s="151" t="s">
        <v>78</v>
      </c>
      <c r="AV342" s="11" t="s">
        <v>78</v>
      </c>
      <c r="AW342" s="11" t="s">
        <v>32</v>
      </c>
      <c r="AX342" s="11" t="s">
        <v>76</v>
      </c>
      <c r="AY342" s="151" t="s">
        <v>121</v>
      </c>
    </row>
    <row r="343" spans="2:65" s="1" customFormat="1" ht="31.5" customHeight="1">
      <c r="B343" s="139"/>
      <c r="C343" s="269" t="s">
        <v>558</v>
      </c>
      <c r="D343" s="269" t="s">
        <v>124</v>
      </c>
      <c r="E343" s="270" t="s">
        <v>559</v>
      </c>
      <c r="F343" s="271" t="s">
        <v>560</v>
      </c>
      <c r="G343" s="272" t="s">
        <v>137</v>
      </c>
      <c r="H343" s="273">
        <v>6.4</v>
      </c>
      <c r="I343" s="253"/>
      <c r="J343" s="274">
        <f>ROUND(I343*H343,2)</f>
        <v>0</v>
      </c>
      <c r="K343" s="271" t="s">
        <v>128</v>
      </c>
      <c r="L343" s="37"/>
      <c r="M343" s="140"/>
      <c r="N343" s="141"/>
      <c r="O343" s="142"/>
      <c r="P343" s="142"/>
      <c r="Q343" s="142"/>
      <c r="R343" s="142"/>
      <c r="S343" s="142"/>
      <c r="T343" s="143"/>
      <c r="AR343" s="23" t="s">
        <v>209</v>
      </c>
      <c r="AT343" s="23" t="s">
        <v>124</v>
      </c>
      <c r="AU343" s="23" t="s">
        <v>78</v>
      </c>
      <c r="AY343" s="23" t="s">
        <v>121</v>
      </c>
      <c r="BE343" s="144">
        <f>IF(N343="základní",J343,0)</f>
        <v>0</v>
      </c>
      <c r="BF343" s="144">
        <f>IF(N343="snížená",J343,0)</f>
        <v>0</v>
      </c>
      <c r="BG343" s="144">
        <f>IF(N343="zákl. přenesená",J343,0)</f>
        <v>0</v>
      </c>
      <c r="BH343" s="144">
        <f>IF(N343="sníž. přenesená",J343,0)</f>
        <v>0</v>
      </c>
      <c r="BI343" s="144">
        <f>IF(N343="nulová",J343,0)</f>
        <v>0</v>
      </c>
      <c r="BJ343" s="23" t="s">
        <v>76</v>
      </c>
      <c r="BK343" s="144">
        <f>ROUND(I343*H343,2)</f>
        <v>0</v>
      </c>
      <c r="BL343" s="23" t="s">
        <v>209</v>
      </c>
      <c r="BM343" s="23" t="s">
        <v>561</v>
      </c>
    </row>
    <row r="344" spans="2:51" s="11" customFormat="1" ht="13.5">
      <c r="B344" s="147"/>
      <c r="C344" s="277"/>
      <c r="D344" s="275" t="s">
        <v>133</v>
      </c>
      <c r="E344" s="282" t="s">
        <v>5</v>
      </c>
      <c r="F344" s="283" t="s">
        <v>562</v>
      </c>
      <c r="G344" s="277"/>
      <c r="H344" s="284">
        <v>3.4</v>
      </c>
      <c r="I344" s="307"/>
      <c r="J344" s="277"/>
      <c r="K344" s="277"/>
      <c r="L344" s="147"/>
      <c r="M344" s="148"/>
      <c r="N344" s="149"/>
      <c r="O344" s="149"/>
      <c r="P344" s="149"/>
      <c r="Q344" s="149"/>
      <c r="R344" s="149"/>
      <c r="S344" s="149"/>
      <c r="T344" s="150"/>
      <c r="AT344" s="151" t="s">
        <v>133</v>
      </c>
      <c r="AU344" s="151" t="s">
        <v>78</v>
      </c>
      <c r="AV344" s="11" t="s">
        <v>78</v>
      </c>
      <c r="AW344" s="11" t="s">
        <v>32</v>
      </c>
      <c r="AX344" s="11" t="s">
        <v>69</v>
      </c>
      <c r="AY344" s="151" t="s">
        <v>121</v>
      </c>
    </row>
    <row r="345" spans="2:51" s="11" customFormat="1" ht="13.5">
      <c r="B345" s="147"/>
      <c r="C345" s="277"/>
      <c r="D345" s="275" t="s">
        <v>133</v>
      </c>
      <c r="E345" s="282" t="s">
        <v>5</v>
      </c>
      <c r="F345" s="283" t="s">
        <v>563</v>
      </c>
      <c r="G345" s="277"/>
      <c r="H345" s="284">
        <v>3</v>
      </c>
      <c r="I345" s="307"/>
      <c r="J345" s="277"/>
      <c r="K345" s="277"/>
      <c r="L345" s="147"/>
      <c r="M345" s="148"/>
      <c r="N345" s="149"/>
      <c r="O345" s="149"/>
      <c r="P345" s="149"/>
      <c r="Q345" s="149"/>
      <c r="R345" s="149"/>
      <c r="S345" s="149"/>
      <c r="T345" s="150"/>
      <c r="AT345" s="151" t="s">
        <v>133</v>
      </c>
      <c r="AU345" s="151" t="s">
        <v>78</v>
      </c>
      <c r="AV345" s="11" t="s">
        <v>78</v>
      </c>
      <c r="AW345" s="11" t="s">
        <v>32</v>
      </c>
      <c r="AX345" s="11" t="s">
        <v>69</v>
      </c>
      <c r="AY345" s="151" t="s">
        <v>121</v>
      </c>
    </row>
    <row r="346" spans="2:51" s="12" customFormat="1" ht="13.5">
      <c r="B346" s="154"/>
      <c r="C346" s="285"/>
      <c r="D346" s="278" t="s">
        <v>133</v>
      </c>
      <c r="E346" s="296" t="s">
        <v>5</v>
      </c>
      <c r="F346" s="297" t="s">
        <v>151</v>
      </c>
      <c r="G346" s="285"/>
      <c r="H346" s="298">
        <v>6.4</v>
      </c>
      <c r="I346" s="308"/>
      <c r="J346" s="285"/>
      <c r="K346" s="285"/>
      <c r="L346" s="154"/>
      <c r="M346" s="155"/>
      <c r="N346" s="156"/>
      <c r="O346" s="156"/>
      <c r="P346" s="156"/>
      <c r="Q346" s="156"/>
      <c r="R346" s="156"/>
      <c r="S346" s="156"/>
      <c r="T346" s="157"/>
      <c r="AT346" s="158" t="s">
        <v>133</v>
      </c>
      <c r="AU346" s="158" t="s">
        <v>78</v>
      </c>
      <c r="AV346" s="12" t="s">
        <v>129</v>
      </c>
      <c r="AW346" s="12" t="s">
        <v>32</v>
      </c>
      <c r="AX346" s="12" t="s">
        <v>76</v>
      </c>
      <c r="AY346" s="158" t="s">
        <v>121</v>
      </c>
    </row>
    <row r="347" spans="2:65" s="1" customFormat="1" ht="31.5" customHeight="1">
      <c r="B347" s="139"/>
      <c r="C347" s="269" t="s">
        <v>564</v>
      </c>
      <c r="D347" s="269" t="s">
        <v>124</v>
      </c>
      <c r="E347" s="270" t="s">
        <v>565</v>
      </c>
      <c r="F347" s="271" t="s">
        <v>566</v>
      </c>
      <c r="G347" s="272" t="s">
        <v>225</v>
      </c>
      <c r="H347" s="273">
        <v>2.093</v>
      </c>
      <c r="I347" s="253"/>
      <c r="J347" s="274">
        <f>ROUND(I347*H347,2)</f>
        <v>0</v>
      </c>
      <c r="K347" s="271" t="s">
        <v>128</v>
      </c>
      <c r="L347" s="37"/>
      <c r="M347" s="140"/>
      <c r="N347" s="141"/>
      <c r="O347" s="142"/>
      <c r="P347" s="142"/>
      <c r="Q347" s="142"/>
      <c r="R347" s="142"/>
      <c r="S347" s="142"/>
      <c r="T347" s="143"/>
      <c r="AR347" s="23" t="s">
        <v>209</v>
      </c>
      <c r="AT347" s="23" t="s">
        <v>124</v>
      </c>
      <c r="AU347" s="23" t="s">
        <v>78</v>
      </c>
      <c r="AY347" s="23" t="s">
        <v>121</v>
      </c>
      <c r="BE347" s="144">
        <f>IF(N347="základní",J347,0)</f>
        <v>0</v>
      </c>
      <c r="BF347" s="144">
        <f>IF(N347="snížená",J347,0)</f>
        <v>0</v>
      </c>
      <c r="BG347" s="144">
        <f>IF(N347="zákl. přenesená",J347,0)</f>
        <v>0</v>
      </c>
      <c r="BH347" s="144">
        <f>IF(N347="sníž. přenesená",J347,0)</f>
        <v>0</v>
      </c>
      <c r="BI347" s="144">
        <f>IF(N347="nulová",J347,0)</f>
        <v>0</v>
      </c>
      <c r="BJ347" s="23" t="s">
        <v>76</v>
      </c>
      <c r="BK347" s="144">
        <f>ROUND(I347*H347,2)</f>
        <v>0</v>
      </c>
      <c r="BL347" s="23" t="s">
        <v>209</v>
      </c>
      <c r="BM347" s="23" t="s">
        <v>567</v>
      </c>
    </row>
    <row r="348" spans="2:47" s="1" customFormat="1" ht="121.5">
      <c r="B348" s="37"/>
      <c r="C348" s="260"/>
      <c r="D348" s="275" t="s">
        <v>131</v>
      </c>
      <c r="E348" s="260"/>
      <c r="F348" s="276" t="s">
        <v>568</v>
      </c>
      <c r="G348" s="260"/>
      <c r="H348" s="260"/>
      <c r="I348" s="304"/>
      <c r="J348" s="260"/>
      <c r="K348" s="260"/>
      <c r="L348" s="37"/>
      <c r="M348" s="146"/>
      <c r="N348" s="38"/>
      <c r="O348" s="38"/>
      <c r="P348" s="38"/>
      <c r="Q348" s="38"/>
      <c r="R348" s="38"/>
      <c r="S348" s="38"/>
      <c r="T348" s="66"/>
      <c r="AT348" s="23" t="s">
        <v>131</v>
      </c>
      <c r="AU348" s="23" t="s">
        <v>78</v>
      </c>
    </row>
    <row r="349" spans="2:63" s="10" customFormat="1" ht="29.85" customHeight="1">
      <c r="B349" s="131"/>
      <c r="C349" s="262"/>
      <c r="D349" s="266" t="s">
        <v>68</v>
      </c>
      <c r="E349" s="267" t="s">
        <v>569</v>
      </c>
      <c r="F349" s="267" t="s">
        <v>570</v>
      </c>
      <c r="G349" s="262"/>
      <c r="H349" s="262"/>
      <c r="I349" s="305"/>
      <c r="J349" s="268">
        <f>BK349</f>
        <v>0</v>
      </c>
      <c r="K349" s="262"/>
      <c r="L349" s="131"/>
      <c r="M349" s="133"/>
      <c r="N349" s="134"/>
      <c r="O349" s="134"/>
      <c r="P349" s="135"/>
      <c r="Q349" s="134"/>
      <c r="R349" s="135"/>
      <c r="S349" s="134"/>
      <c r="T349" s="136"/>
      <c r="AR349" s="132" t="s">
        <v>78</v>
      </c>
      <c r="AT349" s="137" t="s">
        <v>68</v>
      </c>
      <c r="AU349" s="137" t="s">
        <v>76</v>
      </c>
      <c r="AY349" s="132" t="s">
        <v>121</v>
      </c>
      <c r="BK349" s="138">
        <f>SUM(BK350:BK427)</f>
        <v>0</v>
      </c>
    </row>
    <row r="350" spans="2:65" s="1" customFormat="1" ht="31.5" customHeight="1">
      <c r="B350" s="139"/>
      <c r="C350" s="269" t="s">
        <v>571</v>
      </c>
      <c r="D350" s="269" t="s">
        <v>124</v>
      </c>
      <c r="E350" s="270" t="s">
        <v>572</v>
      </c>
      <c r="F350" s="271" t="s">
        <v>573</v>
      </c>
      <c r="G350" s="272" t="s">
        <v>127</v>
      </c>
      <c r="H350" s="273">
        <v>308.541</v>
      </c>
      <c r="I350" s="253"/>
      <c r="J350" s="274">
        <f>ROUND(I350*H350,2)</f>
        <v>0</v>
      </c>
      <c r="K350" s="271" t="s">
        <v>128</v>
      </c>
      <c r="L350" s="37"/>
      <c r="M350" s="140"/>
      <c r="N350" s="141"/>
      <c r="O350" s="142"/>
      <c r="P350" s="142"/>
      <c r="Q350" s="142"/>
      <c r="R350" s="142"/>
      <c r="S350" s="142"/>
      <c r="T350" s="143"/>
      <c r="AR350" s="23" t="s">
        <v>209</v>
      </c>
      <c r="AT350" s="23" t="s">
        <v>124</v>
      </c>
      <c r="AU350" s="23" t="s">
        <v>78</v>
      </c>
      <c r="AY350" s="23" t="s">
        <v>121</v>
      </c>
      <c r="BE350" s="144">
        <f>IF(N350="základní",J350,0)</f>
        <v>0</v>
      </c>
      <c r="BF350" s="144">
        <f>IF(N350="snížená",J350,0)</f>
        <v>0</v>
      </c>
      <c r="BG350" s="144">
        <f>IF(N350="zákl. přenesená",J350,0)</f>
        <v>0</v>
      </c>
      <c r="BH350" s="144">
        <f>IF(N350="sníž. přenesená",J350,0)</f>
        <v>0</v>
      </c>
      <c r="BI350" s="144">
        <f>IF(N350="nulová",J350,0)</f>
        <v>0</v>
      </c>
      <c r="BJ350" s="23" t="s">
        <v>76</v>
      </c>
      <c r="BK350" s="144">
        <f>ROUND(I350*H350,2)</f>
        <v>0</v>
      </c>
      <c r="BL350" s="23" t="s">
        <v>209</v>
      </c>
      <c r="BM350" s="23" t="s">
        <v>574</v>
      </c>
    </row>
    <row r="351" spans="2:47" s="1" customFormat="1" ht="54">
      <c r="B351" s="37"/>
      <c r="C351" s="260"/>
      <c r="D351" s="275" t="s">
        <v>131</v>
      </c>
      <c r="E351" s="260"/>
      <c r="F351" s="276" t="s">
        <v>575</v>
      </c>
      <c r="G351" s="260"/>
      <c r="H351" s="260"/>
      <c r="I351" s="304"/>
      <c r="J351" s="260"/>
      <c r="K351" s="260"/>
      <c r="L351" s="37"/>
      <c r="M351" s="146"/>
      <c r="N351" s="38"/>
      <c r="O351" s="38"/>
      <c r="P351" s="38"/>
      <c r="Q351" s="38"/>
      <c r="R351" s="38"/>
      <c r="S351" s="38"/>
      <c r="T351" s="66"/>
      <c r="AT351" s="23" t="s">
        <v>131</v>
      </c>
      <c r="AU351" s="23" t="s">
        <v>78</v>
      </c>
    </row>
    <row r="352" spans="2:51" s="11" customFormat="1" ht="13.5">
      <c r="B352" s="147"/>
      <c r="C352" s="277"/>
      <c r="D352" s="275" t="s">
        <v>133</v>
      </c>
      <c r="E352" s="282" t="s">
        <v>5</v>
      </c>
      <c r="F352" s="283" t="s">
        <v>324</v>
      </c>
      <c r="G352" s="277"/>
      <c r="H352" s="284">
        <v>108.487</v>
      </c>
      <c r="I352" s="307"/>
      <c r="J352" s="277"/>
      <c r="K352" s="277"/>
      <c r="L352" s="147"/>
      <c r="M352" s="148"/>
      <c r="N352" s="149"/>
      <c r="O352" s="149"/>
      <c r="P352" s="149"/>
      <c r="Q352" s="149"/>
      <c r="R352" s="149"/>
      <c r="S352" s="149"/>
      <c r="T352" s="150"/>
      <c r="AT352" s="151" t="s">
        <v>133</v>
      </c>
      <c r="AU352" s="151" t="s">
        <v>78</v>
      </c>
      <c r="AV352" s="11" t="s">
        <v>78</v>
      </c>
      <c r="AW352" s="11" t="s">
        <v>32</v>
      </c>
      <c r="AX352" s="11" t="s">
        <v>69</v>
      </c>
      <c r="AY352" s="151" t="s">
        <v>121</v>
      </c>
    </row>
    <row r="353" spans="2:51" s="11" customFormat="1" ht="13.5">
      <c r="B353" s="147"/>
      <c r="C353" s="277"/>
      <c r="D353" s="275" t="s">
        <v>133</v>
      </c>
      <c r="E353" s="282" t="s">
        <v>5</v>
      </c>
      <c r="F353" s="283" t="s">
        <v>325</v>
      </c>
      <c r="G353" s="277"/>
      <c r="H353" s="284">
        <v>75.622</v>
      </c>
      <c r="I353" s="307"/>
      <c r="J353" s="277"/>
      <c r="K353" s="277"/>
      <c r="L353" s="147"/>
      <c r="M353" s="148"/>
      <c r="N353" s="149"/>
      <c r="O353" s="149"/>
      <c r="P353" s="149"/>
      <c r="Q353" s="149"/>
      <c r="R353" s="149"/>
      <c r="S353" s="149"/>
      <c r="T353" s="150"/>
      <c r="AT353" s="151" t="s">
        <v>133</v>
      </c>
      <c r="AU353" s="151" t="s">
        <v>78</v>
      </c>
      <c r="AV353" s="11" t="s">
        <v>78</v>
      </c>
      <c r="AW353" s="11" t="s">
        <v>32</v>
      </c>
      <c r="AX353" s="11" t="s">
        <v>69</v>
      </c>
      <c r="AY353" s="151" t="s">
        <v>121</v>
      </c>
    </row>
    <row r="354" spans="2:51" s="11" customFormat="1" ht="13.5">
      <c r="B354" s="147"/>
      <c r="C354" s="277"/>
      <c r="D354" s="275" t="s">
        <v>133</v>
      </c>
      <c r="E354" s="282" t="s">
        <v>5</v>
      </c>
      <c r="F354" s="283" t="s">
        <v>326</v>
      </c>
      <c r="G354" s="277"/>
      <c r="H354" s="284">
        <v>-7.85</v>
      </c>
      <c r="I354" s="307"/>
      <c r="J354" s="277"/>
      <c r="K354" s="277"/>
      <c r="L354" s="147"/>
      <c r="M354" s="148"/>
      <c r="N354" s="149"/>
      <c r="O354" s="149"/>
      <c r="P354" s="149"/>
      <c r="Q354" s="149"/>
      <c r="R354" s="149"/>
      <c r="S354" s="149"/>
      <c r="T354" s="150"/>
      <c r="AT354" s="151" t="s">
        <v>133</v>
      </c>
      <c r="AU354" s="151" t="s">
        <v>78</v>
      </c>
      <c r="AV354" s="11" t="s">
        <v>78</v>
      </c>
      <c r="AW354" s="11" t="s">
        <v>32</v>
      </c>
      <c r="AX354" s="11" t="s">
        <v>69</v>
      </c>
      <c r="AY354" s="151" t="s">
        <v>121</v>
      </c>
    </row>
    <row r="355" spans="2:51" s="11" customFormat="1" ht="13.5">
      <c r="B355" s="147"/>
      <c r="C355" s="277"/>
      <c r="D355" s="275" t="s">
        <v>133</v>
      </c>
      <c r="E355" s="282" t="s">
        <v>5</v>
      </c>
      <c r="F355" s="283" t="s">
        <v>327</v>
      </c>
      <c r="G355" s="277"/>
      <c r="H355" s="284">
        <v>-3.768</v>
      </c>
      <c r="I355" s="307"/>
      <c r="J355" s="277"/>
      <c r="K355" s="277"/>
      <c r="L355" s="147"/>
      <c r="M355" s="148"/>
      <c r="N355" s="149"/>
      <c r="O355" s="149"/>
      <c r="P355" s="149"/>
      <c r="Q355" s="149"/>
      <c r="R355" s="149"/>
      <c r="S355" s="149"/>
      <c r="T355" s="150"/>
      <c r="AT355" s="151" t="s">
        <v>133</v>
      </c>
      <c r="AU355" s="151" t="s">
        <v>78</v>
      </c>
      <c r="AV355" s="11" t="s">
        <v>78</v>
      </c>
      <c r="AW355" s="11" t="s">
        <v>32</v>
      </c>
      <c r="AX355" s="11" t="s">
        <v>69</v>
      </c>
      <c r="AY355" s="151" t="s">
        <v>121</v>
      </c>
    </row>
    <row r="356" spans="2:51" s="11" customFormat="1" ht="13.5">
      <c r="B356" s="147"/>
      <c r="C356" s="277"/>
      <c r="D356" s="275" t="s">
        <v>133</v>
      </c>
      <c r="E356" s="282" t="s">
        <v>5</v>
      </c>
      <c r="F356" s="283" t="s">
        <v>328</v>
      </c>
      <c r="G356" s="277"/>
      <c r="H356" s="284">
        <v>92.5</v>
      </c>
      <c r="I356" s="307"/>
      <c r="J356" s="277"/>
      <c r="K356" s="277"/>
      <c r="L356" s="147"/>
      <c r="M356" s="148"/>
      <c r="N356" s="149"/>
      <c r="O356" s="149"/>
      <c r="P356" s="149"/>
      <c r="Q356" s="149"/>
      <c r="R356" s="149"/>
      <c r="S356" s="149"/>
      <c r="T356" s="150"/>
      <c r="AT356" s="151" t="s">
        <v>133</v>
      </c>
      <c r="AU356" s="151" t="s">
        <v>78</v>
      </c>
      <c r="AV356" s="11" t="s">
        <v>78</v>
      </c>
      <c r="AW356" s="11" t="s">
        <v>32</v>
      </c>
      <c r="AX356" s="11" t="s">
        <v>69</v>
      </c>
      <c r="AY356" s="151" t="s">
        <v>121</v>
      </c>
    </row>
    <row r="357" spans="2:51" s="11" customFormat="1" ht="13.5">
      <c r="B357" s="147"/>
      <c r="C357" s="277"/>
      <c r="D357" s="275" t="s">
        <v>133</v>
      </c>
      <c r="E357" s="282" t="s">
        <v>5</v>
      </c>
      <c r="F357" s="283" t="s">
        <v>329</v>
      </c>
      <c r="G357" s="277"/>
      <c r="H357" s="284">
        <v>5.625</v>
      </c>
      <c r="I357" s="307"/>
      <c r="J357" s="277"/>
      <c r="K357" s="277"/>
      <c r="L357" s="147"/>
      <c r="M357" s="148"/>
      <c r="N357" s="149"/>
      <c r="O357" s="149"/>
      <c r="P357" s="149"/>
      <c r="Q357" s="149"/>
      <c r="R357" s="149"/>
      <c r="S357" s="149"/>
      <c r="T357" s="150"/>
      <c r="AT357" s="151" t="s">
        <v>133</v>
      </c>
      <c r="AU357" s="151" t="s">
        <v>78</v>
      </c>
      <c r="AV357" s="11" t="s">
        <v>78</v>
      </c>
      <c r="AW357" s="11" t="s">
        <v>32</v>
      </c>
      <c r="AX357" s="11" t="s">
        <v>69</v>
      </c>
      <c r="AY357" s="151" t="s">
        <v>121</v>
      </c>
    </row>
    <row r="358" spans="2:51" s="11" customFormat="1" ht="13.5">
      <c r="B358" s="147"/>
      <c r="C358" s="277"/>
      <c r="D358" s="275" t="s">
        <v>133</v>
      </c>
      <c r="E358" s="282" t="s">
        <v>5</v>
      </c>
      <c r="F358" s="283" t="s">
        <v>330</v>
      </c>
      <c r="G358" s="277"/>
      <c r="H358" s="284">
        <v>12.325</v>
      </c>
      <c r="I358" s="307"/>
      <c r="J358" s="277"/>
      <c r="K358" s="277"/>
      <c r="L358" s="147"/>
      <c r="M358" s="148"/>
      <c r="N358" s="149"/>
      <c r="O358" s="149"/>
      <c r="P358" s="149"/>
      <c r="Q358" s="149"/>
      <c r="R358" s="149"/>
      <c r="S358" s="149"/>
      <c r="T358" s="150"/>
      <c r="AT358" s="151" t="s">
        <v>133</v>
      </c>
      <c r="AU358" s="151" t="s">
        <v>78</v>
      </c>
      <c r="AV358" s="11" t="s">
        <v>78</v>
      </c>
      <c r="AW358" s="11" t="s">
        <v>32</v>
      </c>
      <c r="AX358" s="11" t="s">
        <v>69</v>
      </c>
      <c r="AY358" s="151" t="s">
        <v>121</v>
      </c>
    </row>
    <row r="359" spans="2:51" s="11" customFormat="1" ht="13.5">
      <c r="B359" s="147"/>
      <c r="C359" s="277"/>
      <c r="D359" s="275" t="s">
        <v>133</v>
      </c>
      <c r="E359" s="282" t="s">
        <v>5</v>
      </c>
      <c r="F359" s="283" t="s">
        <v>331</v>
      </c>
      <c r="G359" s="277"/>
      <c r="H359" s="284">
        <v>-2.4</v>
      </c>
      <c r="I359" s="307"/>
      <c r="J359" s="277"/>
      <c r="K359" s="277"/>
      <c r="L359" s="147"/>
      <c r="M359" s="148"/>
      <c r="N359" s="149"/>
      <c r="O359" s="149"/>
      <c r="P359" s="149"/>
      <c r="Q359" s="149"/>
      <c r="R359" s="149"/>
      <c r="S359" s="149"/>
      <c r="T359" s="150"/>
      <c r="AT359" s="151" t="s">
        <v>133</v>
      </c>
      <c r="AU359" s="151" t="s">
        <v>78</v>
      </c>
      <c r="AV359" s="11" t="s">
        <v>78</v>
      </c>
      <c r="AW359" s="11" t="s">
        <v>32</v>
      </c>
      <c r="AX359" s="11" t="s">
        <v>69</v>
      </c>
      <c r="AY359" s="151" t="s">
        <v>121</v>
      </c>
    </row>
    <row r="360" spans="2:51" s="13" customFormat="1" ht="13.5">
      <c r="B360" s="162"/>
      <c r="C360" s="299"/>
      <c r="D360" s="275" t="s">
        <v>133</v>
      </c>
      <c r="E360" s="300" t="s">
        <v>5</v>
      </c>
      <c r="F360" s="301" t="s">
        <v>332</v>
      </c>
      <c r="G360" s="299"/>
      <c r="H360" s="302">
        <v>280.541</v>
      </c>
      <c r="I360" s="310"/>
      <c r="J360" s="299"/>
      <c r="K360" s="299"/>
      <c r="L360" s="162"/>
      <c r="M360" s="164"/>
      <c r="N360" s="165"/>
      <c r="O360" s="165"/>
      <c r="P360" s="165"/>
      <c r="Q360" s="165"/>
      <c r="R360" s="165"/>
      <c r="S360" s="165"/>
      <c r="T360" s="166"/>
      <c r="AT360" s="163" t="s">
        <v>133</v>
      </c>
      <c r="AU360" s="163" t="s">
        <v>78</v>
      </c>
      <c r="AV360" s="13" t="s">
        <v>140</v>
      </c>
      <c r="AW360" s="13" t="s">
        <v>32</v>
      </c>
      <c r="AX360" s="13" t="s">
        <v>69</v>
      </c>
      <c r="AY360" s="163" t="s">
        <v>121</v>
      </c>
    </row>
    <row r="361" spans="2:51" s="11" customFormat="1" ht="13.5">
      <c r="B361" s="147"/>
      <c r="C361" s="277"/>
      <c r="D361" s="275" t="s">
        <v>133</v>
      </c>
      <c r="E361" s="282" t="s">
        <v>5</v>
      </c>
      <c r="F361" s="283" t="s">
        <v>333</v>
      </c>
      <c r="G361" s="277"/>
      <c r="H361" s="284">
        <v>28</v>
      </c>
      <c r="I361" s="307"/>
      <c r="J361" s="277"/>
      <c r="K361" s="277"/>
      <c r="L361" s="147"/>
      <c r="M361" s="148"/>
      <c r="N361" s="149"/>
      <c r="O361" s="149"/>
      <c r="P361" s="149"/>
      <c r="Q361" s="149"/>
      <c r="R361" s="149"/>
      <c r="S361" s="149"/>
      <c r="T361" s="150"/>
      <c r="AT361" s="151" t="s">
        <v>133</v>
      </c>
      <c r="AU361" s="151" t="s">
        <v>78</v>
      </c>
      <c r="AV361" s="11" t="s">
        <v>78</v>
      </c>
      <c r="AW361" s="11" t="s">
        <v>32</v>
      </c>
      <c r="AX361" s="11" t="s">
        <v>69</v>
      </c>
      <c r="AY361" s="151" t="s">
        <v>121</v>
      </c>
    </row>
    <row r="362" spans="2:51" s="12" customFormat="1" ht="13.5">
      <c r="B362" s="154"/>
      <c r="C362" s="285"/>
      <c r="D362" s="278" t="s">
        <v>133</v>
      </c>
      <c r="E362" s="296" t="s">
        <v>5</v>
      </c>
      <c r="F362" s="297" t="s">
        <v>151</v>
      </c>
      <c r="G362" s="285"/>
      <c r="H362" s="298">
        <v>308.541</v>
      </c>
      <c r="I362" s="308"/>
      <c r="J362" s="285"/>
      <c r="K362" s="285"/>
      <c r="L362" s="154"/>
      <c r="M362" s="155"/>
      <c r="N362" s="156"/>
      <c r="O362" s="156"/>
      <c r="P362" s="156"/>
      <c r="Q362" s="156"/>
      <c r="R362" s="156"/>
      <c r="S362" s="156"/>
      <c r="T362" s="157"/>
      <c r="AT362" s="158" t="s">
        <v>133</v>
      </c>
      <c r="AU362" s="158" t="s">
        <v>78</v>
      </c>
      <c r="AV362" s="12" t="s">
        <v>129</v>
      </c>
      <c r="AW362" s="12" t="s">
        <v>32</v>
      </c>
      <c r="AX362" s="12" t="s">
        <v>76</v>
      </c>
      <c r="AY362" s="158" t="s">
        <v>121</v>
      </c>
    </row>
    <row r="363" spans="2:65" s="1" customFormat="1" ht="22.5" customHeight="1">
      <c r="B363" s="139"/>
      <c r="C363" s="269" t="s">
        <v>576</v>
      </c>
      <c r="D363" s="269" t="s">
        <v>124</v>
      </c>
      <c r="E363" s="270" t="s">
        <v>577</v>
      </c>
      <c r="F363" s="271" t="s">
        <v>578</v>
      </c>
      <c r="G363" s="272" t="s">
        <v>137</v>
      </c>
      <c r="H363" s="273">
        <v>20.3</v>
      </c>
      <c r="I363" s="253"/>
      <c r="J363" s="274">
        <f>ROUND(I363*H363,2)</f>
        <v>0</v>
      </c>
      <c r="K363" s="271" t="s">
        <v>128</v>
      </c>
      <c r="L363" s="37"/>
      <c r="M363" s="140"/>
      <c r="N363" s="141"/>
      <c r="O363" s="142"/>
      <c r="P363" s="142"/>
      <c r="Q363" s="142"/>
      <c r="R363" s="142"/>
      <c r="S363" s="142"/>
      <c r="T363" s="143"/>
      <c r="AR363" s="23" t="s">
        <v>209</v>
      </c>
      <c r="AT363" s="23" t="s">
        <v>124</v>
      </c>
      <c r="AU363" s="23" t="s">
        <v>78</v>
      </c>
      <c r="AY363" s="23" t="s">
        <v>121</v>
      </c>
      <c r="BE363" s="144">
        <f>IF(N363="základní",J363,0)</f>
        <v>0</v>
      </c>
      <c r="BF363" s="144">
        <f>IF(N363="snížená",J363,0)</f>
        <v>0</v>
      </c>
      <c r="BG363" s="144">
        <f>IF(N363="zákl. přenesená",J363,0)</f>
        <v>0</v>
      </c>
      <c r="BH363" s="144">
        <f>IF(N363="sníž. přenesená",J363,0)</f>
        <v>0</v>
      </c>
      <c r="BI363" s="144">
        <f>IF(N363="nulová",J363,0)</f>
        <v>0</v>
      </c>
      <c r="BJ363" s="23" t="s">
        <v>76</v>
      </c>
      <c r="BK363" s="144">
        <f>ROUND(I363*H363,2)</f>
        <v>0</v>
      </c>
      <c r="BL363" s="23" t="s">
        <v>209</v>
      </c>
      <c r="BM363" s="23" t="s">
        <v>579</v>
      </c>
    </row>
    <row r="364" spans="2:47" s="1" customFormat="1" ht="54">
      <c r="B364" s="37"/>
      <c r="C364" s="260"/>
      <c r="D364" s="275" t="s">
        <v>131</v>
      </c>
      <c r="E364" s="260"/>
      <c r="F364" s="276" t="s">
        <v>575</v>
      </c>
      <c r="G364" s="260"/>
      <c r="H364" s="260"/>
      <c r="I364" s="304"/>
      <c r="J364" s="260"/>
      <c r="K364" s="260"/>
      <c r="L364" s="37"/>
      <c r="M364" s="146"/>
      <c r="N364" s="38"/>
      <c r="O364" s="38"/>
      <c r="P364" s="38"/>
      <c r="Q364" s="38"/>
      <c r="R364" s="38"/>
      <c r="S364" s="38"/>
      <c r="T364" s="66"/>
      <c r="AT364" s="23" t="s">
        <v>131</v>
      </c>
      <c r="AU364" s="23" t="s">
        <v>78</v>
      </c>
    </row>
    <row r="365" spans="2:51" s="11" customFormat="1" ht="13.5">
      <c r="B365" s="147"/>
      <c r="C365" s="277"/>
      <c r="D365" s="278" t="s">
        <v>133</v>
      </c>
      <c r="E365" s="279" t="s">
        <v>5</v>
      </c>
      <c r="F365" s="280" t="s">
        <v>580</v>
      </c>
      <c r="G365" s="277"/>
      <c r="H365" s="281">
        <v>20.3</v>
      </c>
      <c r="I365" s="307"/>
      <c r="J365" s="277"/>
      <c r="K365" s="277"/>
      <c r="L365" s="147"/>
      <c r="M365" s="148"/>
      <c r="N365" s="149"/>
      <c r="O365" s="149"/>
      <c r="P365" s="149"/>
      <c r="Q365" s="149"/>
      <c r="R365" s="149"/>
      <c r="S365" s="149"/>
      <c r="T365" s="150"/>
      <c r="AT365" s="151" t="s">
        <v>133</v>
      </c>
      <c r="AU365" s="151" t="s">
        <v>78</v>
      </c>
      <c r="AV365" s="11" t="s">
        <v>78</v>
      </c>
      <c r="AW365" s="11" t="s">
        <v>32</v>
      </c>
      <c r="AX365" s="11" t="s">
        <v>76</v>
      </c>
      <c r="AY365" s="151" t="s">
        <v>121</v>
      </c>
    </row>
    <row r="366" spans="2:65" s="1" customFormat="1" ht="22.5" customHeight="1">
      <c r="B366" s="139"/>
      <c r="C366" s="269" t="s">
        <v>581</v>
      </c>
      <c r="D366" s="269" t="s">
        <v>124</v>
      </c>
      <c r="E366" s="270" t="s">
        <v>582</v>
      </c>
      <c r="F366" s="271" t="s">
        <v>583</v>
      </c>
      <c r="G366" s="272" t="s">
        <v>137</v>
      </c>
      <c r="H366" s="273">
        <v>7.5</v>
      </c>
      <c r="I366" s="253"/>
      <c r="J366" s="274">
        <f>ROUND(I366*H366,2)</f>
        <v>0</v>
      </c>
      <c r="K366" s="271" t="s">
        <v>128</v>
      </c>
      <c r="L366" s="37"/>
      <c r="M366" s="140"/>
      <c r="N366" s="141"/>
      <c r="O366" s="142"/>
      <c r="P366" s="142"/>
      <c r="Q366" s="142"/>
      <c r="R366" s="142"/>
      <c r="S366" s="142"/>
      <c r="T366" s="143"/>
      <c r="AR366" s="23" t="s">
        <v>209</v>
      </c>
      <c r="AT366" s="23" t="s">
        <v>124</v>
      </c>
      <c r="AU366" s="23" t="s">
        <v>78</v>
      </c>
      <c r="AY366" s="23" t="s">
        <v>121</v>
      </c>
      <c r="BE366" s="144">
        <f>IF(N366="základní",J366,0)</f>
        <v>0</v>
      </c>
      <c r="BF366" s="144">
        <f>IF(N366="snížená",J366,0)</f>
        <v>0</v>
      </c>
      <c r="BG366" s="144">
        <f>IF(N366="zákl. přenesená",J366,0)</f>
        <v>0</v>
      </c>
      <c r="BH366" s="144">
        <f>IF(N366="sníž. přenesená",J366,0)</f>
        <v>0</v>
      </c>
      <c r="BI366" s="144">
        <f>IF(N366="nulová",J366,0)</f>
        <v>0</v>
      </c>
      <c r="BJ366" s="23" t="s">
        <v>76</v>
      </c>
      <c r="BK366" s="144">
        <f>ROUND(I366*H366,2)</f>
        <v>0</v>
      </c>
      <c r="BL366" s="23" t="s">
        <v>209</v>
      </c>
      <c r="BM366" s="23" t="s">
        <v>584</v>
      </c>
    </row>
    <row r="367" spans="2:47" s="1" customFormat="1" ht="54">
      <c r="B367" s="37"/>
      <c r="C367" s="260"/>
      <c r="D367" s="275" t="s">
        <v>131</v>
      </c>
      <c r="E367" s="260"/>
      <c r="F367" s="276" t="s">
        <v>575</v>
      </c>
      <c r="G367" s="260"/>
      <c r="H367" s="260"/>
      <c r="I367" s="304"/>
      <c r="J367" s="260"/>
      <c r="K367" s="260"/>
      <c r="L367" s="37"/>
      <c r="M367" s="146"/>
      <c r="N367" s="38"/>
      <c r="O367" s="38"/>
      <c r="P367" s="38"/>
      <c r="Q367" s="38"/>
      <c r="R367" s="38"/>
      <c r="S367" s="38"/>
      <c r="T367" s="66"/>
      <c r="AT367" s="23" t="s">
        <v>131</v>
      </c>
      <c r="AU367" s="23" t="s">
        <v>78</v>
      </c>
    </row>
    <row r="368" spans="2:51" s="11" customFormat="1" ht="13.5">
      <c r="B368" s="147"/>
      <c r="C368" s="277"/>
      <c r="D368" s="278" t="s">
        <v>133</v>
      </c>
      <c r="E368" s="279" t="s">
        <v>5</v>
      </c>
      <c r="F368" s="280" t="s">
        <v>585</v>
      </c>
      <c r="G368" s="277"/>
      <c r="H368" s="281">
        <v>7.5</v>
      </c>
      <c r="I368" s="307"/>
      <c r="J368" s="277"/>
      <c r="K368" s="277"/>
      <c r="L368" s="147"/>
      <c r="M368" s="148"/>
      <c r="N368" s="149"/>
      <c r="O368" s="149"/>
      <c r="P368" s="149"/>
      <c r="Q368" s="149"/>
      <c r="R368" s="149"/>
      <c r="S368" s="149"/>
      <c r="T368" s="150"/>
      <c r="AT368" s="151" t="s">
        <v>133</v>
      </c>
      <c r="AU368" s="151" t="s">
        <v>78</v>
      </c>
      <c r="AV368" s="11" t="s">
        <v>78</v>
      </c>
      <c r="AW368" s="11" t="s">
        <v>32</v>
      </c>
      <c r="AX368" s="11" t="s">
        <v>76</v>
      </c>
      <c r="AY368" s="151" t="s">
        <v>121</v>
      </c>
    </row>
    <row r="369" spans="2:65" s="1" customFormat="1" ht="31.5" customHeight="1">
      <c r="B369" s="139"/>
      <c r="C369" s="269" t="s">
        <v>586</v>
      </c>
      <c r="D369" s="269" t="s">
        <v>124</v>
      </c>
      <c r="E369" s="270" t="s">
        <v>587</v>
      </c>
      <c r="F369" s="271" t="s">
        <v>588</v>
      </c>
      <c r="G369" s="272" t="s">
        <v>127</v>
      </c>
      <c r="H369" s="273">
        <v>308.541</v>
      </c>
      <c r="I369" s="253"/>
      <c r="J369" s="274">
        <f>ROUND(I369*H369,2)</f>
        <v>0</v>
      </c>
      <c r="K369" s="271" t="s">
        <v>128</v>
      </c>
      <c r="L369" s="37"/>
      <c r="M369" s="140"/>
      <c r="N369" s="141"/>
      <c r="O369" s="142"/>
      <c r="P369" s="142"/>
      <c r="Q369" s="142"/>
      <c r="R369" s="142"/>
      <c r="S369" s="142"/>
      <c r="T369" s="143"/>
      <c r="AR369" s="23" t="s">
        <v>209</v>
      </c>
      <c r="AT369" s="23" t="s">
        <v>124</v>
      </c>
      <c r="AU369" s="23" t="s">
        <v>78</v>
      </c>
      <c r="AY369" s="23" t="s">
        <v>121</v>
      </c>
      <c r="BE369" s="144">
        <f>IF(N369="základní",J369,0)</f>
        <v>0</v>
      </c>
      <c r="BF369" s="144">
        <f>IF(N369="snížená",J369,0)</f>
        <v>0</v>
      </c>
      <c r="BG369" s="144">
        <f>IF(N369="zákl. přenesená",J369,0)</f>
        <v>0</v>
      </c>
      <c r="BH369" s="144">
        <f>IF(N369="sníž. přenesená",J369,0)</f>
        <v>0</v>
      </c>
      <c r="BI369" s="144">
        <f>IF(N369="nulová",J369,0)</f>
        <v>0</v>
      </c>
      <c r="BJ369" s="23" t="s">
        <v>76</v>
      </c>
      <c r="BK369" s="144">
        <f>ROUND(I369*H369,2)</f>
        <v>0</v>
      </c>
      <c r="BL369" s="23" t="s">
        <v>209</v>
      </c>
      <c r="BM369" s="23" t="s">
        <v>589</v>
      </c>
    </row>
    <row r="370" spans="2:47" s="1" customFormat="1" ht="54">
      <c r="B370" s="37"/>
      <c r="C370" s="260"/>
      <c r="D370" s="278" t="s">
        <v>131</v>
      </c>
      <c r="E370" s="260"/>
      <c r="F370" s="289" t="s">
        <v>575</v>
      </c>
      <c r="G370" s="260"/>
      <c r="H370" s="260"/>
      <c r="I370" s="304"/>
      <c r="J370" s="260"/>
      <c r="K370" s="260"/>
      <c r="L370" s="37"/>
      <c r="M370" s="146"/>
      <c r="N370" s="38"/>
      <c r="O370" s="38"/>
      <c r="P370" s="38"/>
      <c r="Q370" s="38"/>
      <c r="R370" s="38"/>
      <c r="S370" s="38"/>
      <c r="T370" s="66"/>
      <c r="AT370" s="23" t="s">
        <v>131</v>
      </c>
      <c r="AU370" s="23" t="s">
        <v>78</v>
      </c>
    </row>
    <row r="371" spans="2:65" s="1" customFormat="1" ht="22.5" customHeight="1">
      <c r="B371" s="139"/>
      <c r="C371" s="269" t="s">
        <v>590</v>
      </c>
      <c r="D371" s="269" t="s">
        <v>124</v>
      </c>
      <c r="E371" s="270" t="s">
        <v>591</v>
      </c>
      <c r="F371" s="271" t="s">
        <v>592</v>
      </c>
      <c r="G371" s="272" t="s">
        <v>137</v>
      </c>
      <c r="H371" s="273">
        <v>25.3</v>
      </c>
      <c r="I371" s="253"/>
      <c r="J371" s="274">
        <f>ROUND(I371*H371,2)</f>
        <v>0</v>
      </c>
      <c r="K371" s="271" t="s">
        <v>128</v>
      </c>
      <c r="L371" s="37"/>
      <c r="M371" s="140"/>
      <c r="N371" s="141"/>
      <c r="O371" s="142"/>
      <c r="P371" s="142"/>
      <c r="Q371" s="142"/>
      <c r="R371" s="142"/>
      <c r="S371" s="142"/>
      <c r="T371" s="143"/>
      <c r="AR371" s="23" t="s">
        <v>209</v>
      </c>
      <c r="AT371" s="23" t="s">
        <v>124</v>
      </c>
      <c r="AU371" s="23" t="s">
        <v>78</v>
      </c>
      <c r="AY371" s="23" t="s">
        <v>121</v>
      </c>
      <c r="BE371" s="144">
        <f>IF(N371="základní",J371,0)</f>
        <v>0</v>
      </c>
      <c r="BF371" s="144">
        <f>IF(N371="snížená",J371,0)</f>
        <v>0</v>
      </c>
      <c r="BG371" s="144">
        <f>IF(N371="zákl. přenesená",J371,0)</f>
        <v>0</v>
      </c>
      <c r="BH371" s="144">
        <f>IF(N371="sníž. přenesená",J371,0)</f>
        <v>0</v>
      </c>
      <c r="BI371" s="144">
        <f>IF(N371="nulová",J371,0)</f>
        <v>0</v>
      </c>
      <c r="BJ371" s="23" t="s">
        <v>76</v>
      </c>
      <c r="BK371" s="144">
        <f>ROUND(I371*H371,2)</f>
        <v>0</v>
      </c>
      <c r="BL371" s="23" t="s">
        <v>209</v>
      </c>
      <c r="BM371" s="23" t="s">
        <v>593</v>
      </c>
    </row>
    <row r="372" spans="2:47" s="1" customFormat="1" ht="54">
      <c r="B372" s="37"/>
      <c r="C372" s="260"/>
      <c r="D372" s="275" t="s">
        <v>131</v>
      </c>
      <c r="E372" s="260"/>
      <c r="F372" s="276" t="s">
        <v>575</v>
      </c>
      <c r="G372" s="260"/>
      <c r="H372" s="260"/>
      <c r="I372" s="304"/>
      <c r="J372" s="260"/>
      <c r="K372" s="260"/>
      <c r="L372" s="37"/>
      <c r="M372" s="146"/>
      <c r="N372" s="38"/>
      <c r="O372" s="38"/>
      <c r="P372" s="38"/>
      <c r="Q372" s="38"/>
      <c r="R372" s="38"/>
      <c r="S372" s="38"/>
      <c r="T372" s="66"/>
      <c r="AT372" s="23" t="s">
        <v>131</v>
      </c>
      <c r="AU372" s="23" t="s">
        <v>78</v>
      </c>
    </row>
    <row r="373" spans="2:51" s="11" customFormat="1" ht="13.5">
      <c r="B373" s="147"/>
      <c r="C373" s="277"/>
      <c r="D373" s="278" t="s">
        <v>133</v>
      </c>
      <c r="E373" s="279" t="s">
        <v>5</v>
      </c>
      <c r="F373" s="280" t="s">
        <v>594</v>
      </c>
      <c r="G373" s="277"/>
      <c r="H373" s="281">
        <v>25.3</v>
      </c>
      <c r="I373" s="307"/>
      <c r="J373" s="277"/>
      <c r="K373" s="277"/>
      <c r="L373" s="147"/>
      <c r="M373" s="148"/>
      <c r="N373" s="149"/>
      <c r="O373" s="149"/>
      <c r="P373" s="149"/>
      <c r="Q373" s="149"/>
      <c r="R373" s="149"/>
      <c r="S373" s="149"/>
      <c r="T373" s="150"/>
      <c r="AT373" s="151" t="s">
        <v>133</v>
      </c>
      <c r="AU373" s="151" t="s">
        <v>78</v>
      </c>
      <c r="AV373" s="11" t="s">
        <v>78</v>
      </c>
      <c r="AW373" s="11" t="s">
        <v>32</v>
      </c>
      <c r="AX373" s="11" t="s">
        <v>76</v>
      </c>
      <c r="AY373" s="151" t="s">
        <v>121</v>
      </c>
    </row>
    <row r="374" spans="2:65" s="1" customFormat="1" ht="22.5" customHeight="1">
      <c r="B374" s="139"/>
      <c r="C374" s="290" t="s">
        <v>595</v>
      </c>
      <c r="D374" s="290" t="s">
        <v>290</v>
      </c>
      <c r="E374" s="291" t="s">
        <v>596</v>
      </c>
      <c r="F374" s="292" t="s">
        <v>597</v>
      </c>
      <c r="G374" s="293" t="s">
        <v>274</v>
      </c>
      <c r="H374" s="294">
        <v>26</v>
      </c>
      <c r="I374" s="254"/>
      <c r="J374" s="295">
        <f>ROUND(I374*H374,2)</f>
        <v>0</v>
      </c>
      <c r="K374" s="292" t="s">
        <v>128</v>
      </c>
      <c r="L374" s="159"/>
      <c r="M374" s="160"/>
      <c r="N374" s="161"/>
      <c r="O374" s="142"/>
      <c r="P374" s="142"/>
      <c r="Q374" s="142"/>
      <c r="R374" s="142"/>
      <c r="S374" s="142"/>
      <c r="T374" s="143"/>
      <c r="AR374" s="23" t="s">
        <v>294</v>
      </c>
      <c r="AT374" s="23" t="s">
        <v>290</v>
      </c>
      <c r="AU374" s="23" t="s">
        <v>78</v>
      </c>
      <c r="AY374" s="23" t="s">
        <v>121</v>
      </c>
      <c r="BE374" s="144">
        <f>IF(N374="základní",J374,0)</f>
        <v>0</v>
      </c>
      <c r="BF374" s="144">
        <f>IF(N374="snížená",J374,0)</f>
        <v>0</v>
      </c>
      <c r="BG374" s="144">
        <f>IF(N374="zákl. přenesená",J374,0)</f>
        <v>0</v>
      </c>
      <c r="BH374" s="144">
        <f>IF(N374="sníž. přenesená",J374,0)</f>
        <v>0</v>
      </c>
      <c r="BI374" s="144">
        <f>IF(N374="nulová",J374,0)</f>
        <v>0</v>
      </c>
      <c r="BJ374" s="23" t="s">
        <v>76</v>
      </c>
      <c r="BK374" s="144">
        <f>ROUND(I374*H374,2)</f>
        <v>0</v>
      </c>
      <c r="BL374" s="23" t="s">
        <v>209</v>
      </c>
      <c r="BM374" s="23" t="s">
        <v>598</v>
      </c>
    </row>
    <row r="375" spans="2:65" s="1" customFormat="1" ht="22.5" customHeight="1">
      <c r="B375" s="139"/>
      <c r="C375" s="290" t="s">
        <v>599</v>
      </c>
      <c r="D375" s="290" t="s">
        <v>290</v>
      </c>
      <c r="E375" s="291" t="s">
        <v>600</v>
      </c>
      <c r="F375" s="292" t="s">
        <v>601</v>
      </c>
      <c r="G375" s="293" t="s">
        <v>274</v>
      </c>
      <c r="H375" s="294">
        <v>30</v>
      </c>
      <c r="I375" s="254"/>
      <c r="J375" s="295">
        <f>ROUND(I375*H375,2)</f>
        <v>0</v>
      </c>
      <c r="K375" s="292" t="s">
        <v>128</v>
      </c>
      <c r="L375" s="159"/>
      <c r="M375" s="160"/>
      <c r="N375" s="161"/>
      <c r="O375" s="142"/>
      <c r="P375" s="142"/>
      <c r="Q375" s="142"/>
      <c r="R375" s="142"/>
      <c r="S375" s="142"/>
      <c r="T375" s="143"/>
      <c r="AR375" s="23" t="s">
        <v>294</v>
      </c>
      <c r="AT375" s="23" t="s">
        <v>290</v>
      </c>
      <c r="AU375" s="23" t="s">
        <v>78</v>
      </c>
      <c r="AY375" s="23" t="s">
        <v>121</v>
      </c>
      <c r="BE375" s="144">
        <f>IF(N375="základní",J375,0)</f>
        <v>0</v>
      </c>
      <c r="BF375" s="144">
        <f>IF(N375="snížená",J375,0)</f>
        <v>0</v>
      </c>
      <c r="BG375" s="144">
        <f>IF(N375="zákl. přenesená",J375,0)</f>
        <v>0</v>
      </c>
      <c r="BH375" s="144">
        <f>IF(N375="sníž. přenesená",J375,0)</f>
        <v>0</v>
      </c>
      <c r="BI375" s="144">
        <f>IF(N375="nulová",J375,0)</f>
        <v>0</v>
      </c>
      <c r="BJ375" s="23" t="s">
        <v>76</v>
      </c>
      <c r="BK375" s="144">
        <f>ROUND(I375*H375,2)</f>
        <v>0</v>
      </c>
      <c r="BL375" s="23" t="s">
        <v>209</v>
      </c>
      <c r="BM375" s="23" t="s">
        <v>602</v>
      </c>
    </row>
    <row r="376" spans="2:51" s="11" customFormat="1" ht="13.5">
      <c r="B376" s="147"/>
      <c r="C376" s="277"/>
      <c r="D376" s="278" t="s">
        <v>133</v>
      </c>
      <c r="E376" s="279" t="s">
        <v>5</v>
      </c>
      <c r="F376" s="280" t="s">
        <v>603</v>
      </c>
      <c r="G376" s="277"/>
      <c r="H376" s="281">
        <v>30</v>
      </c>
      <c r="I376" s="307"/>
      <c r="J376" s="277"/>
      <c r="K376" s="277"/>
      <c r="L376" s="147"/>
      <c r="M376" s="148"/>
      <c r="N376" s="149"/>
      <c r="O376" s="149"/>
      <c r="P376" s="149"/>
      <c r="Q376" s="149"/>
      <c r="R376" s="149"/>
      <c r="S376" s="149"/>
      <c r="T376" s="150"/>
      <c r="AT376" s="151" t="s">
        <v>133</v>
      </c>
      <c r="AU376" s="151" t="s">
        <v>78</v>
      </c>
      <c r="AV376" s="11" t="s">
        <v>78</v>
      </c>
      <c r="AW376" s="11" t="s">
        <v>32</v>
      </c>
      <c r="AX376" s="11" t="s">
        <v>76</v>
      </c>
      <c r="AY376" s="151" t="s">
        <v>121</v>
      </c>
    </row>
    <row r="377" spans="2:65" s="1" customFormat="1" ht="22.5" customHeight="1">
      <c r="B377" s="139"/>
      <c r="C377" s="290" t="s">
        <v>604</v>
      </c>
      <c r="D377" s="290" t="s">
        <v>290</v>
      </c>
      <c r="E377" s="291" t="s">
        <v>605</v>
      </c>
      <c r="F377" s="292" t="s">
        <v>606</v>
      </c>
      <c r="G377" s="293" t="s">
        <v>274</v>
      </c>
      <c r="H377" s="294">
        <v>2</v>
      </c>
      <c r="I377" s="254"/>
      <c r="J377" s="295">
        <f>ROUND(I377*H377,2)</f>
        <v>0</v>
      </c>
      <c r="K377" s="292" t="s">
        <v>128</v>
      </c>
      <c r="L377" s="159"/>
      <c r="M377" s="160"/>
      <c r="N377" s="161"/>
      <c r="O377" s="142"/>
      <c r="P377" s="142"/>
      <c r="Q377" s="142"/>
      <c r="R377" s="142"/>
      <c r="S377" s="142"/>
      <c r="T377" s="143"/>
      <c r="AR377" s="23" t="s">
        <v>294</v>
      </c>
      <c r="AT377" s="23" t="s">
        <v>290</v>
      </c>
      <c r="AU377" s="23" t="s">
        <v>78</v>
      </c>
      <c r="AY377" s="23" t="s">
        <v>121</v>
      </c>
      <c r="BE377" s="144">
        <f>IF(N377="základní",J377,0)</f>
        <v>0</v>
      </c>
      <c r="BF377" s="144">
        <f>IF(N377="snížená",J377,0)</f>
        <v>0</v>
      </c>
      <c r="BG377" s="144">
        <f>IF(N377="zákl. přenesená",J377,0)</f>
        <v>0</v>
      </c>
      <c r="BH377" s="144">
        <f>IF(N377="sníž. přenesená",J377,0)</f>
        <v>0</v>
      </c>
      <c r="BI377" s="144">
        <f>IF(N377="nulová",J377,0)</f>
        <v>0</v>
      </c>
      <c r="BJ377" s="23" t="s">
        <v>76</v>
      </c>
      <c r="BK377" s="144">
        <f>ROUND(I377*H377,2)</f>
        <v>0</v>
      </c>
      <c r="BL377" s="23" t="s">
        <v>209</v>
      </c>
      <c r="BM377" s="23" t="s">
        <v>607</v>
      </c>
    </row>
    <row r="378" spans="2:51" s="11" customFormat="1" ht="13.5">
      <c r="B378" s="147"/>
      <c r="C378" s="277"/>
      <c r="D378" s="278" t="s">
        <v>133</v>
      </c>
      <c r="E378" s="279" t="s">
        <v>5</v>
      </c>
      <c r="F378" s="280" t="s">
        <v>608</v>
      </c>
      <c r="G378" s="277"/>
      <c r="H378" s="281">
        <v>2</v>
      </c>
      <c r="I378" s="307"/>
      <c r="J378" s="277"/>
      <c r="K378" s="277"/>
      <c r="L378" s="147"/>
      <c r="M378" s="148"/>
      <c r="N378" s="149"/>
      <c r="O378" s="149"/>
      <c r="P378" s="149"/>
      <c r="Q378" s="149"/>
      <c r="R378" s="149"/>
      <c r="S378" s="149"/>
      <c r="T378" s="150"/>
      <c r="AT378" s="151" t="s">
        <v>133</v>
      </c>
      <c r="AU378" s="151" t="s">
        <v>78</v>
      </c>
      <c r="AV378" s="11" t="s">
        <v>78</v>
      </c>
      <c r="AW378" s="11" t="s">
        <v>32</v>
      </c>
      <c r="AX378" s="11" t="s">
        <v>76</v>
      </c>
      <c r="AY378" s="151" t="s">
        <v>121</v>
      </c>
    </row>
    <row r="379" spans="2:65" s="1" customFormat="1" ht="22.5" customHeight="1">
      <c r="B379" s="139"/>
      <c r="C379" s="290" t="s">
        <v>609</v>
      </c>
      <c r="D379" s="290" t="s">
        <v>290</v>
      </c>
      <c r="E379" s="291" t="s">
        <v>610</v>
      </c>
      <c r="F379" s="292" t="s">
        <v>611</v>
      </c>
      <c r="G379" s="293" t="s">
        <v>274</v>
      </c>
      <c r="H379" s="294">
        <v>1</v>
      </c>
      <c r="I379" s="254"/>
      <c r="J379" s="295">
        <f>ROUND(I379*H379,2)</f>
        <v>0</v>
      </c>
      <c r="K379" s="292" t="s">
        <v>128</v>
      </c>
      <c r="L379" s="159"/>
      <c r="M379" s="160"/>
      <c r="N379" s="161"/>
      <c r="O379" s="142"/>
      <c r="P379" s="142"/>
      <c r="Q379" s="142"/>
      <c r="R379" s="142"/>
      <c r="S379" s="142"/>
      <c r="T379" s="143"/>
      <c r="AR379" s="23" t="s">
        <v>294</v>
      </c>
      <c r="AT379" s="23" t="s">
        <v>290</v>
      </c>
      <c r="AU379" s="23" t="s">
        <v>78</v>
      </c>
      <c r="AY379" s="23" t="s">
        <v>121</v>
      </c>
      <c r="BE379" s="144">
        <f>IF(N379="základní",J379,0)</f>
        <v>0</v>
      </c>
      <c r="BF379" s="144">
        <f>IF(N379="snížená",J379,0)</f>
        <v>0</v>
      </c>
      <c r="BG379" s="144">
        <f>IF(N379="zákl. přenesená",J379,0)</f>
        <v>0</v>
      </c>
      <c r="BH379" s="144">
        <f>IF(N379="sníž. přenesená",J379,0)</f>
        <v>0</v>
      </c>
      <c r="BI379" s="144">
        <f>IF(N379="nulová",J379,0)</f>
        <v>0</v>
      </c>
      <c r="BJ379" s="23" t="s">
        <v>76</v>
      </c>
      <c r="BK379" s="144">
        <f>ROUND(I379*H379,2)</f>
        <v>0</v>
      </c>
      <c r="BL379" s="23" t="s">
        <v>209</v>
      </c>
      <c r="BM379" s="23" t="s">
        <v>612</v>
      </c>
    </row>
    <row r="380" spans="2:65" s="1" customFormat="1" ht="22.5" customHeight="1">
      <c r="B380" s="139"/>
      <c r="C380" s="290" t="s">
        <v>613</v>
      </c>
      <c r="D380" s="290" t="s">
        <v>290</v>
      </c>
      <c r="E380" s="291" t="s">
        <v>614</v>
      </c>
      <c r="F380" s="292" t="s">
        <v>615</v>
      </c>
      <c r="G380" s="293" t="s">
        <v>274</v>
      </c>
      <c r="H380" s="294">
        <v>7</v>
      </c>
      <c r="I380" s="254"/>
      <c r="J380" s="295">
        <f>ROUND(I380*H380,2)</f>
        <v>0</v>
      </c>
      <c r="K380" s="292" t="s">
        <v>128</v>
      </c>
      <c r="L380" s="159"/>
      <c r="M380" s="160"/>
      <c r="N380" s="161"/>
      <c r="O380" s="142"/>
      <c r="P380" s="142"/>
      <c r="Q380" s="142"/>
      <c r="R380" s="142"/>
      <c r="S380" s="142"/>
      <c r="T380" s="143"/>
      <c r="AR380" s="23" t="s">
        <v>294</v>
      </c>
      <c r="AT380" s="23" t="s">
        <v>290</v>
      </c>
      <c r="AU380" s="23" t="s">
        <v>78</v>
      </c>
      <c r="AY380" s="23" t="s">
        <v>121</v>
      </c>
      <c r="BE380" s="144">
        <f>IF(N380="základní",J380,0)</f>
        <v>0</v>
      </c>
      <c r="BF380" s="144">
        <f>IF(N380="snížená",J380,0)</f>
        <v>0</v>
      </c>
      <c r="BG380" s="144">
        <f>IF(N380="zákl. přenesená",J380,0)</f>
        <v>0</v>
      </c>
      <c r="BH380" s="144">
        <f>IF(N380="sníž. přenesená",J380,0)</f>
        <v>0</v>
      </c>
      <c r="BI380" s="144">
        <f>IF(N380="nulová",J380,0)</f>
        <v>0</v>
      </c>
      <c r="BJ380" s="23" t="s">
        <v>76</v>
      </c>
      <c r="BK380" s="144">
        <f>ROUND(I380*H380,2)</f>
        <v>0</v>
      </c>
      <c r="BL380" s="23" t="s">
        <v>209</v>
      </c>
      <c r="BM380" s="23" t="s">
        <v>616</v>
      </c>
    </row>
    <row r="381" spans="2:51" s="11" customFormat="1" ht="13.5">
      <c r="B381" s="147"/>
      <c r="C381" s="277"/>
      <c r="D381" s="278" t="s">
        <v>133</v>
      </c>
      <c r="E381" s="279" t="s">
        <v>5</v>
      </c>
      <c r="F381" s="280" t="s">
        <v>617</v>
      </c>
      <c r="G381" s="277"/>
      <c r="H381" s="281">
        <v>7</v>
      </c>
      <c r="I381" s="306"/>
      <c r="J381" s="277"/>
      <c r="K381" s="277"/>
      <c r="L381" s="147"/>
      <c r="M381" s="148"/>
      <c r="N381" s="149"/>
      <c r="O381" s="149"/>
      <c r="P381" s="149"/>
      <c r="Q381" s="149"/>
      <c r="R381" s="149"/>
      <c r="S381" s="149"/>
      <c r="T381" s="150"/>
      <c r="AT381" s="151" t="s">
        <v>133</v>
      </c>
      <c r="AU381" s="151" t="s">
        <v>78</v>
      </c>
      <c r="AV381" s="11" t="s">
        <v>78</v>
      </c>
      <c r="AW381" s="11" t="s">
        <v>32</v>
      </c>
      <c r="AX381" s="11" t="s">
        <v>76</v>
      </c>
      <c r="AY381" s="151" t="s">
        <v>121</v>
      </c>
    </row>
    <row r="382" spans="2:65" s="1" customFormat="1" ht="22.5" customHeight="1">
      <c r="B382" s="139"/>
      <c r="C382" s="290" t="s">
        <v>618</v>
      </c>
      <c r="D382" s="290" t="s">
        <v>290</v>
      </c>
      <c r="E382" s="291" t="s">
        <v>619</v>
      </c>
      <c r="F382" s="292" t="s">
        <v>620</v>
      </c>
      <c r="G382" s="293" t="s">
        <v>274</v>
      </c>
      <c r="H382" s="294">
        <v>22</v>
      </c>
      <c r="I382" s="254"/>
      <c r="J382" s="295">
        <f>ROUND(I382*H382,2)</f>
        <v>0</v>
      </c>
      <c r="K382" s="292" t="s">
        <v>128</v>
      </c>
      <c r="L382" s="159"/>
      <c r="M382" s="160"/>
      <c r="N382" s="161"/>
      <c r="O382" s="142"/>
      <c r="P382" s="142"/>
      <c r="Q382" s="142"/>
      <c r="R382" s="142"/>
      <c r="S382" s="142"/>
      <c r="T382" s="143"/>
      <c r="AR382" s="23" t="s">
        <v>294</v>
      </c>
      <c r="AT382" s="23" t="s">
        <v>290</v>
      </c>
      <c r="AU382" s="23" t="s">
        <v>78</v>
      </c>
      <c r="AY382" s="23" t="s">
        <v>121</v>
      </c>
      <c r="BE382" s="144">
        <f>IF(N382="základní",J382,0)</f>
        <v>0</v>
      </c>
      <c r="BF382" s="144">
        <f>IF(N382="snížená",J382,0)</f>
        <v>0</v>
      </c>
      <c r="BG382" s="144">
        <f>IF(N382="zákl. přenesená",J382,0)</f>
        <v>0</v>
      </c>
      <c r="BH382" s="144">
        <f>IF(N382="sníž. přenesená",J382,0)</f>
        <v>0</v>
      </c>
      <c r="BI382" s="144">
        <f>IF(N382="nulová",J382,0)</f>
        <v>0</v>
      </c>
      <c r="BJ382" s="23" t="s">
        <v>76</v>
      </c>
      <c r="BK382" s="144">
        <f>ROUND(I382*H382,2)</f>
        <v>0</v>
      </c>
      <c r="BL382" s="23" t="s">
        <v>209</v>
      </c>
      <c r="BM382" s="23" t="s">
        <v>621</v>
      </c>
    </row>
    <row r="383" spans="2:65" s="1" customFormat="1" ht="22.5" customHeight="1">
      <c r="B383" s="139"/>
      <c r="C383" s="290" t="s">
        <v>622</v>
      </c>
      <c r="D383" s="290" t="s">
        <v>290</v>
      </c>
      <c r="E383" s="291" t="s">
        <v>623</v>
      </c>
      <c r="F383" s="292" t="s">
        <v>624</v>
      </c>
      <c r="G383" s="293" t="s">
        <v>274</v>
      </c>
      <c r="H383" s="294">
        <v>7</v>
      </c>
      <c r="I383" s="254"/>
      <c r="J383" s="295">
        <f>ROUND(I383*H383,2)</f>
        <v>0</v>
      </c>
      <c r="K383" s="292" t="s">
        <v>128</v>
      </c>
      <c r="L383" s="159"/>
      <c r="M383" s="160"/>
      <c r="N383" s="161"/>
      <c r="O383" s="142"/>
      <c r="P383" s="142"/>
      <c r="Q383" s="142"/>
      <c r="R383" s="142"/>
      <c r="S383" s="142"/>
      <c r="T383" s="143"/>
      <c r="AR383" s="23" t="s">
        <v>294</v>
      </c>
      <c r="AT383" s="23" t="s">
        <v>290</v>
      </c>
      <c r="AU383" s="23" t="s">
        <v>78</v>
      </c>
      <c r="AY383" s="23" t="s">
        <v>121</v>
      </c>
      <c r="BE383" s="144">
        <f>IF(N383="základní",J383,0)</f>
        <v>0</v>
      </c>
      <c r="BF383" s="144">
        <f>IF(N383="snížená",J383,0)</f>
        <v>0</v>
      </c>
      <c r="BG383" s="144">
        <f>IF(N383="zákl. přenesená",J383,0)</f>
        <v>0</v>
      </c>
      <c r="BH383" s="144">
        <f>IF(N383="sníž. přenesená",J383,0)</f>
        <v>0</v>
      </c>
      <c r="BI383" s="144">
        <f>IF(N383="nulová",J383,0)</f>
        <v>0</v>
      </c>
      <c r="BJ383" s="23" t="s">
        <v>76</v>
      </c>
      <c r="BK383" s="144">
        <f>ROUND(I383*H383,2)</f>
        <v>0</v>
      </c>
      <c r="BL383" s="23" t="s">
        <v>209</v>
      </c>
      <c r="BM383" s="23" t="s">
        <v>625</v>
      </c>
    </row>
    <row r="384" spans="2:51" s="11" customFormat="1" ht="13.5">
      <c r="B384" s="147"/>
      <c r="C384" s="277"/>
      <c r="D384" s="278" t="s">
        <v>133</v>
      </c>
      <c r="E384" s="279" t="s">
        <v>5</v>
      </c>
      <c r="F384" s="280" t="s">
        <v>626</v>
      </c>
      <c r="G384" s="277"/>
      <c r="H384" s="281">
        <v>7</v>
      </c>
      <c r="I384" s="307"/>
      <c r="J384" s="277"/>
      <c r="K384" s="277"/>
      <c r="L384" s="147"/>
      <c r="M384" s="148"/>
      <c r="N384" s="149"/>
      <c r="O384" s="149"/>
      <c r="P384" s="149"/>
      <c r="Q384" s="149"/>
      <c r="R384" s="149"/>
      <c r="S384" s="149"/>
      <c r="T384" s="150"/>
      <c r="AT384" s="151" t="s">
        <v>133</v>
      </c>
      <c r="AU384" s="151" t="s">
        <v>78</v>
      </c>
      <c r="AV384" s="11" t="s">
        <v>78</v>
      </c>
      <c r="AW384" s="11" t="s">
        <v>32</v>
      </c>
      <c r="AX384" s="11" t="s">
        <v>76</v>
      </c>
      <c r="AY384" s="151" t="s">
        <v>121</v>
      </c>
    </row>
    <row r="385" spans="2:65" s="1" customFormat="1" ht="22.5" customHeight="1">
      <c r="B385" s="139"/>
      <c r="C385" s="290" t="s">
        <v>627</v>
      </c>
      <c r="D385" s="290" t="s">
        <v>290</v>
      </c>
      <c r="E385" s="291" t="s">
        <v>628</v>
      </c>
      <c r="F385" s="292" t="s">
        <v>629</v>
      </c>
      <c r="G385" s="293" t="s">
        <v>274</v>
      </c>
      <c r="H385" s="294">
        <v>39</v>
      </c>
      <c r="I385" s="254"/>
      <c r="J385" s="295">
        <f>ROUND(I385*H385,2)</f>
        <v>0</v>
      </c>
      <c r="K385" s="292" t="s">
        <v>128</v>
      </c>
      <c r="L385" s="159"/>
      <c r="M385" s="160"/>
      <c r="N385" s="161"/>
      <c r="O385" s="142"/>
      <c r="P385" s="142"/>
      <c r="Q385" s="142"/>
      <c r="R385" s="142"/>
      <c r="S385" s="142"/>
      <c r="T385" s="143"/>
      <c r="AR385" s="23" t="s">
        <v>294</v>
      </c>
      <c r="AT385" s="23" t="s">
        <v>290</v>
      </c>
      <c r="AU385" s="23" t="s">
        <v>78</v>
      </c>
      <c r="AY385" s="23" t="s">
        <v>121</v>
      </c>
      <c r="BE385" s="144">
        <f>IF(N385="základní",J385,0)</f>
        <v>0</v>
      </c>
      <c r="BF385" s="144">
        <f>IF(N385="snížená",J385,0)</f>
        <v>0</v>
      </c>
      <c r="BG385" s="144">
        <f>IF(N385="zákl. přenesená",J385,0)</f>
        <v>0</v>
      </c>
      <c r="BH385" s="144">
        <f>IF(N385="sníž. přenesená",J385,0)</f>
        <v>0</v>
      </c>
      <c r="BI385" s="144">
        <f>IF(N385="nulová",J385,0)</f>
        <v>0</v>
      </c>
      <c r="BJ385" s="23" t="s">
        <v>76</v>
      </c>
      <c r="BK385" s="144">
        <f>ROUND(I385*H385,2)</f>
        <v>0</v>
      </c>
      <c r="BL385" s="23" t="s">
        <v>209</v>
      </c>
      <c r="BM385" s="23" t="s">
        <v>630</v>
      </c>
    </row>
    <row r="386" spans="2:65" s="1" customFormat="1" ht="22.5" customHeight="1">
      <c r="B386" s="139"/>
      <c r="C386" s="269" t="s">
        <v>631</v>
      </c>
      <c r="D386" s="269" t="s">
        <v>124</v>
      </c>
      <c r="E386" s="270" t="s">
        <v>632</v>
      </c>
      <c r="F386" s="271" t="s">
        <v>633</v>
      </c>
      <c r="G386" s="272" t="s">
        <v>274</v>
      </c>
      <c r="H386" s="273">
        <v>10</v>
      </c>
      <c r="I386" s="253"/>
      <c r="J386" s="274">
        <f>ROUND(I386*H386,2)</f>
        <v>0</v>
      </c>
      <c r="K386" s="271" t="s">
        <v>128</v>
      </c>
      <c r="L386" s="37"/>
      <c r="M386" s="140"/>
      <c r="N386" s="141"/>
      <c r="O386" s="142"/>
      <c r="P386" s="142"/>
      <c r="Q386" s="142"/>
      <c r="R386" s="142"/>
      <c r="S386" s="142"/>
      <c r="T386" s="143"/>
      <c r="AR386" s="23" t="s">
        <v>209</v>
      </c>
      <c r="AT386" s="23" t="s">
        <v>124</v>
      </c>
      <c r="AU386" s="23" t="s">
        <v>78</v>
      </c>
      <c r="AY386" s="23" t="s">
        <v>121</v>
      </c>
      <c r="BE386" s="144">
        <f>IF(N386="základní",J386,0)</f>
        <v>0</v>
      </c>
      <c r="BF386" s="144">
        <f>IF(N386="snížená",J386,0)</f>
        <v>0</v>
      </c>
      <c r="BG386" s="144">
        <f>IF(N386="zákl. přenesená",J386,0)</f>
        <v>0</v>
      </c>
      <c r="BH386" s="144">
        <f>IF(N386="sníž. přenesená",J386,0)</f>
        <v>0</v>
      </c>
      <c r="BI386" s="144">
        <f>IF(N386="nulová",J386,0)</f>
        <v>0</v>
      </c>
      <c r="BJ386" s="23" t="s">
        <v>76</v>
      </c>
      <c r="BK386" s="144">
        <f>ROUND(I386*H386,2)</f>
        <v>0</v>
      </c>
      <c r="BL386" s="23" t="s">
        <v>209</v>
      </c>
      <c r="BM386" s="23" t="s">
        <v>634</v>
      </c>
    </row>
    <row r="387" spans="2:65" s="1" customFormat="1" ht="22.5" customHeight="1">
      <c r="B387" s="139"/>
      <c r="C387" s="290" t="s">
        <v>635</v>
      </c>
      <c r="D387" s="290" t="s">
        <v>290</v>
      </c>
      <c r="E387" s="291" t="s">
        <v>636</v>
      </c>
      <c r="F387" s="292" t="s">
        <v>637</v>
      </c>
      <c r="G387" s="293" t="s">
        <v>274</v>
      </c>
      <c r="H387" s="294">
        <v>10</v>
      </c>
      <c r="I387" s="254"/>
      <c r="J387" s="295">
        <f>ROUND(I387*H387,2)</f>
        <v>0</v>
      </c>
      <c r="K387" s="292" t="s">
        <v>128</v>
      </c>
      <c r="L387" s="159"/>
      <c r="M387" s="160"/>
      <c r="N387" s="161"/>
      <c r="O387" s="142"/>
      <c r="P387" s="142"/>
      <c r="Q387" s="142"/>
      <c r="R387" s="142"/>
      <c r="S387" s="142"/>
      <c r="T387" s="143"/>
      <c r="AR387" s="23" t="s">
        <v>294</v>
      </c>
      <c r="AT387" s="23" t="s">
        <v>290</v>
      </c>
      <c r="AU387" s="23" t="s">
        <v>78</v>
      </c>
      <c r="AY387" s="23" t="s">
        <v>121</v>
      </c>
      <c r="BE387" s="144">
        <f>IF(N387="základní",J387,0)</f>
        <v>0</v>
      </c>
      <c r="BF387" s="144">
        <f>IF(N387="snížená",J387,0)</f>
        <v>0</v>
      </c>
      <c r="BG387" s="144">
        <f>IF(N387="zákl. přenesená",J387,0)</f>
        <v>0</v>
      </c>
      <c r="BH387" s="144">
        <f>IF(N387="sníž. přenesená",J387,0)</f>
        <v>0</v>
      </c>
      <c r="BI387" s="144">
        <f>IF(N387="nulová",J387,0)</f>
        <v>0</v>
      </c>
      <c r="BJ387" s="23" t="s">
        <v>76</v>
      </c>
      <c r="BK387" s="144">
        <f>ROUND(I387*H387,2)</f>
        <v>0</v>
      </c>
      <c r="BL387" s="23" t="s">
        <v>209</v>
      </c>
      <c r="BM387" s="23" t="s">
        <v>638</v>
      </c>
    </row>
    <row r="388" spans="2:51" s="11" customFormat="1" ht="13.5">
      <c r="B388" s="147"/>
      <c r="C388" s="277"/>
      <c r="D388" s="278" t="s">
        <v>133</v>
      </c>
      <c r="E388" s="279" t="s">
        <v>5</v>
      </c>
      <c r="F388" s="280" t="s">
        <v>639</v>
      </c>
      <c r="G388" s="277"/>
      <c r="H388" s="281">
        <v>10</v>
      </c>
      <c r="I388" s="307"/>
      <c r="J388" s="277"/>
      <c r="K388" s="277"/>
      <c r="L388" s="147"/>
      <c r="M388" s="148"/>
      <c r="N388" s="149"/>
      <c r="O388" s="149"/>
      <c r="P388" s="149"/>
      <c r="Q388" s="149"/>
      <c r="R388" s="149"/>
      <c r="S388" s="149"/>
      <c r="T388" s="150"/>
      <c r="AT388" s="151" t="s">
        <v>133</v>
      </c>
      <c r="AU388" s="151" t="s">
        <v>78</v>
      </c>
      <c r="AV388" s="11" t="s">
        <v>78</v>
      </c>
      <c r="AW388" s="11" t="s">
        <v>32</v>
      </c>
      <c r="AX388" s="11" t="s">
        <v>76</v>
      </c>
      <c r="AY388" s="151" t="s">
        <v>121</v>
      </c>
    </row>
    <row r="389" spans="2:65" s="1" customFormat="1" ht="22.5" customHeight="1">
      <c r="B389" s="139"/>
      <c r="C389" s="290" t="s">
        <v>640</v>
      </c>
      <c r="D389" s="290" t="s">
        <v>290</v>
      </c>
      <c r="E389" s="291" t="s">
        <v>641</v>
      </c>
      <c r="F389" s="292" t="s">
        <v>642</v>
      </c>
      <c r="G389" s="293" t="s">
        <v>274</v>
      </c>
      <c r="H389" s="294">
        <v>10</v>
      </c>
      <c r="I389" s="254"/>
      <c r="J389" s="295">
        <f>ROUND(I389*H389,2)</f>
        <v>0</v>
      </c>
      <c r="K389" s="292" t="s">
        <v>128</v>
      </c>
      <c r="L389" s="159"/>
      <c r="M389" s="160"/>
      <c r="N389" s="161"/>
      <c r="O389" s="142"/>
      <c r="P389" s="142"/>
      <c r="Q389" s="142"/>
      <c r="R389" s="142"/>
      <c r="S389" s="142"/>
      <c r="T389" s="143"/>
      <c r="AR389" s="23" t="s">
        <v>294</v>
      </c>
      <c r="AT389" s="23" t="s">
        <v>290</v>
      </c>
      <c r="AU389" s="23" t="s">
        <v>78</v>
      </c>
      <c r="AY389" s="23" t="s">
        <v>121</v>
      </c>
      <c r="BE389" s="144">
        <f>IF(N389="základní",J389,0)</f>
        <v>0</v>
      </c>
      <c r="BF389" s="144">
        <f>IF(N389="snížená",J389,0)</f>
        <v>0</v>
      </c>
      <c r="BG389" s="144">
        <f>IF(N389="zákl. přenesená",J389,0)</f>
        <v>0</v>
      </c>
      <c r="BH389" s="144">
        <f>IF(N389="sníž. přenesená",J389,0)</f>
        <v>0</v>
      </c>
      <c r="BI389" s="144">
        <f>IF(N389="nulová",J389,0)</f>
        <v>0</v>
      </c>
      <c r="BJ389" s="23" t="s">
        <v>76</v>
      </c>
      <c r="BK389" s="144">
        <f>ROUND(I389*H389,2)</f>
        <v>0</v>
      </c>
      <c r="BL389" s="23" t="s">
        <v>209</v>
      </c>
      <c r="BM389" s="23" t="s">
        <v>643</v>
      </c>
    </row>
    <row r="390" spans="2:65" s="1" customFormat="1" ht="22.5" customHeight="1">
      <c r="B390" s="139"/>
      <c r="C390" s="269" t="s">
        <v>644</v>
      </c>
      <c r="D390" s="269" t="s">
        <v>124</v>
      </c>
      <c r="E390" s="270" t="s">
        <v>645</v>
      </c>
      <c r="F390" s="271" t="s">
        <v>646</v>
      </c>
      <c r="G390" s="272" t="s">
        <v>274</v>
      </c>
      <c r="H390" s="273">
        <v>1</v>
      </c>
      <c r="I390" s="253"/>
      <c r="J390" s="274">
        <f>ROUND(I390*H390,2)</f>
        <v>0</v>
      </c>
      <c r="K390" s="271" t="s">
        <v>128</v>
      </c>
      <c r="L390" s="37"/>
      <c r="M390" s="140"/>
      <c r="N390" s="141"/>
      <c r="O390" s="142"/>
      <c r="P390" s="142"/>
      <c r="Q390" s="142"/>
      <c r="R390" s="142"/>
      <c r="S390" s="142"/>
      <c r="T390" s="143"/>
      <c r="AR390" s="23" t="s">
        <v>209</v>
      </c>
      <c r="AT390" s="23" t="s">
        <v>124</v>
      </c>
      <c r="AU390" s="23" t="s">
        <v>78</v>
      </c>
      <c r="AY390" s="23" t="s">
        <v>121</v>
      </c>
      <c r="BE390" s="144">
        <f>IF(N390="základní",J390,0)</f>
        <v>0</v>
      </c>
      <c r="BF390" s="144">
        <f>IF(N390="snížená",J390,0)</f>
        <v>0</v>
      </c>
      <c r="BG390" s="144">
        <f>IF(N390="zákl. přenesená",J390,0)</f>
        <v>0</v>
      </c>
      <c r="BH390" s="144">
        <f>IF(N390="sníž. přenesená",J390,0)</f>
        <v>0</v>
      </c>
      <c r="BI390" s="144">
        <f>IF(N390="nulová",J390,0)</f>
        <v>0</v>
      </c>
      <c r="BJ390" s="23" t="s">
        <v>76</v>
      </c>
      <c r="BK390" s="144">
        <f>ROUND(I390*H390,2)</f>
        <v>0</v>
      </c>
      <c r="BL390" s="23" t="s">
        <v>209</v>
      </c>
      <c r="BM390" s="23" t="s">
        <v>647</v>
      </c>
    </row>
    <row r="391" spans="2:65" s="1" customFormat="1" ht="31.5" customHeight="1">
      <c r="B391" s="139"/>
      <c r="C391" s="269" t="s">
        <v>648</v>
      </c>
      <c r="D391" s="269" t="s">
        <v>124</v>
      </c>
      <c r="E391" s="270" t="s">
        <v>649</v>
      </c>
      <c r="F391" s="271" t="s">
        <v>650</v>
      </c>
      <c r="G391" s="272" t="s">
        <v>274</v>
      </c>
      <c r="H391" s="273">
        <v>7</v>
      </c>
      <c r="I391" s="253"/>
      <c r="J391" s="274">
        <f>ROUND(I391*H391,2)</f>
        <v>0</v>
      </c>
      <c r="K391" s="271" t="s">
        <v>128</v>
      </c>
      <c r="L391" s="37"/>
      <c r="M391" s="140"/>
      <c r="N391" s="141"/>
      <c r="O391" s="142"/>
      <c r="P391" s="142"/>
      <c r="Q391" s="142"/>
      <c r="R391" s="142"/>
      <c r="S391" s="142"/>
      <c r="T391" s="143"/>
      <c r="AR391" s="23" t="s">
        <v>209</v>
      </c>
      <c r="AT391" s="23" t="s">
        <v>124</v>
      </c>
      <c r="AU391" s="23" t="s">
        <v>78</v>
      </c>
      <c r="AY391" s="23" t="s">
        <v>121</v>
      </c>
      <c r="BE391" s="144">
        <f>IF(N391="základní",J391,0)</f>
        <v>0</v>
      </c>
      <c r="BF391" s="144">
        <f>IF(N391="snížená",J391,0)</f>
        <v>0</v>
      </c>
      <c r="BG391" s="144">
        <f>IF(N391="zákl. přenesená",J391,0)</f>
        <v>0</v>
      </c>
      <c r="BH391" s="144">
        <f>IF(N391="sníž. přenesená",J391,0)</f>
        <v>0</v>
      </c>
      <c r="BI391" s="144">
        <f>IF(N391="nulová",J391,0)</f>
        <v>0</v>
      </c>
      <c r="BJ391" s="23" t="s">
        <v>76</v>
      </c>
      <c r="BK391" s="144">
        <f>ROUND(I391*H391,2)</f>
        <v>0</v>
      </c>
      <c r="BL391" s="23" t="s">
        <v>209</v>
      </c>
      <c r="BM391" s="23" t="s">
        <v>651</v>
      </c>
    </row>
    <row r="392" spans="2:65" s="1" customFormat="1" ht="22.5" customHeight="1">
      <c r="B392" s="139"/>
      <c r="C392" s="269" t="s">
        <v>652</v>
      </c>
      <c r="D392" s="269" t="s">
        <v>124</v>
      </c>
      <c r="E392" s="270" t="s">
        <v>653</v>
      </c>
      <c r="F392" s="271" t="s">
        <v>654</v>
      </c>
      <c r="G392" s="272" t="s">
        <v>127</v>
      </c>
      <c r="H392" s="273">
        <v>308.541</v>
      </c>
      <c r="I392" s="253"/>
      <c r="J392" s="274">
        <f>ROUND(I392*H392,2)</f>
        <v>0</v>
      </c>
      <c r="K392" s="271" t="s">
        <v>128</v>
      </c>
      <c r="L392" s="37"/>
      <c r="M392" s="140"/>
      <c r="N392" s="141"/>
      <c r="O392" s="142"/>
      <c r="P392" s="142"/>
      <c r="Q392" s="142"/>
      <c r="R392" s="142"/>
      <c r="S392" s="142"/>
      <c r="T392" s="143"/>
      <c r="AR392" s="23" t="s">
        <v>209</v>
      </c>
      <c r="AT392" s="23" t="s">
        <v>124</v>
      </c>
      <c r="AU392" s="23" t="s">
        <v>78</v>
      </c>
      <c r="AY392" s="23" t="s">
        <v>121</v>
      </c>
      <c r="BE392" s="144">
        <f>IF(N392="základní",J392,0)</f>
        <v>0</v>
      </c>
      <c r="BF392" s="144">
        <f>IF(N392="snížená",J392,0)</f>
        <v>0</v>
      </c>
      <c r="BG392" s="144">
        <f>IF(N392="zákl. přenesená",J392,0)</f>
        <v>0</v>
      </c>
      <c r="BH392" s="144">
        <f>IF(N392="sníž. přenesená",J392,0)</f>
        <v>0</v>
      </c>
      <c r="BI392" s="144">
        <f>IF(N392="nulová",J392,0)</f>
        <v>0</v>
      </c>
      <c r="BJ392" s="23" t="s">
        <v>76</v>
      </c>
      <c r="BK392" s="144">
        <f>ROUND(I392*H392,2)</f>
        <v>0</v>
      </c>
      <c r="BL392" s="23" t="s">
        <v>209</v>
      </c>
      <c r="BM392" s="23" t="s">
        <v>655</v>
      </c>
    </row>
    <row r="393" spans="2:51" s="11" customFormat="1" ht="13.5">
      <c r="B393" s="147"/>
      <c r="C393" s="277"/>
      <c r="D393" s="275" t="s">
        <v>133</v>
      </c>
      <c r="E393" s="282" t="s">
        <v>5</v>
      </c>
      <c r="F393" s="283" t="s">
        <v>324</v>
      </c>
      <c r="G393" s="277"/>
      <c r="H393" s="284">
        <v>108.487</v>
      </c>
      <c r="I393" s="307"/>
      <c r="J393" s="277"/>
      <c r="K393" s="277"/>
      <c r="L393" s="147"/>
      <c r="M393" s="148"/>
      <c r="N393" s="149"/>
      <c r="O393" s="149"/>
      <c r="P393" s="149"/>
      <c r="Q393" s="149"/>
      <c r="R393" s="149"/>
      <c r="S393" s="149"/>
      <c r="T393" s="150"/>
      <c r="AT393" s="151" t="s">
        <v>133</v>
      </c>
      <c r="AU393" s="151" t="s">
        <v>78</v>
      </c>
      <c r="AV393" s="11" t="s">
        <v>78</v>
      </c>
      <c r="AW393" s="11" t="s">
        <v>32</v>
      </c>
      <c r="AX393" s="11" t="s">
        <v>69</v>
      </c>
      <c r="AY393" s="151" t="s">
        <v>121</v>
      </c>
    </row>
    <row r="394" spans="2:51" s="11" customFormat="1" ht="13.5">
      <c r="B394" s="147"/>
      <c r="C394" s="277"/>
      <c r="D394" s="275" t="s">
        <v>133</v>
      </c>
      <c r="E394" s="282" t="s">
        <v>5</v>
      </c>
      <c r="F394" s="283" t="s">
        <v>325</v>
      </c>
      <c r="G394" s="277"/>
      <c r="H394" s="284">
        <v>75.622</v>
      </c>
      <c r="I394" s="307"/>
      <c r="J394" s="277"/>
      <c r="K394" s="277"/>
      <c r="L394" s="147"/>
      <c r="M394" s="148"/>
      <c r="N394" s="149"/>
      <c r="O394" s="149"/>
      <c r="P394" s="149"/>
      <c r="Q394" s="149"/>
      <c r="R394" s="149"/>
      <c r="S394" s="149"/>
      <c r="T394" s="150"/>
      <c r="AT394" s="151" t="s">
        <v>133</v>
      </c>
      <c r="AU394" s="151" t="s">
        <v>78</v>
      </c>
      <c r="AV394" s="11" t="s">
        <v>78</v>
      </c>
      <c r="AW394" s="11" t="s">
        <v>32</v>
      </c>
      <c r="AX394" s="11" t="s">
        <v>69</v>
      </c>
      <c r="AY394" s="151" t="s">
        <v>121</v>
      </c>
    </row>
    <row r="395" spans="2:51" s="11" customFormat="1" ht="13.5">
      <c r="B395" s="147"/>
      <c r="C395" s="277"/>
      <c r="D395" s="275" t="s">
        <v>133</v>
      </c>
      <c r="E395" s="282" t="s">
        <v>5</v>
      </c>
      <c r="F395" s="283" t="s">
        <v>326</v>
      </c>
      <c r="G395" s="277"/>
      <c r="H395" s="284">
        <v>-7.85</v>
      </c>
      <c r="I395" s="307"/>
      <c r="J395" s="277"/>
      <c r="K395" s="277"/>
      <c r="L395" s="147"/>
      <c r="M395" s="148"/>
      <c r="N395" s="149"/>
      <c r="O395" s="149"/>
      <c r="P395" s="149"/>
      <c r="Q395" s="149"/>
      <c r="R395" s="149"/>
      <c r="S395" s="149"/>
      <c r="T395" s="150"/>
      <c r="AT395" s="151" t="s">
        <v>133</v>
      </c>
      <c r="AU395" s="151" t="s">
        <v>78</v>
      </c>
      <c r="AV395" s="11" t="s">
        <v>78</v>
      </c>
      <c r="AW395" s="11" t="s">
        <v>32</v>
      </c>
      <c r="AX395" s="11" t="s">
        <v>69</v>
      </c>
      <c r="AY395" s="151" t="s">
        <v>121</v>
      </c>
    </row>
    <row r="396" spans="2:51" s="11" customFormat="1" ht="13.5">
      <c r="B396" s="147"/>
      <c r="C396" s="277"/>
      <c r="D396" s="275" t="s">
        <v>133</v>
      </c>
      <c r="E396" s="282" t="s">
        <v>5</v>
      </c>
      <c r="F396" s="283" t="s">
        <v>327</v>
      </c>
      <c r="G396" s="277"/>
      <c r="H396" s="284">
        <v>-3.768</v>
      </c>
      <c r="I396" s="307"/>
      <c r="J396" s="277"/>
      <c r="K396" s="277"/>
      <c r="L396" s="147"/>
      <c r="M396" s="148"/>
      <c r="N396" s="149"/>
      <c r="O396" s="149"/>
      <c r="P396" s="149"/>
      <c r="Q396" s="149"/>
      <c r="R396" s="149"/>
      <c r="S396" s="149"/>
      <c r="T396" s="150"/>
      <c r="AT396" s="151" t="s">
        <v>133</v>
      </c>
      <c r="AU396" s="151" t="s">
        <v>78</v>
      </c>
      <c r="AV396" s="11" t="s">
        <v>78</v>
      </c>
      <c r="AW396" s="11" t="s">
        <v>32</v>
      </c>
      <c r="AX396" s="11" t="s">
        <v>69</v>
      </c>
      <c r="AY396" s="151" t="s">
        <v>121</v>
      </c>
    </row>
    <row r="397" spans="2:51" s="11" customFormat="1" ht="13.5">
      <c r="B397" s="147"/>
      <c r="C397" s="277"/>
      <c r="D397" s="275" t="s">
        <v>133</v>
      </c>
      <c r="E397" s="282" t="s">
        <v>5</v>
      </c>
      <c r="F397" s="283" t="s">
        <v>328</v>
      </c>
      <c r="G397" s="277"/>
      <c r="H397" s="284">
        <v>92.5</v>
      </c>
      <c r="I397" s="307"/>
      <c r="J397" s="277"/>
      <c r="K397" s="277"/>
      <c r="L397" s="147"/>
      <c r="M397" s="148"/>
      <c r="N397" s="149"/>
      <c r="O397" s="149"/>
      <c r="P397" s="149"/>
      <c r="Q397" s="149"/>
      <c r="R397" s="149"/>
      <c r="S397" s="149"/>
      <c r="T397" s="150"/>
      <c r="AT397" s="151" t="s">
        <v>133</v>
      </c>
      <c r="AU397" s="151" t="s">
        <v>78</v>
      </c>
      <c r="AV397" s="11" t="s">
        <v>78</v>
      </c>
      <c r="AW397" s="11" t="s">
        <v>32</v>
      </c>
      <c r="AX397" s="11" t="s">
        <v>69</v>
      </c>
      <c r="AY397" s="151" t="s">
        <v>121</v>
      </c>
    </row>
    <row r="398" spans="2:51" s="11" customFormat="1" ht="13.5">
      <c r="B398" s="147"/>
      <c r="C398" s="277"/>
      <c r="D398" s="275" t="s">
        <v>133</v>
      </c>
      <c r="E398" s="282" t="s">
        <v>5</v>
      </c>
      <c r="F398" s="283" t="s">
        <v>329</v>
      </c>
      <c r="G398" s="277"/>
      <c r="H398" s="284">
        <v>5.625</v>
      </c>
      <c r="I398" s="307"/>
      <c r="J398" s="277"/>
      <c r="K398" s="277"/>
      <c r="L398" s="147"/>
      <c r="M398" s="148"/>
      <c r="N398" s="149"/>
      <c r="O398" s="149"/>
      <c r="P398" s="149"/>
      <c r="Q398" s="149"/>
      <c r="R398" s="149"/>
      <c r="S398" s="149"/>
      <c r="T398" s="150"/>
      <c r="AT398" s="151" t="s">
        <v>133</v>
      </c>
      <c r="AU398" s="151" t="s">
        <v>78</v>
      </c>
      <c r="AV398" s="11" t="s">
        <v>78</v>
      </c>
      <c r="AW398" s="11" t="s">
        <v>32</v>
      </c>
      <c r="AX398" s="11" t="s">
        <v>69</v>
      </c>
      <c r="AY398" s="151" t="s">
        <v>121</v>
      </c>
    </row>
    <row r="399" spans="2:51" s="11" customFormat="1" ht="13.5">
      <c r="B399" s="147"/>
      <c r="C399" s="277"/>
      <c r="D399" s="275" t="s">
        <v>133</v>
      </c>
      <c r="E399" s="282" t="s">
        <v>5</v>
      </c>
      <c r="F399" s="283" t="s">
        <v>330</v>
      </c>
      <c r="G399" s="277"/>
      <c r="H399" s="284">
        <v>12.325</v>
      </c>
      <c r="I399" s="307"/>
      <c r="J399" s="277"/>
      <c r="K399" s="277"/>
      <c r="L399" s="147"/>
      <c r="M399" s="148"/>
      <c r="N399" s="149"/>
      <c r="O399" s="149"/>
      <c r="P399" s="149"/>
      <c r="Q399" s="149"/>
      <c r="R399" s="149"/>
      <c r="S399" s="149"/>
      <c r="T399" s="150"/>
      <c r="AT399" s="151" t="s">
        <v>133</v>
      </c>
      <c r="AU399" s="151" t="s">
        <v>78</v>
      </c>
      <c r="AV399" s="11" t="s">
        <v>78</v>
      </c>
      <c r="AW399" s="11" t="s">
        <v>32</v>
      </c>
      <c r="AX399" s="11" t="s">
        <v>69</v>
      </c>
      <c r="AY399" s="151" t="s">
        <v>121</v>
      </c>
    </row>
    <row r="400" spans="2:51" s="11" customFormat="1" ht="13.5">
      <c r="B400" s="147"/>
      <c r="C400" s="277"/>
      <c r="D400" s="275" t="s">
        <v>133</v>
      </c>
      <c r="E400" s="282" t="s">
        <v>5</v>
      </c>
      <c r="F400" s="283" t="s">
        <v>331</v>
      </c>
      <c r="G400" s="277"/>
      <c r="H400" s="284">
        <v>-2.4</v>
      </c>
      <c r="I400" s="307"/>
      <c r="J400" s="277"/>
      <c r="K400" s="277"/>
      <c r="L400" s="147"/>
      <c r="M400" s="148"/>
      <c r="N400" s="149"/>
      <c r="O400" s="149"/>
      <c r="P400" s="149"/>
      <c r="Q400" s="149"/>
      <c r="R400" s="149"/>
      <c r="S400" s="149"/>
      <c r="T400" s="150"/>
      <c r="AT400" s="151" t="s">
        <v>133</v>
      </c>
      <c r="AU400" s="151" t="s">
        <v>78</v>
      </c>
      <c r="AV400" s="11" t="s">
        <v>78</v>
      </c>
      <c r="AW400" s="11" t="s">
        <v>32</v>
      </c>
      <c r="AX400" s="11" t="s">
        <v>69</v>
      </c>
      <c r="AY400" s="151" t="s">
        <v>121</v>
      </c>
    </row>
    <row r="401" spans="2:51" s="13" customFormat="1" ht="13.5">
      <c r="B401" s="162"/>
      <c r="C401" s="299"/>
      <c r="D401" s="275" t="s">
        <v>133</v>
      </c>
      <c r="E401" s="300" t="s">
        <v>5</v>
      </c>
      <c r="F401" s="301" t="s">
        <v>332</v>
      </c>
      <c r="G401" s="299"/>
      <c r="H401" s="302">
        <v>280.541</v>
      </c>
      <c r="I401" s="310"/>
      <c r="J401" s="299"/>
      <c r="K401" s="299"/>
      <c r="L401" s="162"/>
      <c r="M401" s="164"/>
      <c r="N401" s="165"/>
      <c r="O401" s="165"/>
      <c r="P401" s="165"/>
      <c r="Q401" s="165"/>
      <c r="R401" s="165"/>
      <c r="S401" s="165"/>
      <c r="T401" s="166"/>
      <c r="AT401" s="163" t="s">
        <v>133</v>
      </c>
      <c r="AU401" s="163" t="s">
        <v>78</v>
      </c>
      <c r="AV401" s="13" t="s">
        <v>140</v>
      </c>
      <c r="AW401" s="13" t="s">
        <v>32</v>
      </c>
      <c r="AX401" s="13" t="s">
        <v>69</v>
      </c>
      <c r="AY401" s="163" t="s">
        <v>121</v>
      </c>
    </row>
    <row r="402" spans="2:51" s="11" customFormat="1" ht="13.5">
      <c r="B402" s="147"/>
      <c r="C402" s="277"/>
      <c r="D402" s="275" t="s">
        <v>133</v>
      </c>
      <c r="E402" s="282" t="s">
        <v>5</v>
      </c>
      <c r="F402" s="283" t="s">
        <v>333</v>
      </c>
      <c r="G402" s="277"/>
      <c r="H402" s="284">
        <v>28</v>
      </c>
      <c r="I402" s="307"/>
      <c r="J402" s="277"/>
      <c r="K402" s="277"/>
      <c r="L402" s="147"/>
      <c r="M402" s="148"/>
      <c r="N402" s="149"/>
      <c r="O402" s="149"/>
      <c r="P402" s="149"/>
      <c r="Q402" s="149"/>
      <c r="R402" s="149"/>
      <c r="S402" s="149"/>
      <c r="T402" s="150"/>
      <c r="AT402" s="151" t="s">
        <v>133</v>
      </c>
      <c r="AU402" s="151" t="s">
        <v>78</v>
      </c>
      <c r="AV402" s="11" t="s">
        <v>78</v>
      </c>
      <c r="AW402" s="11" t="s">
        <v>32</v>
      </c>
      <c r="AX402" s="11" t="s">
        <v>69</v>
      </c>
      <c r="AY402" s="151" t="s">
        <v>121</v>
      </c>
    </row>
    <row r="403" spans="2:51" s="12" customFormat="1" ht="13.5">
      <c r="B403" s="154"/>
      <c r="C403" s="285"/>
      <c r="D403" s="278" t="s">
        <v>133</v>
      </c>
      <c r="E403" s="296" t="s">
        <v>5</v>
      </c>
      <c r="F403" s="297" t="s">
        <v>151</v>
      </c>
      <c r="G403" s="285"/>
      <c r="H403" s="298">
        <v>308.541</v>
      </c>
      <c r="I403" s="308"/>
      <c r="J403" s="285"/>
      <c r="K403" s="285"/>
      <c r="L403" s="154"/>
      <c r="M403" s="155"/>
      <c r="N403" s="156"/>
      <c r="O403" s="156"/>
      <c r="P403" s="156"/>
      <c r="Q403" s="156"/>
      <c r="R403" s="156"/>
      <c r="S403" s="156"/>
      <c r="T403" s="157"/>
      <c r="AT403" s="158" t="s">
        <v>133</v>
      </c>
      <c r="AU403" s="158" t="s">
        <v>78</v>
      </c>
      <c r="AV403" s="12" t="s">
        <v>129</v>
      </c>
      <c r="AW403" s="12" t="s">
        <v>32</v>
      </c>
      <c r="AX403" s="12" t="s">
        <v>76</v>
      </c>
      <c r="AY403" s="158" t="s">
        <v>121</v>
      </c>
    </row>
    <row r="404" spans="2:65" s="1" customFormat="1" ht="22.5" customHeight="1">
      <c r="B404" s="139"/>
      <c r="C404" s="269" t="s">
        <v>656</v>
      </c>
      <c r="D404" s="269" t="s">
        <v>124</v>
      </c>
      <c r="E404" s="270" t="s">
        <v>657</v>
      </c>
      <c r="F404" s="271" t="s">
        <v>658</v>
      </c>
      <c r="G404" s="272" t="s">
        <v>127</v>
      </c>
      <c r="H404" s="273">
        <v>308.541</v>
      </c>
      <c r="I404" s="253"/>
      <c r="J404" s="274">
        <f>ROUND(I404*H404,2)</f>
        <v>0</v>
      </c>
      <c r="K404" s="271" t="s">
        <v>128</v>
      </c>
      <c r="L404" s="37"/>
      <c r="M404" s="140"/>
      <c r="N404" s="141"/>
      <c r="O404" s="142"/>
      <c r="P404" s="142"/>
      <c r="Q404" s="142"/>
      <c r="R404" s="142"/>
      <c r="S404" s="142"/>
      <c r="T404" s="143"/>
      <c r="AR404" s="23" t="s">
        <v>209</v>
      </c>
      <c r="AT404" s="23" t="s">
        <v>124</v>
      </c>
      <c r="AU404" s="23" t="s">
        <v>78</v>
      </c>
      <c r="AY404" s="23" t="s">
        <v>121</v>
      </c>
      <c r="BE404" s="144">
        <f>IF(N404="základní",J404,0)</f>
        <v>0</v>
      </c>
      <c r="BF404" s="144">
        <f>IF(N404="snížená",J404,0)</f>
        <v>0</v>
      </c>
      <c r="BG404" s="144">
        <f>IF(N404="zákl. přenesená",J404,0)</f>
        <v>0</v>
      </c>
      <c r="BH404" s="144">
        <f>IF(N404="sníž. přenesená",J404,0)</f>
        <v>0</v>
      </c>
      <c r="BI404" s="144">
        <f>IF(N404="nulová",J404,0)</f>
        <v>0</v>
      </c>
      <c r="BJ404" s="23" t="s">
        <v>76</v>
      </c>
      <c r="BK404" s="144">
        <f>ROUND(I404*H404,2)</f>
        <v>0</v>
      </c>
      <c r="BL404" s="23" t="s">
        <v>209</v>
      </c>
      <c r="BM404" s="23" t="s">
        <v>659</v>
      </c>
    </row>
    <row r="405" spans="2:65" s="1" customFormat="1" ht="31.5" customHeight="1">
      <c r="B405" s="139"/>
      <c r="C405" s="269" t="s">
        <v>660</v>
      </c>
      <c r="D405" s="269" t="s">
        <v>124</v>
      </c>
      <c r="E405" s="270" t="s">
        <v>661</v>
      </c>
      <c r="F405" s="271" t="s">
        <v>662</v>
      </c>
      <c r="G405" s="272" t="s">
        <v>274</v>
      </c>
      <c r="H405" s="273">
        <v>6</v>
      </c>
      <c r="I405" s="253"/>
      <c r="J405" s="274">
        <f>ROUND(I405*H405,2)</f>
        <v>0</v>
      </c>
      <c r="K405" s="271" t="s">
        <v>5</v>
      </c>
      <c r="L405" s="37"/>
      <c r="M405" s="140"/>
      <c r="N405" s="141"/>
      <c r="O405" s="142"/>
      <c r="P405" s="142"/>
      <c r="Q405" s="142"/>
      <c r="R405" s="142"/>
      <c r="S405" s="142"/>
      <c r="T405" s="143"/>
      <c r="AR405" s="23" t="s">
        <v>209</v>
      </c>
      <c r="AT405" s="23" t="s">
        <v>124</v>
      </c>
      <c r="AU405" s="23" t="s">
        <v>78</v>
      </c>
      <c r="AY405" s="23" t="s">
        <v>121</v>
      </c>
      <c r="BE405" s="144">
        <f>IF(N405="základní",J405,0)</f>
        <v>0</v>
      </c>
      <c r="BF405" s="144">
        <f>IF(N405="snížená",J405,0)</f>
        <v>0</v>
      </c>
      <c r="BG405" s="144">
        <f>IF(N405="zákl. přenesená",J405,0)</f>
        <v>0</v>
      </c>
      <c r="BH405" s="144">
        <f>IF(N405="sníž. přenesená",J405,0)</f>
        <v>0</v>
      </c>
      <c r="BI405" s="144">
        <f>IF(N405="nulová",J405,0)</f>
        <v>0</v>
      </c>
      <c r="BJ405" s="23" t="s">
        <v>76</v>
      </c>
      <c r="BK405" s="144">
        <f>ROUND(I405*H405,2)</f>
        <v>0</v>
      </c>
      <c r="BL405" s="23" t="s">
        <v>209</v>
      </c>
      <c r="BM405" s="23" t="s">
        <v>663</v>
      </c>
    </row>
    <row r="406" spans="2:51" s="11" customFormat="1" ht="13.5">
      <c r="B406" s="147"/>
      <c r="C406" s="277"/>
      <c r="D406" s="278" t="s">
        <v>133</v>
      </c>
      <c r="E406" s="279" t="s">
        <v>5</v>
      </c>
      <c r="F406" s="280" t="s">
        <v>664</v>
      </c>
      <c r="G406" s="277"/>
      <c r="H406" s="281">
        <v>6</v>
      </c>
      <c r="I406" s="307"/>
      <c r="J406" s="277"/>
      <c r="K406" s="277"/>
      <c r="L406" s="147"/>
      <c r="M406" s="148"/>
      <c r="N406" s="149"/>
      <c r="O406" s="149"/>
      <c r="P406" s="149"/>
      <c r="Q406" s="149"/>
      <c r="R406" s="149"/>
      <c r="S406" s="149"/>
      <c r="T406" s="150"/>
      <c r="AT406" s="151" t="s">
        <v>133</v>
      </c>
      <c r="AU406" s="151" t="s">
        <v>78</v>
      </c>
      <c r="AV406" s="11" t="s">
        <v>78</v>
      </c>
      <c r="AW406" s="11" t="s">
        <v>32</v>
      </c>
      <c r="AX406" s="11" t="s">
        <v>76</v>
      </c>
      <c r="AY406" s="151" t="s">
        <v>121</v>
      </c>
    </row>
    <row r="407" spans="2:65" s="1" customFormat="1" ht="22.5" customHeight="1">
      <c r="B407" s="139"/>
      <c r="C407" s="290" t="s">
        <v>665</v>
      </c>
      <c r="D407" s="290" t="s">
        <v>290</v>
      </c>
      <c r="E407" s="291" t="s">
        <v>666</v>
      </c>
      <c r="F407" s="292" t="s">
        <v>667</v>
      </c>
      <c r="G407" s="293" t="s">
        <v>274</v>
      </c>
      <c r="H407" s="294">
        <v>7</v>
      </c>
      <c r="I407" s="254"/>
      <c r="J407" s="295">
        <f>ROUND(I407*H407,2)</f>
        <v>0</v>
      </c>
      <c r="K407" s="292" t="s">
        <v>128</v>
      </c>
      <c r="L407" s="159"/>
      <c r="M407" s="160"/>
      <c r="N407" s="161"/>
      <c r="O407" s="142"/>
      <c r="P407" s="142"/>
      <c r="Q407" s="142"/>
      <c r="R407" s="142"/>
      <c r="S407" s="142"/>
      <c r="T407" s="143"/>
      <c r="AR407" s="23" t="s">
        <v>294</v>
      </c>
      <c r="AT407" s="23" t="s">
        <v>290</v>
      </c>
      <c r="AU407" s="23" t="s">
        <v>78</v>
      </c>
      <c r="AY407" s="23" t="s">
        <v>121</v>
      </c>
      <c r="BE407" s="144">
        <f>IF(N407="základní",J407,0)</f>
        <v>0</v>
      </c>
      <c r="BF407" s="144">
        <f>IF(N407="snížená",J407,0)</f>
        <v>0</v>
      </c>
      <c r="BG407" s="144">
        <f>IF(N407="zákl. přenesená",J407,0)</f>
        <v>0</v>
      </c>
      <c r="BH407" s="144">
        <f>IF(N407="sníž. přenesená",J407,0)</f>
        <v>0</v>
      </c>
      <c r="BI407" s="144">
        <f>IF(N407="nulová",J407,0)</f>
        <v>0</v>
      </c>
      <c r="BJ407" s="23" t="s">
        <v>76</v>
      </c>
      <c r="BK407" s="144">
        <f>ROUND(I407*H407,2)</f>
        <v>0</v>
      </c>
      <c r="BL407" s="23" t="s">
        <v>209</v>
      </c>
      <c r="BM407" s="23" t="s">
        <v>668</v>
      </c>
    </row>
    <row r="408" spans="2:51" s="11" customFormat="1" ht="13.5">
      <c r="B408" s="147"/>
      <c r="C408" s="277"/>
      <c r="D408" s="278" t="s">
        <v>133</v>
      </c>
      <c r="E408" s="279" t="s">
        <v>5</v>
      </c>
      <c r="F408" s="280" t="s">
        <v>164</v>
      </c>
      <c r="G408" s="277"/>
      <c r="H408" s="281">
        <v>7</v>
      </c>
      <c r="I408" s="307"/>
      <c r="J408" s="277"/>
      <c r="K408" s="277"/>
      <c r="L408" s="147"/>
      <c r="M408" s="148"/>
      <c r="N408" s="149"/>
      <c r="O408" s="149"/>
      <c r="P408" s="149"/>
      <c r="Q408" s="149"/>
      <c r="R408" s="149"/>
      <c r="S408" s="149"/>
      <c r="T408" s="150"/>
      <c r="AT408" s="151" t="s">
        <v>133</v>
      </c>
      <c r="AU408" s="151" t="s">
        <v>78</v>
      </c>
      <c r="AV408" s="11" t="s">
        <v>78</v>
      </c>
      <c r="AW408" s="11" t="s">
        <v>32</v>
      </c>
      <c r="AX408" s="11" t="s">
        <v>76</v>
      </c>
      <c r="AY408" s="151" t="s">
        <v>121</v>
      </c>
    </row>
    <row r="409" spans="2:65" s="1" customFormat="1" ht="22.5" customHeight="1">
      <c r="B409" s="139"/>
      <c r="C409" s="290" t="s">
        <v>669</v>
      </c>
      <c r="D409" s="290" t="s">
        <v>290</v>
      </c>
      <c r="E409" s="291" t="s">
        <v>670</v>
      </c>
      <c r="F409" s="292" t="s">
        <v>671</v>
      </c>
      <c r="G409" s="293" t="s">
        <v>274</v>
      </c>
      <c r="H409" s="294">
        <v>1</v>
      </c>
      <c r="I409" s="254"/>
      <c r="J409" s="295">
        <f>ROUND(I409*H409,2)</f>
        <v>0</v>
      </c>
      <c r="K409" s="292" t="s">
        <v>128</v>
      </c>
      <c r="L409" s="159"/>
      <c r="M409" s="160"/>
      <c r="N409" s="161"/>
      <c r="O409" s="142"/>
      <c r="P409" s="142"/>
      <c r="Q409" s="142"/>
      <c r="R409" s="142"/>
      <c r="S409" s="142"/>
      <c r="T409" s="143"/>
      <c r="AR409" s="23" t="s">
        <v>294</v>
      </c>
      <c r="AT409" s="23" t="s">
        <v>290</v>
      </c>
      <c r="AU409" s="23" t="s">
        <v>78</v>
      </c>
      <c r="AY409" s="23" t="s">
        <v>121</v>
      </c>
      <c r="BE409" s="144">
        <f>IF(N409="základní",J409,0)</f>
        <v>0</v>
      </c>
      <c r="BF409" s="144">
        <f>IF(N409="snížená",J409,0)</f>
        <v>0</v>
      </c>
      <c r="BG409" s="144">
        <f>IF(N409="zákl. přenesená",J409,0)</f>
        <v>0</v>
      </c>
      <c r="BH409" s="144">
        <f>IF(N409="sníž. přenesená",J409,0)</f>
        <v>0</v>
      </c>
      <c r="BI409" s="144">
        <f>IF(N409="nulová",J409,0)</f>
        <v>0</v>
      </c>
      <c r="BJ409" s="23" t="s">
        <v>76</v>
      </c>
      <c r="BK409" s="144">
        <f>ROUND(I409*H409,2)</f>
        <v>0</v>
      </c>
      <c r="BL409" s="23" t="s">
        <v>209</v>
      </c>
      <c r="BM409" s="23" t="s">
        <v>672</v>
      </c>
    </row>
    <row r="410" spans="2:65" s="1" customFormat="1" ht="31.5" customHeight="1">
      <c r="B410" s="139"/>
      <c r="C410" s="269" t="s">
        <v>673</v>
      </c>
      <c r="D410" s="269" t="s">
        <v>124</v>
      </c>
      <c r="E410" s="270" t="s">
        <v>674</v>
      </c>
      <c r="F410" s="271" t="s">
        <v>675</v>
      </c>
      <c r="G410" s="272" t="s">
        <v>127</v>
      </c>
      <c r="H410" s="273">
        <v>131.106</v>
      </c>
      <c r="I410" s="253"/>
      <c r="J410" s="274">
        <f>ROUND(I410*H410,2)</f>
        <v>0</v>
      </c>
      <c r="K410" s="271" t="s">
        <v>128</v>
      </c>
      <c r="L410" s="37"/>
      <c r="M410" s="140"/>
      <c r="N410" s="141"/>
      <c r="O410" s="142"/>
      <c r="P410" s="142"/>
      <c r="Q410" s="142"/>
      <c r="R410" s="142"/>
      <c r="S410" s="142"/>
      <c r="T410" s="143"/>
      <c r="AR410" s="23" t="s">
        <v>209</v>
      </c>
      <c r="AT410" s="23" t="s">
        <v>124</v>
      </c>
      <c r="AU410" s="23" t="s">
        <v>78</v>
      </c>
      <c r="AY410" s="23" t="s">
        <v>121</v>
      </c>
      <c r="BE410" s="144">
        <f>IF(N410="základní",J410,0)</f>
        <v>0</v>
      </c>
      <c r="BF410" s="144">
        <f>IF(N410="snížená",J410,0)</f>
        <v>0</v>
      </c>
      <c r="BG410" s="144">
        <f>IF(N410="zákl. přenesená",J410,0)</f>
        <v>0</v>
      </c>
      <c r="BH410" s="144">
        <f>IF(N410="sníž. přenesená",J410,0)</f>
        <v>0</v>
      </c>
      <c r="BI410" s="144">
        <f>IF(N410="nulová",J410,0)</f>
        <v>0</v>
      </c>
      <c r="BJ410" s="23" t="s">
        <v>76</v>
      </c>
      <c r="BK410" s="144">
        <f>ROUND(I410*H410,2)</f>
        <v>0</v>
      </c>
      <c r="BL410" s="23" t="s">
        <v>209</v>
      </c>
      <c r="BM410" s="23" t="s">
        <v>676</v>
      </c>
    </row>
    <row r="411" spans="2:47" s="1" customFormat="1" ht="54">
      <c r="B411" s="37"/>
      <c r="C411" s="260"/>
      <c r="D411" s="275" t="s">
        <v>131</v>
      </c>
      <c r="E411" s="260"/>
      <c r="F411" s="276" t="s">
        <v>677</v>
      </c>
      <c r="G411" s="260"/>
      <c r="H411" s="260"/>
      <c r="I411" s="304"/>
      <c r="J411" s="260"/>
      <c r="K411" s="260"/>
      <c r="L411" s="37"/>
      <c r="M411" s="146"/>
      <c r="N411" s="38"/>
      <c r="O411" s="38"/>
      <c r="P411" s="38"/>
      <c r="Q411" s="38"/>
      <c r="R411" s="38"/>
      <c r="S411" s="38"/>
      <c r="T411" s="66"/>
      <c r="AT411" s="23" t="s">
        <v>131</v>
      </c>
      <c r="AU411" s="23" t="s">
        <v>78</v>
      </c>
    </row>
    <row r="412" spans="2:51" s="11" customFormat="1" ht="13.5">
      <c r="B412" s="147"/>
      <c r="C412" s="277"/>
      <c r="D412" s="275" t="s">
        <v>133</v>
      </c>
      <c r="E412" s="282" t="s">
        <v>5</v>
      </c>
      <c r="F412" s="283" t="s">
        <v>678</v>
      </c>
      <c r="G412" s="277"/>
      <c r="H412" s="284">
        <v>55.335</v>
      </c>
      <c r="I412" s="307"/>
      <c r="J412" s="277"/>
      <c r="K412" s="277"/>
      <c r="L412" s="147"/>
      <c r="M412" s="148"/>
      <c r="N412" s="149"/>
      <c r="O412" s="149"/>
      <c r="P412" s="149"/>
      <c r="Q412" s="149"/>
      <c r="R412" s="149"/>
      <c r="S412" s="149"/>
      <c r="T412" s="150"/>
      <c r="AT412" s="151" t="s">
        <v>133</v>
      </c>
      <c r="AU412" s="151" t="s">
        <v>78</v>
      </c>
      <c r="AV412" s="11" t="s">
        <v>78</v>
      </c>
      <c r="AW412" s="11" t="s">
        <v>32</v>
      </c>
      <c r="AX412" s="11" t="s">
        <v>69</v>
      </c>
      <c r="AY412" s="151" t="s">
        <v>121</v>
      </c>
    </row>
    <row r="413" spans="2:51" s="11" customFormat="1" ht="13.5">
      <c r="B413" s="147"/>
      <c r="C413" s="277"/>
      <c r="D413" s="275" t="s">
        <v>133</v>
      </c>
      <c r="E413" s="282" t="s">
        <v>5</v>
      </c>
      <c r="F413" s="283" t="s">
        <v>679</v>
      </c>
      <c r="G413" s="277"/>
      <c r="H413" s="284">
        <v>42</v>
      </c>
      <c r="I413" s="307"/>
      <c r="J413" s="277"/>
      <c r="K413" s="277"/>
      <c r="L413" s="147"/>
      <c r="M413" s="148"/>
      <c r="N413" s="149"/>
      <c r="O413" s="149"/>
      <c r="P413" s="149"/>
      <c r="Q413" s="149"/>
      <c r="R413" s="149"/>
      <c r="S413" s="149"/>
      <c r="T413" s="150"/>
      <c r="AT413" s="151" t="s">
        <v>133</v>
      </c>
      <c r="AU413" s="151" t="s">
        <v>78</v>
      </c>
      <c r="AV413" s="11" t="s">
        <v>78</v>
      </c>
      <c r="AW413" s="11" t="s">
        <v>32</v>
      </c>
      <c r="AX413" s="11" t="s">
        <v>69</v>
      </c>
      <c r="AY413" s="151" t="s">
        <v>121</v>
      </c>
    </row>
    <row r="414" spans="2:51" s="11" customFormat="1" ht="13.5">
      <c r="B414" s="147"/>
      <c r="C414" s="277"/>
      <c r="D414" s="275" t="s">
        <v>133</v>
      </c>
      <c r="E414" s="282" t="s">
        <v>5</v>
      </c>
      <c r="F414" s="283" t="s">
        <v>680</v>
      </c>
      <c r="G414" s="277"/>
      <c r="H414" s="284">
        <v>12.48</v>
      </c>
      <c r="I414" s="307"/>
      <c r="J414" s="277"/>
      <c r="K414" s="277"/>
      <c r="L414" s="147"/>
      <c r="M414" s="148"/>
      <c r="N414" s="149"/>
      <c r="O414" s="149"/>
      <c r="P414" s="149"/>
      <c r="Q414" s="149"/>
      <c r="R414" s="149"/>
      <c r="S414" s="149"/>
      <c r="T414" s="150"/>
      <c r="AT414" s="151" t="s">
        <v>133</v>
      </c>
      <c r="AU414" s="151" t="s">
        <v>78</v>
      </c>
      <c r="AV414" s="11" t="s">
        <v>78</v>
      </c>
      <c r="AW414" s="11" t="s">
        <v>32</v>
      </c>
      <c r="AX414" s="11" t="s">
        <v>69</v>
      </c>
      <c r="AY414" s="151" t="s">
        <v>121</v>
      </c>
    </row>
    <row r="415" spans="2:51" s="11" customFormat="1" ht="13.5">
      <c r="B415" s="147"/>
      <c r="C415" s="277"/>
      <c r="D415" s="275" t="s">
        <v>133</v>
      </c>
      <c r="E415" s="282" t="s">
        <v>5</v>
      </c>
      <c r="F415" s="283" t="s">
        <v>681</v>
      </c>
      <c r="G415" s="277"/>
      <c r="H415" s="284">
        <v>18.72</v>
      </c>
      <c r="I415" s="307"/>
      <c r="J415" s="277"/>
      <c r="K415" s="277"/>
      <c r="L415" s="147"/>
      <c r="M415" s="148"/>
      <c r="N415" s="149"/>
      <c r="O415" s="149"/>
      <c r="P415" s="149"/>
      <c r="Q415" s="149"/>
      <c r="R415" s="149"/>
      <c r="S415" s="149"/>
      <c r="T415" s="150"/>
      <c r="AT415" s="151" t="s">
        <v>133</v>
      </c>
      <c r="AU415" s="151" t="s">
        <v>78</v>
      </c>
      <c r="AV415" s="11" t="s">
        <v>78</v>
      </c>
      <c r="AW415" s="11" t="s">
        <v>32</v>
      </c>
      <c r="AX415" s="11" t="s">
        <v>69</v>
      </c>
      <c r="AY415" s="151" t="s">
        <v>121</v>
      </c>
    </row>
    <row r="416" spans="2:51" s="12" customFormat="1" ht="13.5">
      <c r="B416" s="154"/>
      <c r="C416" s="285"/>
      <c r="D416" s="275" t="s">
        <v>133</v>
      </c>
      <c r="E416" s="286" t="s">
        <v>5</v>
      </c>
      <c r="F416" s="287" t="s">
        <v>151</v>
      </c>
      <c r="G416" s="285"/>
      <c r="H416" s="288">
        <v>128.535</v>
      </c>
      <c r="I416" s="308"/>
      <c r="J416" s="285"/>
      <c r="K416" s="285"/>
      <c r="L416" s="154"/>
      <c r="M416" s="155"/>
      <c r="N416" s="156"/>
      <c r="O416" s="156"/>
      <c r="P416" s="156"/>
      <c r="Q416" s="156"/>
      <c r="R416" s="156"/>
      <c r="S416" s="156"/>
      <c r="T416" s="157"/>
      <c r="AT416" s="158" t="s">
        <v>133</v>
      </c>
      <c r="AU416" s="158" t="s">
        <v>78</v>
      </c>
      <c r="AV416" s="12" t="s">
        <v>129</v>
      </c>
      <c r="AW416" s="12" t="s">
        <v>32</v>
      </c>
      <c r="AX416" s="12" t="s">
        <v>76</v>
      </c>
      <c r="AY416" s="158" t="s">
        <v>121</v>
      </c>
    </row>
    <row r="417" spans="2:51" s="11" customFormat="1" ht="13.5">
      <c r="B417" s="147"/>
      <c r="C417" s="277"/>
      <c r="D417" s="278" t="s">
        <v>133</v>
      </c>
      <c r="E417" s="277"/>
      <c r="F417" s="280" t="s">
        <v>682</v>
      </c>
      <c r="G417" s="277"/>
      <c r="H417" s="281">
        <v>131.106</v>
      </c>
      <c r="I417" s="307"/>
      <c r="J417" s="277"/>
      <c r="K417" s="277"/>
      <c r="L417" s="147"/>
      <c r="M417" s="148"/>
      <c r="N417" s="149"/>
      <c r="O417" s="149"/>
      <c r="P417" s="149"/>
      <c r="Q417" s="149"/>
      <c r="R417" s="149"/>
      <c r="S417" s="149"/>
      <c r="T417" s="150"/>
      <c r="AT417" s="151" t="s">
        <v>133</v>
      </c>
      <c r="AU417" s="151" t="s">
        <v>78</v>
      </c>
      <c r="AV417" s="11" t="s">
        <v>78</v>
      </c>
      <c r="AW417" s="11" t="s">
        <v>6</v>
      </c>
      <c r="AX417" s="11" t="s">
        <v>76</v>
      </c>
      <c r="AY417" s="151" t="s">
        <v>121</v>
      </c>
    </row>
    <row r="418" spans="2:65" s="1" customFormat="1" ht="31.5" customHeight="1">
      <c r="B418" s="139"/>
      <c r="C418" s="290" t="s">
        <v>683</v>
      </c>
      <c r="D418" s="290" t="s">
        <v>290</v>
      </c>
      <c r="E418" s="291" t="s">
        <v>684</v>
      </c>
      <c r="F418" s="292" t="s">
        <v>685</v>
      </c>
      <c r="G418" s="293" t="s">
        <v>127</v>
      </c>
      <c r="H418" s="294">
        <v>144.835</v>
      </c>
      <c r="I418" s="254"/>
      <c r="J418" s="295">
        <f>ROUND(I418*H418,2)</f>
        <v>0</v>
      </c>
      <c r="K418" s="292" t="s">
        <v>128</v>
      </c>
      <c r="L418" s="159"/>
      <c r="M418" s="160"/>
      <c r="N418" s="161"/>
      <c r="O418" s="142"/>
      <c r="P418" s="142"/>
      <c r="Q418" s="142"/>
      <c r="R418" s="142"/>
      <c r="S418" s="142"/>
      <c r="T418" s="143"/>
      <c r="AR418" s="23" t="s">
        <v>294</v>
      </c>
      <c r="AT418" s="23" t="s">
        <v>290</v>
      </c>
      <c r="AU418" s="23" t="s">
        <v>78</v>
      </c>
      <c r="AY418" s="23" t="s">
        <v>121</v>
      </c>
      <c r="BE418" s="144">
        <f>IF(N418="základní",J418,0)</f>
        <v>0</v>
      </c>
      <c r="BF418" s="144">
        <f>IF(N418="snížená",J418,0)</f>
        <v>0</v>
      </c>
      <c r="BG418" s="144">
        <f>IF(N418="zákl. přenesená",J418,0)</f>
        <v>0</v>
      </c>
      <c r="BH418" s="144">
        <f>IF(N418="sníž. přenesená",J418,0)</f>
        <v>0</v>
      </c>
      <c r="BI418" s="144">
        <f>IF(N418="nulová",J418,0)</f>
        <v>0</v>
      </c>
      <c r="BJ418" s="23" t="s">
        <v>76</v>
      </c>
      <c r="BK418" s="144">
        <f>ROUND(I418*H418,2)</f>
        <v>0</v>
      </c>
      <c r="BL418" s="23" t="s">
        <v>209</v>
      </c>
      <c r="BM418" s="23" t="s">
        <v>686</v>
      </c>
    </row>
    <row r="419" spans="2:51" s="11" customFormat="1" ht="13.5">
      <c r="B419" s="147"/>
      <c r="C419" s="277"/>
      <c r="D419" s="275" t="s">
        <v>133</v>
      </c>
      <c r="E419" s="282" t="s">
        <v>5</v>
      </c>
      <c r="F419" s="283" t="s">
        <v>687</v>
      </c>
      <c r="G419" s="277"/>
      <c r="H419" s="284">
        <v>99.282</v>
      </c>
      <c r="I419" s="307"/>
      <c r="J419" s="277"/>
      <c r="K419" s="277"/>
      <c r="L419" s="147"/>
      <c r="M419" s="148"/>
      <c r="N419" s="149"/>
      <c r="O419" s="149"/>
      <c r="P419" s="149"/>
      <c r="Q419" s="149"/>
      <c r="R419" s="149"/>
      <c r="S419" s="149"/>
      <c r="T419" s="150"/>
      <c r="AT419" s="151" t="s">
        <v>133</v>
      </c>
      <c r="AU419" s="151" t="s">
        <v>78</v>
      </c>
      <c r="AV419" s="11" t="s">
        <v>78</v>
      </c>
      <c r="AW419" s="11" t="s">
        <v>32</v>
      </c>
      <c r="AX419" s="11" t="s">
        <v>69</v>
      </c>
      <c r="AY419" s="151" t="s">
        <v>121</v>
      </c>
    </row>
    <row r="420" spans="2:51" s="11" customFormat="1" ht="13.5">
      <c r="B420" s="147"/>
      <c r="C420" s="277"/>
      <c r="D420" s="275" t="s">
        <v>133</v>
      </c>
      <c r="E420" s="282" t="s">
        <v>5</v>
      </c>
      <c r="F420" s="283" t="s">
        <v>688</v>
      </c>
      <c r="G420" s="277"/>
      <c r="H420" s="284">
        <v>12.48</v>
      </c>
      <c r="I420" s="307"/>
      <c r="J420" s="277"/>
      <c r="K420" s="277"/>
      <c r="L420" s="147"/>
      <c r="M420" s="148"/>
      <c r="N420" s="149"/>
      <c r="O420" s="149"/>
      <c r="P420" s="149"/>
      <c r="Q420" s="149"/>
      <c r="R420" s="149"/>
      <c r="S420" s="149"/>
      <c r="T420" s="150"/>
      <c r="AT420" s="151" t="s">
        <v>133</v>
      </c>
      <c r="AU420" s="151" t="s">
        <v>78</v>
      </c>
      <c r="AV420" s="11" t="s">
        <v>78</v>
      </c>
      <c r="AW420" s="11" t="s">
        <v>32</v>
      </c>
      <c r="AX420" s="11" t="s">
        <v>69</v>
      </c>
      <c r="AY420" s="151" t="s">
        <v>121</v>
      </c>
    </row>
    <row r="421" spans="2:51" s="11" customFormat="1" ht="13.5">
      <c r="B421" s="147"/>
      <c r="C421" s="277"/>
      <c r="D421" s="275" t="s">
        <v>133</v>
      </c>
      <c r="E421" s="282" t="s">
        <v>5</v>
      </c>
      <c r="F421" s="283" t="s">
        <v>689</v>
      </c>
      <c r="G421" s="277"/>
      <c r="H421" s="284">
        <v>18.72</v>
      </c>
      <c r="I421" s="307"/>
      <c r="J421" s="277"/>
      <c r="K421" s="277"/>
      <c r="L421" s="147"/>
      <c r="M421" s="148"/>
      <c r="N421" s="149"/>
      <c r="O421" s="149"/>
      <c r="P421" s="149"/>
      <c r="Q421" s="149"/>
      <c r="R421" s="149"/>
      <c r="S421" s="149"/>
      <c r="T421" s="150"/>
      <c r="AT421" s="151" t="s">
        <v>133</v>
      </c>
      <c r="AU421" s="151" t="s">
        <v>78</v>
      </c>
      <c r="AV421" s="11" t="s">
        <v>78</v>
      </c>
      <c r="AW421" s="11" t="s">
        <v>32</v>
      </c>
      <c r="AX421" s="11" t="s">
        <v>69</v>
      </c>
      <c r="AY421" s="151" t="s">
        <v>121</v>
      </c>
    </row>
    <row r="422" spans="2:51" s="12" customFormat="1" ht="13.5">
      <c r="B422" s="154"/>
      <c r="C422" s="285"/>
      <c r="D422" s="275" t="s">
        <v>133</v>
      </c>
      <c r="E422" s="286" t="s">
        <v>5</v>
      </c>
      <c r="F422" s="287" t="s">
        <v>151</v>
      </c>
      <c r="G422" s="285"/>
      <c r="H422" s="288">
        <v>130.482</v>
      </c>
      <c r="I422" s="308"/>
      <c r="J422" s="285"/>
      <c r="K422" s="285"/>
      <c r="L422" s="154"/>
      <c r="M422" s="155"/>
      <c r="N422" s="156"/>
      <c r="O422" s="156"/>
      <c r="P422" s="156"/>
      <c r="Q422" s="156"/>
      <c r="R422" s="156"/>
      <c r="S422" s="156"/>
      <c r="T422" s="157"/>
      <c r="AT422" s="158" t="s">
        <v>133</v>
      </c>
      <c r="AU422" s="158" t="s">
        <v>78</v>
      </c>
      <c r="AV422" s="12" t="s">
        <v>129</v>
      </c>
      <c r="AW422" s="12" t="s">
        <v>32</v>
      </c>
      <c r="AX422" s="12" t="s">
        <v>76</v>
      </c>
      <c r="AY422" s="158" t="s">
        <v>121</v>
      </c>
    </row>
    <row r="423" spans="2:51" s="11" customFormat="1" ht="13.5">
      <c r="B423" s="147"/>
      <c r="C423" s="277"/>
      <c r="D423" s="278" t="s">
        <v>133</v>
      </c>
      <c r="E423" s="277"/>
      <c r="F423" s="280" t="s">
        <v>690</v>
      </c>
      <c r="G423" s="277"/>
      <c r="H423" s="281">
        <v>144.835</v>
      </c>
      <c r="I423" s="307"/>
      <c r="J423" s="277"/>
      <c r="K423" s="277"/>
      <c r="L423" s="147"/>
      <c r="M423" s="148"/>
      <c r="N423" s="149"/>
      <c r="O423" s="149"/>
      <c r="P423" s="149"/>
      <c r="Q423" s="149"/>
      <c r="R423" s="149"/>
      <c r="S423" s="149"/>
      <c r="T423" s="150"/>
      <c r="AT423" s="151" t="s">
        <v>133</v>
      </c>
      <c r="AU423" s="151" t="s">
        <v>78</v>
      </c>
      <c r="AV423" s="11" t="s">
        <v>78</v>
      </c>
      <c r="AW423" s="11" t="s">
        <v>6</v>
      </c>
      <c r="AX423" s="11" t="s">
        <v>76</v>
      </c>
      <c r="AY423" s="151" t="s">
        <v>121</v>
      </c>
    </row>
    <row r="424" spans="2:65" s="1" customFormat="1" ht="22.5" customHeight="1">
      <c r="B424" s="139"/>
      <c r="C424" s="269" t="s">
        <v>691</v>
      </c>
      <c r="D424" s="269" t="s">
        <v>124</v>
      </c>
      <c r="E424" s="270" t="s">
        <v>692</v>
      </c>
      <c r="F424" s="271" t="s">
        <v>693</v>
      </c>
      <c r="G424" s="272" t="s">
        <v>127</v>
      </c>
      <c r="H424" s="273">
        <v>308.541</v>
      </c>
      <c r="I424" s="253"/>
      <c r="J424" s="274">
        <f>ROUND(I424*H424,2)</f>
        <v>0</v>
      </c>
      <c r="K424" s="271" t="s">
        <v>128</v>
      </c>
      <c r="L424" s="37"/>
      <c r="M424" s="140"/>
      <c r="N424" s="141"/>
      <c r="O424" s="142"/>
      <c r="P424" s="142"/>
      <c r="Q424" s="142"/>
      <c r="R424" s="142"/>
      <c r="S424" s="142"/>
      <c r="T424" s="143"/>
      <c r="AR424" s="23" t="s">
        <v>209</v>
      </c>
      <c r="AT424" s="23" t="s">
        <v>124</v>
      </c>
      <c r="AU424" s="23" t="s">
        <v>78</v>
      </c>
      <c r="AY424" s="23" t="s">
        <v>121</v>
      </c>
      <c r="BE424" s="144">
        <f>IF(N424="základní",J424,0)</f>
        <v>0</v>
      </c>
      <c r="BF424" s="144">
        <f>IF(N424="snížená",J424,0)</f>
        <v>0</v>
      </c>
      <c r="BG424" s="144">
        <f>IF(N424="zákl. přenesená",J424,0)</f>
        <v>0</v>
      </c>
      <c r="BH424" s="144">
        <f>IF(N424="sníž. přenesená",J424,0)</f>
        <v>0</v>
      </c>
      <c r="BI424" s="144">
        <f>IF(N424="nulová",J424,0)</f>
        <v>0</v>
      </c>
      <c r="BJ424" s="23" t="s">
        <v>76</v>
      </c>
      <c r="BK424" s="144">
        <f>ROUND(I424*H424,2)</f>
        <v>0</v>
      </c>
      <c r="BL424" s="23" t="s">
        <v>209</v>
      </c>
      <c r="BM424" s="23" t="s">
        <v>694</v>
      </c>
    </row>
    <row r="425" spans="2:51" s="11" customFormat="1" ht="13.5">
      <c r="B425" s="147"/>
      <c r="C425" s="277"/>
      <c r="D425" s="278" t="s">
        <v>133</v>
      </c>
      <c r="E425" s="277"/>
      <c r="F425" s="280" t="s">
        <v>695</v>
      </c>
      <c r="G425" s="277"/>
      <c r="H425" s="281">
        <v>308.541</v>
      </c>
      <c r="I425" s="309"/>
      <c r="J425" s="277"/>
      <c r="K425" s="277"/>
      <c r="L425" s="147"/>
      <c r="M425" s="148"/>
      <c r="N425" s="149"/>
      <c r="O425" s="149"/>
      <c r="P425" s="149"/>
      <c r="Q425" s="149"/>
      <c r="R425" s="149"/>
      <c r="S425" s="149"/>
      <c r="T425" s="150"/>
      <c r="AT425" s="151" t="s">
        <v>133</v>
      </c>
      <c r="AU425" s="151" t="s">
        <v>78</v>
      </c>
      <c r="AV425" s="11" t="s">
        <v>78</v>
      </c>
      <c r="AW425" s="11" t="s">
        <v>6</v>
      </c>
      <c r="AX425" s="11" t="s">
        <v>76</v>
      </c>
      <c r="AY425" s="151" t="s">
        <v>121</v>
      </c>
    </row>
    <row r="426" spans="2:65" s="1" customFormat="1" ht="31.5" customHeight="1">
      <c r="B426" s="139"/>
      <c r="C426" s="269" t="s">
        <v>696</v>
      </c>
      <c r="D426" s="269" t="s">
        <v>124</v>
      </c>
      <c r="E426" s="270" t="s">
        <v>697</v>
      </c>
      <c r="F426" s="271" t="s">
        <v>698</v>
      </c>
      <c r="G426" s="272" t="s">
        <v>225</v>
      </c>
      <c r="H426" s="273">
        <v>20.8</v>
      </c>
      <c r="I426" s="253"/>
      <c r="J426" s="274">
        <f>ROUND(I426*H426,2)</f>
        <v>0</v>
      </c>
      <c r="K426" s="271" t="s">
        <v>128</v>
      </c>
      <c r="L426" s="37"/>
      <c r="M426" s="140"/>
      <c r="N426" s="141"/>
      <c r="O426" s="142"/>
      <c r="P426" s="142"/>
      <c r="Q426" s="142"/>
      <c r="R426" s="142"/>
      <c r="S426" s="142"/>
      <c r="T426" s="143"/>
      <c r="AR426" s="23" t="s">
        <v>209</v>
      </c>
      <c r="AT426" s="23" t="s">
        <v>124</v>
      </c>
      <c r="AU426" s="23" t="s">
        <v>78</v>
      </c>
      <c r="AY426" s="23" t="s">
        <v>121</v>
      </c>
      <c r="BE426" s="144">
        <f>IF(N426="základní",J426,0)</f>
        <v>0</v>
      </c>
      <c r="BF426" s="144">
        <f>IF(N426="snížená",J426,0)</f>
        <v>0</v>
      </c>
      <c r="BG426" s="144">
        <f>IF(N426="zákl. přenesená",J426,0)</f>
        <v>0</v>
      </c>
      <c r="BH426" s="144">
        <f>IF(N426="sníž. přenesená",J426,0)</f>
        <v>0</v>
      </c>
      <c r="BI426" s="144">
        <f>IF(N426="nulová",J426,0)</f>
        <v>0</v>
      </c>
      <c r="BJ426" s="23" t="s">
        <v>76</v>
      </c>
      <c r="BK426" s="144">
        <f>ROUND(I426*H426,2)</f>
        <v>0</v>
      </c>
      <c r="BL426" s="23" t="s">
        <v>209</v>
      </c>
      <c r="BM426" s="23" t="s">
        <v>699</v>
      </c>
    </row>
    <row r="427" spans="2:47" s="1" customFormat="1" ht="121.5">
      <c r="B427" s="37"/>
      <c r="C427" s="260"/>
      <c r="D427" s="275" t="s">
        <v>131</v>
      </c>
      <c r="E427" s="260"/>
      <c r="F427" s="276" t="s">
        <v>700</v>
      </c>
      <c r="G427" s="260"/>
      <c r="H427" s="260"/>
      <c r="I427" s="304"/>
      <c r="J427" s="260"/>
      <c r="K427" s="260"/>
      <c r="L427" s="37"/>
      <c r="M427" s="146"/>
      <c r="N427" s="38"/>
      <c r="O427" s="38"/>
      <c r="P427" s="38"/>
      <c r="Q427" s="38"/>
      <c r="R427" s="38"/>
      <c r="S427" s="38"/>
      <c r="T427" s="66"/>
      <c r="AT427" s="23" t="s">
        <v>131</v>
      </c>
      <c r="AU427" s="23" t="s">
        <v>78</v>
      </c>
    </row>
    <row r="428" spans="2:63" s="10" customFormat="1" ht="29.85" customHeight="1">
      <c r="B428" s="131"/>
      <c r="C428" s="262"/>
      <c r="D428" s="266" t="s">
        <v>68</v>
      </c>
      <c r="E428" s="267" t="s">
        <v>701</v>
      </c>
      <c r="F428" s="267" t="s">
        <v>702</v>
      </c>
      <c r="G428" s="262"/>
      <c r="H428" s="262"/>
      <c r="I428" s="305"/>
      <c r="J428" s="268">
        <f>BK428</f>
        <v>0</v>
      </c>
      <c r="K428" s="262"/>
      <c r="L428" s="131"/>
      <c r="M428" s="133"/>
      <c r="N428" s="134"/>
      <c r="O428" s="134"/>
      <c r="P428" s="135"/>
      <c r="Q428" s="134"/>
      <c r="R428" s="135"/>
      <c r="S428" s="134"/>
      <c r="T428" s="136"/>
      <c r="AR428" s="132" t="s">
        <v>78</v>
      </c>
      <c r="AT428" s="137" t="s">
        <v>68</v>
      </c>
      <c r="AU428" s="137" t="s">
        <v>76</v>
      </c>
      <c r="AY428" s="132" t="s">
        <v>121</v>
      </c>
      <c r="BK428" s="138">
        <f>SUM(BK429:BK431)</f>
        <v>0</v>
      </c>
    </row>
    <row r="429" spans="2:65" s="1" customFormat="1" ht="31.5" customHeight="1">
      <c r="B429" s="139"/>
      <c r="C429" s="269" t="s">
        <v>703</v>
      </c>
      <c r="D429" s="269" t="s">
        <v>124</v>
      </c>
      <c r="E429" s="270" t="s">
        <v>704</v>
      </c>
      <c r="F429" s="271" t="s">
        <v>705</v>
      </c>
      <c r="G429" s="272" t="s">
        <v>127</v>
      </c>
      <c r="H429" s="273">
        <v>4.224</v>
      </c>
      <c r="I429" s="253"/>
      <c r="J429" s="274">
        <f>ROUND(I429*H429,2)</f>
        <v>0</v>
      </c>
      <c r="K429" s="271" t="s">
        <v>128</v>
      </c>
      <c r="L429" s="37"/>
      <c r="M429" s="140"/>
      <c r="N429" s="141"/>
      <c r="O429" s="142"/>
      <c r="P429" s="142"/>
      <c r="Q429" s="142"/>
      <c r="R429" s="142"/>
      <c r="S429" s="142"/>
      <c r="T429" s="143"/>
      <c r="AR429" s="23" t="s">
        <v>209</v>
      </c>
      <c r="AT429" s="23" t="s">
        <v>124</v>
      </c>
      <c r="AU429" s="23" t="s">
        <v>78</v>
      </c>
      <c r="AY429" s="23" t="s">
        <v>121</v>
      </c>
      <c r="BE429" s="144">
        <f>IF(N429="základní",J429,0)</f>
        <v>0</v>
      </c>
      <c r="BF429" s="144">
        <f>IF(N429="snížená",J429,0)</f>
        <v>0</v>
      </c>
      <c r="BG429" s="144">
        <f>IF(N429="zákl. přenesená",J429,0)</f>
        <v>0</v>
      </c>
      <c r="BH429" s="144">
        <f>IF(N429="sníž. přenesená",J429,0)</f>
        <v>0</v>
      </c>
      <c r="BI429" s="144">
        <f>IF(N429="nulová",J429,0)</f>
        <v>0</v>
      </c>
      <c r="BJ429" s="23" t="s">
        <v>76</v>
      </c>
      <c r="BK429" s="144">
        <f>ROUND(I429*H429,2)</f>
        <v>0</v>
      </c>
      <c r="BL429" s="23" t="s">
        <v>209</v>
      </c>
      <c r="BM429" s="23" t="s">
        <v>706</v>
      </c>
    </row>
    <row r="430" spans="2:47" s="1" customFormat="1" ht="81">
      <c r="B430" s="37"/>
      <c r="C430" s="260"/>
      <c r="D430" s="275" t="s">
        <v>131</v>
      </c>
      <c r="E430" s="260"/>
      <c r="F430" s="276" t="s">
        <v>707</v>
      </c>
      <c r="G430" s="260"/>
      <c r="H430" s="260"/>
      <c r="I430" s="304"/>
      <c r="J430" s="260"/>
      <c r="K430" s="260"/>
      <c r="L430" s="37"/>
      <c r="M430" s="146"/>
      <c r="N430" s="38"/>
      <c r="O430" s="38"/>
      <c r="P430" s="38"/>
      <c r="Q430" s="38"/>
      <c r="R430" s="38"/>
      <c r="S430" s="38"/>
      <c r="T430" s="66"/>
      <c r="AT430" s="23" t="s">
        <v>131</v>
      </c>
      <c r="AU430" s="23" t="s">
        <v>78</v>
      </c>
    </row>
    <row r="431" spans="2:51" s="11" customFormat="1" ht="13.5">
      <c r="B431" s="147"/>
      <c r="C431" s="277"/>
      <c r="D431" s="275" t="s">
        <v>133</v>
      </c>
      <c r="E431" s="282" t="s">
        <v>5</v>
      </c>
      <c r="F431" s="283" t="s">
        <v>708</v>
      </c>
      <c r="G431" s="277"/>
      <c r="H431" s="284">
        <v>4.224</v>
      </c>
      <c r="I431" s="307"/>
      <c r="J431" s="277"/>
      <c r="K431" s="277"/>
      <c r="L431" s="147"/>
      <c r="M431" s="148"/>
      <c r="N431" s="149"/>
      <c r="O431" s="149"/>
      <c r="P431" s="149"/>
      <c r="Q431" s="149"/>
      <c r="R431" s="149"/>
      <c r="S431" s="149"/>
      <c r="T431" s="150"/>
      <c r="AT431" s="151" t="s">
        <v>133</v>
      </c>
      <c r="AU431" s="151" t="s">
        <v>78</v>
      </c>
      <c r="AV431" s="11" t="s">
        <v>78</v>
      </c>
      <c r="AW431" s="11" t="s">
        <v>32</v>
      </c>
      <c r="AX431" s="11" t="s">
        <v>76</v>
      </c>
      <c r="AY431" s="151" t="s">
        <v>121</v>
      </c>
    </row>
    <row r="432" spans="2:63" s="10" customFormat="1" ht="29.85" customHeight="1">
      <c r="B432" s="131"/>
      <c r="C432" s="262"/>
      <c r="D432" s="266" t="s">
        <v>68</v>
      </c>
      <c r="E432" s="267" t="s">
        <v>709</v>
      </c>
      <c r="F432" s="267" t="s">
        <v>710</v>
      </c>
      <c r="G432" s="262"/>
      <c r="H432" s="262"/>
      <c r="I432" s="305"/>
      <c r="J432" s="268">
        <f>BK432</f>
        <v>0</v>
      </c>
      <c r="K432" s="262"/>
      <c r="L432" s="131"/>
      <c r="M432" s="133"/>
      <c r="N432" s="134"/>
      <c r="O432" s="134"/>
      <c r="P432" s="135"/>
      <c r="Q432" s="134"/>
      <c r="R432" s="135"/>
      <c r="S432" s="134"/>
      <c r="T432" s="136"/>
      <c r="AR432" s="132" t="s">
        <v>78</v>
      </c>
      <c r="AT432" s="137" t="s">
        <v>68</v>
      </c>
      <c r="AU432" s="137" t="s">
        <v>76</v>
      </c>
      <c r="AY432" s="132" t="s">
        <v>121</v>
      </c>
      <c r="BK432" s="138">
        <f>SUM(BK433:BK445)</f>
        <v>0</v>
      </c>
    </row>
    <row r="433" spans="2:65" s="1" customFormat="1" ht="22.5" customHeight="1">
      <c r="B433" s="139"/>
      <c r="C433" s="269" t="s">
        <v>711</v>
      </c>
      <c r="D433" s="269" t="s">
        <v>124</v>
      </c>
      <c r="E433" s="270" t="s">
        <v>712</v>
      </c>
      <c r="F433" s="271" t="s">
        <v>713</v>
      </c>
      <c r="G433" s="272" t="s">
        <v>127</v>
      </c>
      <c r="H433" s="273">
        <v>47.16</v>
      </c>
      <c r="I433" s="253"/>
      <c r="J433" s="274">
        <f>ROUND(I433*H433,2)</f>
        <v>0</v>
      </c>
      <c r="K433" s="271" t="s">
        <v>128</v>
      </c>
      <c r="L433" s="37"/>
      <c r="M433" s="140"/>
      <c r="N433" s="141"/>
      <c r="O433" s="142"/>
      <c r="P433" s="142"/>
      <c r="Q433" s="142"/>
      <c r="R433" s="142"/>
      <c r="S433" s="142"/>
      <c r="T433" s="143"/>
      <c r="AR433" s="23" t="s">
        <v>209</v>
      </c>
      <c r="AT433" s="23" t="s">
        <v>124</v>
      </c>
      <c r="AU433" s="23" t="s">
        <v>78</v>
      </c>
      <c r="AY433" s="23" t="s">
        <v>121</v>
      </c>
      <c r="BE433" s="144">
        <f>IF(N433="základní",J433,0)</f>
        <v>0</v>
      </c>
      <c r="BF433" s="144">
        <f>IF(N433="snížená",J433,0)</f>
        <v>0</v>
      </c>
      <c r="BG433" s="144">
        <f>IF(N433="zákl. přenesená",J433,0)</f>
        <v>0</v>
      </c>
      <c r="BH433" s="144">
        <f>IF(N433="sníž. přenesená",J433,0)</f>
        <v>0</v>
      </c>
      <c r="BI433" s="144">
        <f>IF(N433="nulová",J433,0)</f>
        <v>0</v>
      </c>
      <c r="BJ433" s="23" t="s">
        <v>76</v>
      </c>
      <c r="BK433" s="144">
        <f>ROUND(I433*H433,2)</f>
        <v>0</v>
      </c>
      <c r="BL433" s="23" t="s">
        <v>209</v>
      </c>
      <c r="BM433" s="23" t="s">
        <v>714</v>
      </c>
    </row>
    <row r="434" spans="2:47" s="1" customFormat="1" ht="40.5">
      <c r="B434" s="37"/>
      <c r="C434" s="260"/>
      <c r="D434" s="275" t="s">
        <v>131</v>
      </c>
      <c r="E434" s="260"/>
      <c r="F434" s="276" t="s">
        <v>715</v>
      </c>
      <c r="G434" s="260"/>
      <c r="H434" s="260"/>
      <c r="I434" s="304"/>
      <c r="J434" s="260"/>
      <c r="K434" s="260"/>
      <c r="L434" s="37"/>
      <c r="M434" s="146"/>
      <c r="N434" s="38"/>
      <c r="O434" s="38"/>
      <c r="P434" s="38"/>
      <c r="Q434" s="38"/>
      <c r="R434" s="38"/>
      <c r="S434" s="38"/>
      <c r="T434" s="66"/>
      <c r="AT434" s="23" t="s">
        <v>131</v>
      </c>
      <c r="AU434" s="23" t="s">
        <v>78</v>
      </c>
    </row>
    <row r="435" spans="2:51" s="11" customFormat="1" ht="13.5">
      <c r="B435" s="147"/>
      <c r="C435" s="277"/>
      <c r="D435" s="278" t="s">
        <v>133</v>
      </c>
      <c r="E435" s="279" t="s">
        <v>5</v>
      </c>
      <c r="F435" s="280" t="s">
        <v>716</v>
      </c>
      <c r="G435" s="277"/>
      <c r="H435" s="281">
        <v>47.16</v>
      </c>
      <c r="I435" s="307"/>
      <c r="J435" s="277"/>
      <c r="K435" s="277"/>
      <c r="L435" s="147"/>
      <c r="M435" s="148"/>
      <c r="N435" s="149"/>
      <c r="O435" s="149"/>
      <c r="P435" s="149"/>
      <c r="Q435" s="149"/>
      <c r="R435" s="149"/>
      <c r="S435" s="149"/>
      <c r="T435" s="150"/>
      <c r="AT435" s="151" t="s">
        <v>133</v>
      </c>
      <c r="AU435" s="151" t="s">
        <v>78</v>
      </c>
      <c r="AV435" s="11" t="s">
        <v>78</v>
      </c>
      <c r="AW435" s="11" t="s">
        <v>32</v>
      </c>
      <c r="AX435" s="11" t="s">
        <v>76</v>
      </c>
      <c r="AY435" s="151" t="s">
        <v>121</v>
      </c>
    </row>
    <row r="436" spans="2:65" s="1" customFormat="1" ht="22.5" customHeight="1">
      <c r="B436" s="139"/>
      <c r="C436" s="290" t="s">
        <v>717</v>
      </c>
      <c r="D436" s="290" t="s">
        <v>290</v>
      </c>
      <c r="E436" s="291" t="s">
        <v>718</v>
      </c>
      <c r="F436" s="292" t="s">
        <v>719</v>
      </c>
      <c r="G436" s="293" t="s">
        <v>274</v>
      </c>
      <c r="H436" s="294">
        <v>5</v>
      </c>
      <c r="I436" s="254"/>
      <c r="J436" s="295">
        <f>ROUND(I436*H436,2)</f>
        <v>0</v>
      </c>
      <c r="K436" s="292" t="s">
        <v>128</v>
      </c>
      <c r="L436" s="159"/>
      <c r="M436" s="160"/>
      <c r="N436" s="161"/>
      <c r="O436" s="142"/>
      <c r="P436" s="142"/>
      <c r="Q436" s="142"/>
      <c r="R436" s="142"/>
      <c r="S436" s="142"/>
      <c r="T436" s="143"/>
      <c r="AR436" s="23" t="s">
        <v>294</v>
      </c>
      <c r="AT436" s="23" t="s">
        <v>290</v>
      </c>
      <c r="AU436" s="23" t="s">
        <v>78</v>
      </c>
      <c r="AY436" s="23" t="s">
        <v>121</v>
      </c>
      <c r="BE436" s="144">
        <f>IF(N436="základní",J436,0)</f>
        <v>0</v>
      </c>
      <c r="BF436" s="144">
        <f>IF(N436="snížená",J436,0)</f>
        <v>0</v>
      </c>
      <c r="BG436" s="144">
        <f>IF(N436="zákl. přenesená",J436,0)</f>
        <v>0</v>
      </c>
      <c r="BH436" s="144">
        <f>IF(N436="sníž. přenesená",J436,0)</f>
        <v>0</v>
      </c>
      <c r="BI436" s="144">
        <f>IF(N436="nulová",J436,0)</f>
        <v>0</v>
      </c>
      <c r="BJ436" s="23" t="s">
        <v>76</v>
      </c>
      <c r="BK436" s="144">
        <f>ROUND(I436*H436,2)</f>
        <v>0</v>
      </c>
      <c r="BL436" s="23" t="s">
        <v>209</v>
      </c>
      <c r="BM436" s="23" t="s">
        <v>720</v>
      </c>
    </row>
    <row r="437" spans="2:51" s="11" customFormat="1" ht="13.5">
      <c r="B437" s="147"/>
      <c r="C437" s="277"/>
      <c r="D437" s="278" t="s">
        <v>133</v>
      </c>
      <c r="E437" s="279" t="s">
        <v>5</v>
      </c>
      <c r="F437" s="280" t="s">
        <v>721</v>
      </c>
      <c r="G437" s="277"/>
      <c r="H437" s="281">
        <v>5</v>
      </c>
      <c r="I437" s="307"/>
      <c r="J437" s="277"/>
      <c r="K437" s="277"/>
      <c r="L437" s="147"/>
      <c r="M437" s="148"/>
      <c r="N437" s="149"/>
      <c r="O437" s="149"/>
      <c r="P437" s="149"/>
      <c r="Q437" s="149"/>
      <c r="R437" s="149"/>
      <c r="S437" s="149"/>
      <c r="T437" s="150"/>
      <c r="AT437" s="151" t="s">
        <v>133</v>
      </c>
      <c r="AU437" s="151" t="s">
        <v>78</v>
      </c>
      <c r="AV437" s="11" t="s">
        <v>78</v>
      </c>
      <c r="AW437" s="11" t="s">
        <v>32</v>
      </c>
      <c r="AX437" s="11" t="s">
        <v>76</v>
      </c>
      <c r="AY437" s="151" t="s">
        <v>121</v>
      </c>
    </row>
    <row r="438" spans="2:65" s="1" customFormat="1" ht="22.5" customHeight="1">
      <c r="B438" s="139"/>
      <c r="C438" s="269" t="s">
        <v>722</v>
      </c>
      <c r="D438" s="269" t="s">
        <v>124</v>
      </c>
      <c r="E438" s="270" t="s">
        <v>723</v>
      </c>
      <c r="F438" s="271" t="s">
        <v>724</v>
      </c>
      <c r="G438" s="272" t="s">
        <v>725</v>
      </c>
      <c r="H438" s="273">
        <v>8</v>
      </c>
      <c r="I438" s="253"/>
      <c r="J438" s="274">
        <f>ROUND(I438*H438,2)</f>
        <v>0</v>
      </c>
      <c r="K438" s="271" t="s">
        <v>128</v>
      </c>
      <c r="L438" s="37"/>
      <c r="M438" s="140"/>
      <c r="N438" s="141"/>
      <c r="O438" s="142"/>
      <c r="P438" s="142"/>
      <c r="Q438" s="142"/>
      <c r="R438" s="142"/>
      <c r="S438" s="142"/>
      <c r="T438" s="143"/>
      <c r="AR438" s="23" t="s">
        <v>209</v>
      </c>
      <c r="AT438" s="23" t="s">
        <v>124</v>
      </c>
      <c r="AU438" s="23" t="s">
        <v>78</v>
      </c>
      <c r="AY438" s="23" t="s">
        <v>121</v>
      </c>
      <c r="BE438" s="144">
        <f>IF(N438="základní",J438,0)</f>
        <v>0</v>
      </c>
      <c r="BF438" s="144">
        <f>IF(N438="snížená",J438,0)</f>
        <v>0</v>
      </c>
      <c r="BG438" s="144">
        <f>IF(N438="zákl. přenesená",J438,0)</f>
        <v>0</v>
      </c>
      <c r="BH438" s="144">
        <f>IF(N438="sníž. přenesená",J438,0)</f>
        <v>0</v>
      </c>
      <c r="BI438" s="144">
        <f>IF(N438="nulová",J438,0)</f>
        <v>0</v>
      </c>
      <c r="BJ438" s="23" t="s">
        <v>76</v>
      </c>
      <c r="BK438" s="144">
        <f>ROUND(I438*H438,2)</f>
        <v>0</v>
      </c>
      <c r="BL438" s="23" t="s">
        <v>209</v>
      </c>
      <c r="BM438" s="23" t="s">
        <v>726</v>
      </c>
    </row>
    <row r="439" spans="2:47" s="1" customFormat="1" ht="27">
      <c r="B439" s="37"/>
      <c r="C439" s="260"/>
      <c r="D439" s="278" t="s">
        <v>131</v>
      </c>
      <c r="E439" s="260"/>
      <c r="F439" s="289" t="s">
        <v>727</v>
      </c>
      <c r="G439" s="260"/>
      <c r="H439" s="260"/>
      <c r="I439" s="304"/>
      <c r="J439" s="260"/>
      <c r="K439" s="260"/>
      <c r="L439" s="37"/>
      <c r="M439" s="146"/>
      <c r="N439" s="38"/>
      <c r="O439" s="38"/>
      <c r="P439" s="38"/>
      <c r="Q439" s="38"/>
      <c r="R439" s="38"/>
      <c r="S439" s="38"/>
      <c r="T439" s="66"/>
      <c r="AT439" s="23" t="s">
        <v>131</v>
      </c>
      <c r="AU439" s="23" t="s">
        <v>78</v>
      </c>
    </row>
    <row r="440" spans="2:65" s="1" customFormat="1" ht="22.5" customHeight="1">
      <c r="B440" s="139"/>
      <c r="C440" s="269" t="s">
        <v>728</v>
      </c>
      <c r="D440" s="269" t="s">
        <v>124</v>
      </c>
      <c r="E440" s="270" t="s">
        <v>729</v>
      </c>
      <c r="F440" s="271" t="s">
        <v>730</v>
      </c>
      <c r="G440" s="272" t="s">
        <v>137</v>
      </c>
      <c r="H440" s="273">
        <v>2</v>
      </c>
      <c r="I440" s="253"/>
      <c r="J440" s="274">
        <f>ROUND(I440*H440,2)</f>
        <v>0</v>
      </c>
      <c r="K440" s="271" t="s">
        <v>128</v>
      </c>
      <c r="L440" s="37"/>
      <c r="M440" s="140"/>
      <c r="N440" s="141"/>
      <c r="O440" s="142"/>
      <c r="P440" s="142"/>
      <c r="Q440" s="142"/>
      <c r="R440" s="142"/>
      <c r="S440" s="142"/>
      <c r="T440" s="143"/>
      <c r="AR440" s="23" t="s">
        <v>209</v>
      </c>
      <c r="AT440" s="23" t="s">
        <v>124</v>
      </c>
      <c r="AU440" s="23" t="s">
        <v>78</v>
      </c>
      <c r="AY440" s="23" t="s">
        <v>121</v>
      </c>
      <c r="BE440" s="144">
        <f>IF(N440="základní",J440,0)</f>
        <v>0</v>
      </c>
      <c r="BF440" s="144">
        <f>IF(N440="snížená",J440,0)</f>
        <v>0</v>
      </c>
      <c r="BG440" s="144">
        <f>IF(N440="zákl. přenesená",J440,0)</f>
        <v>0</v>
      </c>
      <c r="BH440" s="144">
        <f>IF(N440="sníž. přenesená",J440,0)</f>
        <v>0</v>
      </c>
      <c r="BI440" s="144">
        <f>IF(N440="nulová",J440,0)</f>
        <v>0</v>
      </c>
      <c r="BJ440" s="23" t="s">
        <v>76</v>
      </c>
      <c r="BK440" s="144">
        <f>ROUND(I440*H440,2)</f>
        <v>0</v>
      </c>
      <c r="BL440" s="23" t="s">
        <v>209</v>
      </c>
      <c r="BM440" s="23" t="s">
        <v>731</v>
      </c>
    </row>
    <row r="441" spans="2:47" s="1" customFormat="1" ht="27">
      <c r="B441" s="37"/>
      <c r="C441" s="260"/>
      <c r="D441" s="278" t="s">
        <v>131</v>
      </c>
      <c r="E441" s="260"/>
      <c r="F441" s="289" t="s">
        <v>727</v>
      </c>
      <c r="G441" s="260"/>
      <c r="H441" s="260"/>
      <c r="I441" s="304"/>
      <c r="J441" s="260"/>
      <c r="K441" s="260"/>
      <c r="L441" s="37"/>
      <c r="M441" s="146"/>
      <c r="N441" s="38"/>
      <c r="O441" s="38"/>
      <c r="P441" s="38"/>
      <c r="Q441" s="38"/>
      <c r="R441" s="38"/>
      <c r="S441" s="38"/>
      <c r="T441" s="66"/>
      <c r="AT441" s="23" t="s">
        <v>131</v>
      </c>
      <c r="AU441" s="23" t="s">
        <v>78</v>
      </c>
    </row>
    <row r="442" spans="2:65" s="1" customFormat="1" ht="31.5" customHeight="1">
      <c r="B442" s="139"/>
      <c r="C442" s="269" t="s">
        <v>732</v>
      </c>
      <c r="D442" s="269" t="s">
        <v>124</v>
      </c>
      <c r="E442" s="270" t="s">
        <v>733</v>
      </c>
      <c r="F442" s="271" t="s">
        <v>734</v>
      </c>
      <c r="G442" s="272" t="s">
        <v>735</v>
      </c>
      <c r="H442" s="273">
        <v>1</v>
      </c>
      <c r="I442" s="253"/>
      <c r="J442" s="274">
        <f>ROUND(I442*H442,2)</f>
        <v>0</v>
      </c>
      <c r="K442" s="271" t="s">
        <v>128</v>
      </c>
      <c r="L442" s="37"/>
      <c r="M442" s="140"/>
      <c r="N442" s="141"/>
      <c r="O442" s="142"/>
      <c r="P442" s="142"/>
      <c r="Q442" s="142"/>
      <c r="R442" s="142"/>
      <c r="S442" s="142"/>
      <c r="T442" s="143"/>
      <c r="AR442" s="23" t="s">
        <v>209</v>
      </c>
      <c r="AT442" s="23" t="s">
        <v>124</v>
      </c>
      <c r="AU442" s="23" t="s">
        <v>78</v>
      </c>
      <c r="AY442" s="23" t="s">
        <v>121</v>
      </c>
      <c r="BE442" s="144">
        <f>IF(N442="základní",J442,0)</f>
        <v>0</v>
      </c>
      <c r="BF442" s="144">
        <f>IF(N442="snížená",J442,0)</f>
        <v>0</v>
      </c>
      <c r="BG442" s="144">
        <f>IF(N442="zákl. přenesená",J442,0)</f>
        <v>0</v>
      </c>
      <c r="BH442" s="144">
        <f>IF(N442="sníž. přenesená",J442,0)</f>
        <v>0</v>
      </c>
      <c r="BI442" s="144">
        <f>IF(N442="nulová",J442,0)</f>
        <v>0</v>
      </c>
      <c r="BJ442" s="23" t="s">
        <v>76</v>
      </c>
      <c r="BK442" s="144">
        <f>ROUND(I442*H442,2)</f>
        <v>0</v>
      </c>
      <c r="BL442" s="23" t="s">
        <v>209</v>
      </c>
      <c r="BM442" s="23" t="s">
        <v>736</v>
      </c>
    </row>
    <row r="443" spans="2:47" s="1" customFormat="1" ht="54">
      <c r="B443" s="37"/>
      <c r="C443" s="260"/>
      <c r="D443" s="278" t="s">
        <v>131</v>
      </c>
      <c r="E443" s="260"/>
      <c r="F443" s="289" t="s">
        <v>737</v>
      </c>
      <c r="G443" s="260"/>
      <c r="H443" s="260"/>
      <c r="I443" s="304"/>
      <c r="J443" s="260"/>
      <c r="K443" s="260"/>
      <c r="L443" s="37"/>
      <c r="M443" s="146"/>
      <c r="N443" s="38"/>
      <c r="O443" s="38"/>
      <c r="P443" s="38"/>
      <c r="Q443" s="38"/>
      <c r="R443" s="38"/>
      <c r="S443" s="38"/>
      <c r="T443" s="66"/>
      <c r="AT443" s="23" t="s">
        <v>131</v>
      </c>
      <c r="AU443" s="23" t="s">
        <v>78</v>
      </c>
    </row>
    <row r="444" spans="2:65" s="1" customFormat="1" ht="31.5" customHeight="1">
      <c r="B444" s="139"/>
      <c r="C444" s="269" t="s">
        <v>738</v>
      </c>
      <c r="D444" s="269" t="s">
        <v>124</v>
      </c>
      <c r="E444" s="270" t="s">
        <v>739</v>
      </c>
      <c r="F444" s="271" t="s">
        <v>740</v>
      </c>
      <c r="G444" s="272" t="s">
        <v>225</v>
      </c>
      <c r="H444" s="273">
        <v>0.232</v>
      </c>
      <c r="I444" s="253"/>
      <c r="J444" s="274">
        <f>ROUND(I444*H444,2)</f>
        <v>0</v>
      </c>
      <c r="K444" s="271" t="s">
        <v>128</v>
      </c>
      <c r="L444" s="37"/>
      <c r="M444" s="140"/>
      <c r="N444" s="141"/>
      <c r="O444" s="142"/>
      <c r="P444" s="142"/>
      <c r="Q444" s="142"/>
      <c r="R444" s="142"/>
      <c r="S444" s="142"/>
      <c r="T444" s="143"/>
      <c r="AR444" s="23" t="s">
        <v>209</v>
      </c>
      <c r="AT444" s="23" t="s">
        <v>124</v>
      </c>
      <c r="AU444" s="23" t="s">
        <v>78</v>
      </c>
      <c r="AY444" s="23" t="s">
        <v>121</v>
      </c>
      <c r="BE444" s="144">
        <f>IF(N444="základní",J444,0)</f>
        <v>0</v>
      </c>
      <c r="BF444" s="144">
        <f>IF(N444="snížená",J444,0)</f>
        <v>0</v>
      </c>
      <c r="BG444" s="144">
        <f>IF(N444="zákl. přenesená",J444,0)</f>
        <v>0</v>
      </c>
      <c r="BH444" s="144">
        <f>IF(N444="sníž. přenesená",J444,0)</f>
        <v>0</v>
      </c>
      <c r="BI444" s="144">
        <f>IF(N444="nulová",J444,0)</f>
        <v>0</v>
      </c>
      <c r="BJ444" s="23" t="s">
        <v>76</v>
      </c>
      <c r="BK444" s="144">
        <f>ROUND(I444*H444,2)</f>
        <v>0</v>
      </c>
      <c r="BL444" s="23" t="s">
        <v>209</v>
      </c>
      <c r="BM444" s="23" t="s">
        <v>741</v>
      </c>
    </row>
    <row r="445" spans="2:47" s="1" customFormat="1" ht="121.5">
      <c r="B445" s="37"/>
      <c r="C445" s="260"/>
      <c r="D445" s="275" t="s">
        <v>131</v>
      </c>
      <c r="E445" s="260"/>
      <c r="F445" s="276" t="s">
        <v>742</v>
      </c>
      <c r="G445" s="260"/>
      <c r="H445" s="260"/>
      <c r="I445" s="304"/>
      <c r="J445" s="260"/>
      <c r="K445" s="260"/>
      <c r="L445" s="37"/>
      <c r="M445" s="146"/>
      <c r="N445" s="38"/>
      <c r="O445" s="38"/>
      <c r="P445" s="38"/>
      <c r="Q445" s="38"/>
      <c r="R445" s="38"/>
      <c r="S445" s="38"/>
      <c r="T445" s="66"/>
      <c r="AT445" s="23" t="s">
        <v>131</v>
      </c>
      <c r="AU445" s="23" t="s">
        <v>78</v>
      </c>
    </row>
    <row r="446" spans="2:63" s="10" customFormat="1" ht="29.85" customHeight="1">
      <c r="B446" s="131"/>
      <c r="C446" s="262"/>
      <c r="D446" s="266" t="s">
        <v>68</v>
      </c>
      <c r="E446" s="267" t="s">
        <v>743</v>
      </c>
      <c r="F446" s="267" t="s">
        <v>744</v>
      </c>
      <c r="G446" s="262"/>
      <c r="H446" s="262"/>
      <c r="I446" s="305"/>
      <c r="J446" s="268">
        <f>BK446</f>
        <v>0</v>
      </c>
      <c r="K446" s="262"/>
      <c r="L446" s="131"/>
      <c r="M446" s="133"/>
      <c r="N446" s="134"/>
      <c r="O446" s="134"/>
      <c r="P446" s="135"/>
      <c r="Q446" s="134"/>
      <c r="R446" s="135"/>
      <c r="S446" s="134"/>
      <c r="T446" s="136"/>
      <c r="AR446" s="132" t="s">
        <v>78</v>
      </c>
      <c r="AT446" s="137" t="s">
        <v>68</v>
      </c>
      <c r="AU446" s="137" t="s">
        <v>76</v>
      </c>
      <c r="AY446" s="132" t="s">
        <v>121</v>
      </c>
      <c r="BK446" s="138">
        <f>SUM(BK447:BK451)</f>
        <v>0</v>
      </c>
    </row>
    <row r="447" spans="2:65" s="1" customFormat="1" ht="22.5" customHeight="1">
      <c r="B447" s="139"/>
      <c r="C447" s="269" t="s">
        <v>745</v>
      </c>
      <c r="D447" s="269" t="s">
        <v>124</v>
      </c>
      <c r="E447" s="270" t="s">
        <v>746</v>
      </c>
      <c r="F447" s="271" t="s">
        <v>747</v>
      </c>
      <c r="G447" s="272" t="s">
        <v>127</v>
      </c>
      <c r="H447" s="273">
        <v>27</v>
      </c>
      <c r="I447" s="253"/>
      <c r="J447" s="274">
        <f>ROUND(I447*H447,2)</f>
        <v>0</v>
      </c>
      <c r="K447" s="271" t="s">
        <v>128</v>
      </c>
      <c r="L447" s="37"/>
      <c r="M447" s="140"/>
      <c r="N447" s="141"/>
      <c r="O447" s="142"/>
      <c r="P447" s="142"/>
      <c r="Q447" s="142"/>
      <c r="R447" s="142"/>
      <c r="S447" s="142"/>
      <c r="T447" s="143"/>
      <c r="AR447" s="23" t="s">
        <v>209</v>
      </c>
      <c r="AT447" s="23" t="s">
        <v>124</v>
      </c>
      <c r="AU447" s="23" t="s">
        <v>78</v>
      </c>
      <c r="AY447" s="23" t="s">
        <v>121</v>
      </c>
      <c r="BE447" s="144">
        <f>IF(N447="základní",J447,0)</f>
        <v>0</v>
      </c>
      <c r="BF447" s="144">
        <f>IF(N447="snížená",J447,0)</f>
        <v>0</v>
      </c>
      <c r="BG447" s="144">
        <f>IF(N447="zákl. přenesená",J447,0)</f>
        <v>0</v>
      </c>
      <c r="BH447" s="144">
        <f>IF(N447="sníž. přenesená",J447,0)</f>
        <v>0</v>
      </c>
      <c r="BI447" s="144">
        <f>IF(N447="nulová",J447,0)</f>
        <v>0</v>
      </c>
      <c r="BJ447" s="23" t="s">
        <v>76</v>
      </c>
      <c r="BK447" s="144">
        <f>ROUND(I447*H447,2)</f>
        <v>0</v>
      </c>
      <c r="BL447" s="23" t="s">
        <v>209</v>
      </c>
      <c r="BM447" s="23" t="s">
        <v>748</v>
      </c>
    </row>
    <row r="448" spans="2:51" s="11" customFormat="1" ht="13.5">
      <c r="B448" s="147"/>
      <c r="C448" s="277"/>
      <c r="D448" s="278" t="s">
        <v>133</v>
      </c>
      <c r="E448" s="279" t="s">
        <v>5</v>
      </c>
      <c r="F448" s="280" t="s">
        <v>749</v>
      </c>
      <c r="G448" s="277"/>
      <c r="H448" s="281">
        <v>27</v>
      </c>
      <c r="I448" s="307"/>
      <c r="J448" s="277"/>
      <c r="K448" s="277"/>
      <c r="L448" s="147"/>
      <c r="M448" s="148"/>
      <c r="N448" s="149"/>
      <c r="O448" s="149"/>
      <c r="P448" s="149"/>
      <c r="Q448" s="149"/>
      <c r="R448" s="149"/>
      <c r="S448" s="149"/>
      <c r="T448" s="150"/>
      <c r="AT448" s="151" t="s">
        <v>133</v>
      </c>
      <c r="AU448" s="151" t="s">
        <v>78</v>
      </c>
      <c r="AV448" s="11" t="s">
        <v>78</v>
      </c>
      <c r="AW448" s="11" t="s">
        <v>32</v>
      </c>
      <c r="AX448" s="11" t="s">
        <v>76</v>
      </c>
      <c r="AY448" s="151" t="s">
        <v>121</v>
      </c>
    </row>
    <row r="449" spans="2:65" s="1" customFormat="1" ht="31.5" customHeight="1">
      <c r="B449" s="139"/>
      <c r="C449" s="269" t="s">
        <v>750</v>
      </c>
      <c r="D449" s="269" t="s">
        <v>124</v>
      </c>
      <c r="E449" s="270" t="s">
        <v>379</v>
      </c>
      <c r="F449" s="271" t="s">
        <v>380</v>
      </c>
      <c r="G449" s="272" t="s">
        <v>127</v>
      </c>
      <c r="H449" s="273">
        <v>100</v>
      </c>
      <c r="I449" s="253"/>
      <c r="J449" s="274">
        <f>ROUND(I449*H449,2)</f>
        <v>0</v>
      </c>
      <c r="K449" s="271" t="s">
        <v>128</v>
      </c>
      <c r="L449" s="37"/>
      <c r="M449" s="140"/>
      <c r="N449" s="141"/>
      <c r="O449" s="142"/>
      <c r="P449" s="142"/>
      <c r="Q449" s="142"/>
      <c r="R449" s="142"/>
      <c r="S449" s="142"/>
      <c r="T449" s="143"/>
      <c r="AR449" s="23" t="s">
        <v>209</v>
      </c>
      <c r="AT449" s="23" t="s">
        <v>124</v>
      </c>
      <c r="AU449" s="23" t="s">
        <v>78</v>
      </c>
      <c r="AY449" s="23" t="s">
        <v>121</v>
      </c>
      <c r="BE449" s="144">
        <f>IF(N449="základní",J449,0)</f>
        <v>0</v>
      </c>
      <c r="BF449" s="144">
        <f>IF(N449="snížená",J449,0)</f>
        <v>0</v>
      </c>
      <c r="BG449" s="144">
        <f>IF(N449="zákl. přenesená",J449,0)</f>
        <v>0</v>
      </c>
      <c r="BH449" s="144">
        <f>IF(N449="sníž. přenesená",J449,0)</f>
        <v>0</v>
      </c>
      <c r="BI449" s="144">
        <f>IF(N449="nulová",J449,0)</f>
        <v>0</v>
      </c>
      <c r="BJ449" s="23" t="s">
        <v>76</v>
      </c>
      <c r="BK449" s="144">
        <f>ROUND(I449*H449,2)</f>
        <v>0</v>
      </c>
      <c r="BL449" s="23" t="s">
        <v>209</v>
      </c>
      <c r="BM449" s="23" t="s">
        <v>751</v>
      </c>
    </row>
    <row r="450" spans="2:47" s="1" customFormat="1" ht="81">
      <c r="B450" s="37"/>
      <c r="C450" s="260"/>
      <c r="D450" s="275" t="s">
        <v>131</v>
      </c>
      <c r="E450" s="260"/>
      <c r="F450" s="276" t="s">
        <v>382</v>
      </c>
      <c r="G450" s="260"/>
      <c r="H450" s="260"/>
      <c r="I450" s="304"/>
      <c r="J450" s="260"/>
      <c r="K450" s="260"/>
      <c r="L450" s="37"/>
      <c r="M450" s="146"/>
      <c r="N450" s="38"/>
      <c r="O450" s="38"/>
      <c r="P450" s="38"/>
      <c r="Q450" s="38"/>
      <c r="R450" s="38"/>
      <c r="S450" s="38"/>
      <c r="T450" s="66"/>
      <c r="AT450" s="23" t="s">
        <v>131</v>
      </c>
      <c r="AU450" s="23" t="s">
        <v>78</v>
      </c>
    </row>
    <row r="451" spans="2:51" s="11" customFormat="1" ht="13.5">
      <c r="B451" s="147"/>
      <c r="C451" s="277"/>
      <c r="D451" s="275" t="s">
        <v>133</v>
      </c>
      <c r="E451" s="282" t="s">
        <v>5</v>
      </c>
      <c r="F451" s="283" t="s">
        <v>752</v>
      </c>
      <c r="G451" s="277"/>
      <c r="H451" s="284">
        <v>100</v>
      </c>
      <c r="I451" s="307"/>
      <c r="J451" s="277"/>
      <c r="K451" s="277"/>
      <c r="L451" s="147"/>
      <c r="M451" s="148"/>
      <c r="N451" s="149"/>
      <c r="O451" s="149"/>
      <c r="P451" s="149"/>
      <c r="Q451" s="149"/>
      <c r="R451" s="149"/>
      <c r="S451" s="149"/>
      <c r="T451" s="150"/>
      <c r="AT451" s="151" t="s">
        <v>133</v>
      </c>
      <c r="AU451" s="151" t="s">
        <v>78</v>
      </c>
      <c r="AV451" s="11" t="s">
        <v>78</v>
      </c>
      <c r="AW451" s="11" t="s">
        <v>32</v>
      </c>
      <c r="AX451" s="11" t="s">
        <v>76</v>
      </c>
      <c r="AY451" s="151" t="s">
        <v>121</v>
      </c>
    </row>
    <row r="452" spans="2:63" s="10" customFormat="1" ht="29.85" customHeight="1">
      <c r="B452" s="131"/>
      <c r="C452" s="262"/>
      <c r="D452" s="266" t="s">
        <v>68</v>
      </c>
      <c r="E452" s="267" t="s">
        <v>753</v>
      </c>
      <c r="F452" s="267" t="s">
        <v>754</v>
      </c>
      <c r="G452" s="262"/>
      <c r="H452" s="262"/>
      <c r="I452" s="305"/>
      <c r="J452" s="268">
        <f>BK452</f>
        <v>0</v>
      </c>
      <c r="K452" s="262"/>
      <c r="L452" s="131"/>
      <c r="M452" s="133"/>
      <c r="N452" s="134"/>
      <c r="O452" s="134"/>
      <c r="P452" s="135"/>
      <c r="Q452" s="134"/>
      <c r="R452" s="135"/>
      <c r="S452" s="134"/>
      <c r="T452" s="136"/>
      <c r="AR452" s="132" t="s">
        <v>78</v>
      </c>
      <c r="AT452" s="137" t="s">
        <v>68</v>
      </c>
      <c r="AU452" s="137" t="s">
        <v>76</v>
      </c>
      <c r="AY452" s="132" t="s">
        <v>121</v>
      </c>
      <c r="BK452" s="138">
        <f>SUM(BK453:BK458)</f>
        <v>0</v>
      </c>
    </row>
    <row r="453" spans="2:65" s="1" customFormat="1" ht="22.5" customHeight="1">
      <c r="B453" s="139"/>
      <c r="C453" s="269" t="s">
        <v>755</v>
      </c>
      <c r="D453" s="269" t="s">
        <v>124</v>
      </c>
      <c r="E453" s="270" t="s">
        <v>756</v>
      </c>
      <c r="F453" s="271" t="s">
        <v>757</v>
      </c>
      <c r="G453" s="272" t="s">
        <v>127</v>
      </c>
      <c r="H453" s="273">
        <v>100</v>
      </c>
      <c r="I453" s="253"/>
      <c r="J453" s="274">
        <f>ROUND(I453*H453,2)</f>
        <v>0</v>
      </c>
      <c r="K453" s="271" t="s">
        <v>128</v>
      </c>
      <c r="L453" s="37"/>
      <c r="M453" s="140"/>
      <c r="N453" s="141"/>
      <c r="O453" s="142"/>
      <c r="P453" s="142"/>
      <c r="Q453" s="142"/>
      <c r="R453" s="142"/>
      <c r="S453" s="142"/>
      <c r="T453" s="143"/>
      <c r="AR453" s="23" t="s">
        <v>209</v>
      </c>
      <c r="AT453" s="23" t="s">
        <v>124</v>
      </c>
      <c r="AU453" s="23" t="s">
        <v>78</v>
      </c>
      <c r="AY453" s="23" t="s">
        <v>121</v>
      </c>
      <c r="BE453" s="144">
        <f>IF(N453="základní",J453,0)</f>
        <v>0</v>
      </c>
      <c r="BF453" s="144">
        <f>IF(N453="snížená",J453,0)</f>
        <v>0</v>
      </c>
      <c r="BG453" s="144">
        <f>IF(N453="zákl. přenesená",J453,0)</f>
        <v>0</v>
      </c>
      <c r="BH453" s="144">
        <f>IF(N453="sníž. přenesená",J453,0)</f>
        <v>0</v>
      </c>
      <c r="BI453" s="144">
        <f>IF(N453="nulová",J453,0)</f>
        <v>0</v>
      </c>
      <c r="BJ453" s="23" t="s">
        <v>76</v>
      </c>
      <c r="BK453" s="144">
        <f>ROUND(I453*H453,2)</f>
        <v>0</v>
      </c>
      <c r="BL453" s="23" t="s">
        <v>209</v>
      </c>
      <c r="BM453" s="23" t="s">
        <v>758</v>
      </c>
    </row>
    <row r="454" spans="2:51" s="11" customFormat="1" ht="13.5">
      <c r="B454" s="147"/>
      <c r="C454" s="277"/>
      <c r="D454" s="278" t="s">
        <v>133</v>
      </c>
      <c r="E454" s="279" t="s">
        <v>5</v>
      </c>
      <c r="F454" s="280" t="s">
        <v>759</v>
      </c>
      <c r="G454" s="277"/>
      <c r="H454" s="281">
        <v>100</v>
      </c>
      <c r="I454" s="307"/>
      <c r="J454" s="277"/>
      <c r="K454" s="277"/>
      <c r="L454" s="147"/>
      <c r="M454" s="148"/>
      <c r="N454" s="149"/>
      <c r="O454" s="149"/>
      <c r="P454" s="149"/>
      <c r="Q454" s="149"/>
      <c r="R454" s="149"/>
      <c r="S454" s="149"/>
      <c r="T454" s="150"/>
      <c r="AT454" s="151" t="s">
        <v>133</v>
      </c>
      <c r="AU454" s="151" t="s">
        <v>78</v>
      </c>
      <c r="AV454" s="11" t="s">
        <v>78</v>
      </c>
      <c r="AW454" s="11" t="s">
        <v>32</v>
      </c>
      <c r="AX454" s="11" t="s">
        <v>76</v>
      </c>
      <c r="AY454" s="151" t="s">
        <v>121</v>
      </c>
    </row>
    <row r="455" spans="2:65" s="1" customFormat="1" ht="31.5" customHeight="1">
      <c r="B455" s="139"/>
      <c r="C455" s="269" t="s">
        <v>760</v>
      </c>
      <c r="D455" s="269" t="s">
        <v>124</v>
      </c>
      <c r="E455" s="270" t="s">
        <v>761</v>
      </c>
      <c r="F455" s="271" t="s">
        <v>762</v>
      </c>
      <c r="G455" s="272" t="s">
        <v>127</v>
      </c>
      <c r="H455" s="273">
        <v>69</v>
      </c>
      <c r="I455" s="253"/>
      <c r="J455" s="274">
        <f>ROUND(I455*H455,2)</f>
        <v>0</v>
      </c>
      <c r="K455" s="271" t="s">
        <v>128</v>
      </c>
      <c r="L455" s="37"/>
      <c r="M455" s="140"/>
      <c r="N455" s="141"/>
      <c r="O455" s="142"/>
      <c r="P455" s="142"/>
      <c r="Q455" s="142"/>
      <c r="R455" s="142"/>
      <c r="S455" s="142"/>
      <c r="T455" s="143"/>
      <c r="AR455" s="23" t="s">
        <v>209</v>
      </c>
      <c r="AT455" s="23" t="s">
        <v>124</v>
      </c>
      <c r="AU455" s="23" t="s">
        <v>78</v>
      </c>
      <c r="AY455" s="23" t="s">
        <v>121</v>
      </c>
      <c r="BE455" s="144">
        <f>IF(N455="základní",J455,0)</f>
        <v>0</v>
      </c>
      <c r="BF455" s="144">
        <f>IF(N455="snížená",J455,0)</f>
        <v>0</v>
      </c>
      <c r="BG455" s="144">
        <f>IF(N455="zákl. přenesená",J455,0)</f>
        <v>0</v>
      </c>
      <c r="BH455" s="144">
        <f>IF(N455="sníž. přenesená",J455,0)</f>
        <v>0</v>
      </c>
      <c r="BI455" s="144">
        <f>IF(N455="nulová",J455,0)</f>
        <v>0</v>
      </c>
      <c r="BJ455" s="23" t="s">
        <v>76</v>
      </c>
      <c r="BK455" s="144">
        <f>ROUND(I455*H455,2)</f>
        <v>0</v>
      </c>
      <c r="BL455" s="23" t="s">
        <v>209</v>
      </c>
      <c r="BM455" s="23" t="s">
        <v>763</v>
      </c>
    </row>
    <row r="456" spans="2:51" s="11" customFormat="1" ht="13.5">
      <c r="B456" s="147"/>
      <c r="C456" s="277"/>
      <c r="D456" s="275" t="s">
        <v>133</v>
      </c>
      <c r="E456" s="282" t="s">
        <v>5</v>
      </c>
      <c r="F456" s="283" t="s">
        <v>764</v>
      </c>
      <c r="G456" s="277"/>
      <c r="H456" s="284">
        <v>19</v>
      </c>
      <c r="I456" s="307"/>
      <c r="J456" s="277"/>
      <c r="K456" s="277"/>
      <c r="L456" s="147"/>
      <c r="M456" s="148"/>
      <c r="N456" s="149"/>
      <c r="O456" s="149"/>
      <c r="P456" s="149"/>
      <c r="Q456" s="149"/>
      <c r="R456" s="149"/>
      <c r="S456" s="149"/>
      <c r="T456" s="150"/>
      <c r="AT456" s="151" t="s">
        <v>133</v>
      </c>
      <c r="AU456" s="151" t="s">
        <v>78</v>
      </c>
      <c r="AV456" s="11" t="s">
        <v>78</v>
      </c>
      <c r="AW456" s="11" t="s">
        <v>32</v>
      </c>
      <c r="AX456" s="11" t="s">
        <v>69</v>
      </c>
      <c r="AY456" s="151" t="s">
        <v>121</v>
      </c>
    </row>
    <row r="457" spans="2:51" s="11" customFormat="1" ht="13.5">
      <c r="B457" s="147"/>
      <c r="C457" s="277"/>
      <c r="D457" s="275" t="s">
        <v>133</v>
      </c>
      <c r="E457" s="282" t="s">
        <v>5</v>
      </c>
      <c r="F457" s="283" t="s">
        <v>765</v>
      </c>
      <c r="G457" s="277"/>
      <c r="H457" s="284">
        <v>50</v>
      </c>
      <c r="I457" s="307"/>
      <c r="J457" s="277"/>
      <c r="K457" s="277"/>
      <c r="L457" s="147"/>
      <c r="M457" s="148"/>
      <c r="N457" s="149"/>
      <c r="O457" s="149"/>
      <c r="P457" s="149"/>
      <c r="Q457" s="149"/>
      <c r="R457" s="149"/>
      <c r="S457" s="149"/>
      <c r="T457" s="150"/>
      <c r="AT457" s="151" t="s">
        <v>133</v>
      </c>
      <c r="AU457" s="151" t="s">
        <v>78</v>
      </c>
      <c r="AV457" s="11" t="s">
        <v>78</v>
      </c>
      <c r="AW457" s="11" t="s">
        <v>32</v>
      </c>
      <c r="AX457" s="11" t="s">
        <v>69</v>
      </c>
      <c r="AY457" s="151" t="s">
        <v>121</v>
      </c>
    </row>
    <row r="458" spans="2:51" s="12" customFormat="1" ht="13.5">
      <c r="B458" s="154"/>
      <c r="C458" s="285"/>
      <c r="D458" s="275" t="s">
        <v>133</v>
      </c>
      <c r="E458" s="286" t="s">
        <v>5</v>
      </c>
      <c r="F458" s="287" t="s">
        <v>151</v>
      </c>
      <c r="G458" s="285"/>
      <c r="H458" s="288">
        <v>69</v>
      </c>
      <c r="I458" s="308"/>
      <c r="J458" s="285"/>
      <c r="K458" s="285"/>
      <c r="L458" s="154"/>
      <c r="M458" s="155"/>
      <c r="N458" s="156"/>
      <c r="O458" s="156"/>
      <c r="P458" s="156"/>
      <c r="Q458" s="156"/>
      <c r="R458" s="156"/>
      <c r="S458" s="156"/>
      <c r="T458" s="157"/>
      <c r="AT458" s="158" t="s">
        <v>133</v>
      </c>
      <c r="AU458" s="158" t="s">
        <v>78</v>
      </c>
      <c r="AV458" s="12" t="s">
        <v>129</v>
      </c>
      <c r="AW458" s="12" t="s">
        <v>32</v>
      </c>
      <c r="AX458" s="12" t="s">
        <v>76</v>
      </c>
      <c r="AY458" s="158" t="s">
        <v>121</v>
      </c>
    </row>
    <row r="459" spans="2:63" s="10" customFormat="1" ht="37.35" customHeight="1">
      <c r="B459" s="131"/>
      <c r="C459" s="262"/>
      <c r="D459" s="263" t="s">
        <v>68</v>
      </c>
      <c r="E459" s="264" t="s">
        <v>290</v>
      </c>
      <c r="F459" s="264" t="s">
        <v>766</v>
      </c>
      <c r="G459" s="262"/>
      <c r="H459" s="262"/>
      <c r="I459" s="305"/>
      <c r="J459" s="265">
        <f>BK459</f>
        <v>0</v>
      </c>
      <c r="K459" s="262"/>
      <c r="L459" s="131"/>
      <c r="M459" s="133"/>
      <c r="N459" s="134"/>
      <c r="O459" s="134"/>
      <c r="P459" s="135"/>
      <c r="Q459" s="134"/>
      <c r="R459" s="135"/>
      <c r="S459" s="134"/>
      <c r="T459" s="136"/>
      <c r="AR459" s="132" t="s">
        <v>140</v>
      </c>
      <c r="AT459" s="137" t="s">
        <v>68</v>
      </c>
      <c r="AU459" s="137" t="s">
        <v>69</v>
      </c>
      <c r="AY459" s="132" t="s">
        <v>121</v>
      </c>
      <c r="BK459" s="138">
        <f>BK460+BK464</f>
        <v>0</v>
      </c>
    </row>
    <row r="460" spans="2:63" s="10" customFormat="1" ht="19.9" customHeight="1">
      <c r="B460" s="131"/>
      <c r="C460" s="262"/>
      <c r="D460" s="266" t="s">
        <v>68</v>
      </c>
      <c r="E460" s="267" t="s">
        <v>767</v>
      </c>
      <c r="F460" s="267" t="s">
        <v>768</v>
      </c>
      <c r="G460" s="262"/>
      <c r="H460" s="262"/>
      <c r="I460" s="305"/>
      <c r="J460" s="268">
        <f>BK460</f>
        <v>0</v>
      </c>
      <c r="K460" s="262"/>
      <c r="L460" s="131"/>
      <c r="M460" s="133"/>
      <c r="N460" s="134"/>
      <c r="O460" s="134"/>
      <c r="P460" s="135"/>
      <c r="Q460" s="134"/>
      <c r="R460" s="135"/>
      <c r="S460" s="134"/>
      <c r="T460" s="136"/>
      <c r="AR460" s="132" t="s">
        <v>140</v>
      </c>
      <c r="AT460" s="137" t="s">
        <v>68</v>
      </c>
      <c r="AU460" s="137" t="s">
        <v>76</v>
      </c>
      <c r="AY460" s="132" t="s">
        <v>121</v>
      </c>
      <c r="BK460" s="138">
        <f>SUM(BK461:BK463)</f>
        <v>0</v>
      </c>
    </row>
    <row r="461" spans="2:65" s="1" customFormat="1" ht="31.5" customHeight="1">
      <c r="B461" s="139"/>
      <c r="C461" s="269" t="s">
        <v>769</v>
      </c>
      <c r="D461" s="269" t="s">
        <v>124</v>
      </c>
      <c r="E461" s="270" t="s">
        <v>770</v>
      </c>
      <c r="F461" s="271" t="s">
        <v>771</v>
      </c>
      <c r="G461" s="272" t="s">
        <v>274</v>
      </c>
      <c r="H461" s="273">
        <v>4</v>
      </c>
      <c r="I461" s="253"/>
      <c r="J461" s="274">
        <f>ROUND(I461*H461,2)</f>
        <v>0</v>
      </c>
      <c r="K461" s="271" t="s">
        <v>5</v>
      </c>
      <c r="L461" s="37"/>
      <c r="M461" s="140"/>
      <c r="N461" s="141"/>
      <c r="O461" s="142"/>
      <c r="P461" s="142"/>
      <c r="Q461" s="142"/>
      <c r="R461" s="142"/>
      <c r="S461" s="142"/>
      <c r="T461" s="143"/>
      <c r="AR461" s="23" t="s">
        <v>505</v>
      </c>
      <c r="AT461" s="23" t="s">
        <v>124</v>
      </c>
      <c r="AU461" s="23" t="s">
        <v>78</v>
      </c>
      <c r="AY461" s="23" t="s">
        <v>121</v>
      </c>
      <c r="BE461" s="144">
        <f>IF(N461="základní",J461,0)</f>
        <v>0</v>
      </c>
      <c r="BF461" s="144">
        <f>IF(N461="snížená",J461,0)</f>
        <v>0</v>
      </c>
      <c r="BG461" s="144">
        <f>IF(N461="zákl. přenesená",J461,0)</f>
        <v>0</v>
      </c>
      <c r="BH461" s="144">
        <f>IF(N461="sníž. přenesená",J461,0)</f>
        <v>0</v>
      </c>
      <c r="BI461" s="144">
        <f>IF(N461="nulová",J461,0)</f>
        <v>0</v>
      </c>
      <c r="BJ461" s="23" t="s">
        <v>76</v>
      </c>
      <c r="BK461" s="144">
        <f>ROUND(I461*H461,2)</f>
        <v>0</v>
      </c>
      <c r="BL461" s="23" t="s">
        <v>505</v>
      </c>
      <c r="BM461" s="23" t="s">
        <v>772</v>
      </c>
    </row>
    <row r="462" spans="2:65" s="1" customFormat="1" ht="31.5" customHeight="1">
      <c r="B462" s="139"/>
      <c r="C462" s="269" t="s">
        <v>773</v>
      </c>
      <c r="D462" s="269" t="s">
        <v>124</v>
      </c>
      <c r="E462" s="270" t="s">
        <v>774</v>
      </c>
      <c r="F462" s="271" t="s">
        <v>775</v>
      </c>
      <c r="G462" s="272" t="s">
        <v>137</v>
      </c>
      <c r="H462" s="273">
        <v>55.28</v>
      </c>
      <c r="I462" s="253"/>
      <c r="J462" s="274">
        <f>ROUND(I462*H462,2)</f>
        <v>0</v>
      </c>
      <c r="K462" s="271" t="s">
        <v>5</v>
      </c>
      <c r="L462" s="37"/>
      <c r="M462" s="140"/>
      <c r="N462" s="141"/>
      <c r="O462" s="142"/>
      <c r="P462" s="142"/>
      <c r="Q462" s="142"/>
      <c r="R462" s="142"/>
      <c r="S462" s="142"/>
      <c r="T462" s="143"/>
      <c r="AR462" s="23" t="s">
        <v>209</v>
      </c>
      <c r="AT462" s="23" t="s">
        <v>124</v>
      </c>
      <c r="AU462" s="23" t="s">
        <v>78</v>
      </c>
      <c r="AY462" s="23" t="s">
        <v>121</v>
      </c>
      <c r="BE462" s="144">
        <f>IF(N462="základní",J462,0)</f>
        <v>0</v>
      </c>
      <c r="BF462" s="144">
        <f>IF(N462="snížená",J462,0)</f>
        <v>0</v>
      </c>
      <c r="BG462" s="144">
        <f>IF(N462="zákl. přenesená",J462,0)</f>
        <v>0</v>
      </c>
      <c r="BH462" s="144">
        <f>IF(N462="sníž. přenesená",J462,0)</f>
        <v>0</v>
      </c>
      <c r="BI462" s="144">
        <f>IF(N462="nulová",J462,0)</f>
        <v>0</v>
      </c>
      <c r="BJ462" s="23" t="s">
        <v>76</v>
      </c>
      <c r="BK462" s="144">
        <f>ROUND(I462*H462,2)</f>
        <v>0</v>
      </c>
      <c r="BL462" s="23" t="s">
        <v>209</v>
      </c>
      <c r="BM462" s="23" t="s">
        <v>776</v>
      </c>
    </row>
    <row r="463" spans="2:51" s="11" customFormat="1" ht="13.5">
      <c r="B463" s="147"/>
      <c r="C463" s="277"/>
      <c r="D463" s="275" t="s">
        <v>133</v>
      </c>
      <c r="E463" s="282" t="s">
        <v>5</v>
      </c>
      <c r="F463" s="283" t="s">
        <v>777</v>
      </c>
      <c r="G463" s="277"/>
      <c r="H463" s="284">
        <v>55.28</v>
      </c>
      <c r="I463" s="307"/>
      <c r="J463" s="277"/>
      <c r="K463" s="277"/>
      <c r="L463" s="147"/>
      <c r="M463" s="148"/>
      <c r="N463" s="149"/>
      <c r="O463" s="149"/>
      <c r="P463" s="149"/>
      <c r="Q463" s="149"/>
      <c r="R463" s="149"/>
      <c r="S463" s="149"/>
      <c r="T463" s="150"/>
      <c r="AT463" s="151" t="s">
        <v>133</v>
      </c>
      <c r="AU463" s="151" t="s">
        <v>78</v>
      </c>
      <c r="AV463" s="11" t="s">
        <v>78</v>
      </c>
      <c r="AW463" s="11" t="s">
        <v>32</v>
      </c>
      <c r="AX463" s="11" t="s">
        <v>76</v>
      </c>
      <c r="AY463" s="151" t="s">
        <v>121</v>
      </c>
    </row>
    <row r="464" spans="2:63" s="10" customFormat="1" ht="29.85" customHeight="1">
      <c r="B464" s="131"/>
      <c r="C464" s="262"/>
      <c r="D464" s="266" t="s">
        <v>68</v>
      </c>
      <c r="E464" s="267" t="s">
        <v>778</v>
      </c>
      <c r="F464" s="267" t="s">
        <v>779</v>
      </c>
      <c r="G464" s="262"/>
      <c r="H464" s="262"/>
      <c r="I464" s="305"/>
      <c r="J464" s="268">
        <f>BK464</f>
        <v>0</v>
      </c>
      <c r="K464" s="262"/>
      <c r="L464" s="131"/>
      <c r="M464" s="133"/>
      <c r="N464" s="134"/>
      <c r="O464" s="134"/>
      <c r="P464" s="135"/>
      <c r="Q464" s="134"/>
      <c r="R464" s="135"/>
      <c r="S464" s="134"/>
      <c r="T464" s="136"/>
      <c r="AR464" s="132" t="s">
        <v>140</v>
      </c>
      <c r="AT464" s="137" t="s">
        <v>68</v>
      </c>
      <c r="AU464" s="137" t="s">
        <v>76</v>
      </c>
      <c r="AY464" s="132" t="s">
        <v>121</v>
      </c>
      <c r="BK464" s="138">
        <f>SUM(BK465:BK466)</f>
        <v>0</v>
      </c>
    </row>
    <row r="465" spans="2:65" s="1" customFormat="1" ht="31.5" customHeight="1">
      <c r="B465" s="139"/>
      <c r="C465" s="269" t="s">
        <v>780</v>
      </c>
      <c r="D465" s="269" t="s">
        <v>124</v>
      </c>
      <c r="E465" s="270" t="s">
        <v>781</v>
      </c>
      <c r="F465" s="271" t="s">
        <v>782</v>
      </c>
      <c r="G465" s="272" t="s">
        <v>735</v>
      </c>
      <c r="H465" s="273">
        <v>1</v>
      </c>
      <c r="I465" s="253"/>
      <c r="J465" s="274">
        <f>ROUND(I465*H465,2)</f>
        <v>0</v>
      </c>
      <c r="K465" s="271" t="s">
        <v>128</v>
      </c>
      <c r="L465" s="37"/>
      <c r="M465" s="140"/>
      <c r="N465" s="141"/>
      <c r="O465" s="142"/>
      <c r="P465" s="142"/>
      <c r="Q465" s="142"/>
      <c r="R465" s="142"/>
      <c r="S465" s="142"/>
      <c r="T465" s="143"/>
      <c r="AR465" s="23" t="s">
        <v>505</v>
      </c>
      <c r="AT465" s="23" t="s">
        <v>124</v>
      </c>
      <c r="AU465" s="23" t="s">
        <v>78</v>
      </c>
      <c r="AY465" s="23" t="s">
        <v>121</v>
      </c>
      <c r="BE465" s="144">
        <f>IF(N465="základní",J465,0)</f>
        <v>0</v>
      </c>
      <c r="BF465" s="144">
        <f>IF(N465="snížená",J465,0)</f>
        <v>0</v>
      </c>
      <c r="BG465" s="144">
        <f>IF(N465="zákl. přenesená",J465,0)</f>
        <v>0</v>
      </c>
      <c r="BH465" s="144">
        <f>IF(N465="sníž. přenesená",J465,0)</f>
        <v>0</v>
      </c>
      <c r="BI465" s="144">
        <f>IF(N465="nulová",J465,0)</f>
        <v>0</v>
      </c>
      <c r="BJ465" s="23" t="s">
        <v>76</v>
      </c>
      <c r="BK465" s="144">
        <f>ROUND(I465*H465,2)</f>
        <v>0</v>
      </c>
      <c r="BL465" s="23" t="s">
        <v>505</v>
      </c>
      <c r="BM465" s="23" t="s">
        <v>783</v>
      </c>
    </row>
    <row r="466" spans="2:47" s="1" customFormat="1" ht="27">
      <c r="B466" s="37"/>
      <c r="C466" s="260"/>
      <c r="D466" s="275" t="s">
        <v>131</v>
      </c>
      <c r="E466" s="260"/>
      <c r="F466" s="276" t="s">
        <v>784</v>
      </c>
      <c r="G466" s="260"/>
      <c r="H466" s="260"/>
      <c r="I466" s="304"/>
      <c r="J466" s="260"/>
      <c r="K466" s="260"/>
      <c r="L466" s="37"/>
      <c r="M466" s="146"/>
      <c r="N466" s="38"/>
      <c r="O466" s="38"/>
      <c r="P466" s="38"/>
      <c r="Q466" s="38"/>
      <c r="R466" s="38"/>
      <c r="S466" s="38"/>
      <c r="T466" s="66"/>
      <c r="AT466" s="23" t="s">
        <v>131</v>
      </c>
      <c r="AU466" s="23" t="s">
        <v>78</v>
      </c>
    </row>
    <row r="467" spans="2:63" s="10" customFormat="1" ht="37.35" customHeight="1">
      <c r="B467" s="131"/>
      <c r="C467" s="262"/>
      <c r="D467" s="263" t="s">
        <v>68</v>
      </c>
      <c r="E467" s="264" t="s">
        <v>785</v>
      </c>
      <c r="F467" s="264" t="s">
        <v>786</v>
      </c>
      <c r="G467" s="262"/>
      <c r="H467" s="262"/>
      <c r="I467" s="305"/>
      <c r="J467" s="265">
        <f>J468</f>
        <v>0</v>
      </c>
      <c r="K467" s="262"/>
      <c r="L467" s="131"/>
      <c r="M467" s="133"/>
      <c r="N467" s="134"/>
      <c r="O467" s="134"/>
      <c r="P467" s="135"/>
      <c r="Q467" s="134"/>
      <c r="R467" s="135"/>
      <c r="S467" s="134"/>
      <c r="T467" s="136"/>
      <c r="AR467" s="132" t="s">
        <v>154</v>
      </c>
      <c r="AT467" s="137" t="s">
        <v>68</v>
      </c>
      <c r="AU467" s="137" t="s">
        <v>69</v>
      </c>
      <c r="AY467" s="132" t="s">
        <v>121</v>
      </c>
      <c r="BK467" s="138" t="e">
        <f>BK468+#REF!+#REF!</f>
        <v>#REF!</v>
      </c>
    </row>
    <row r="468" spans="2:63" s="10" customFormat="1" ht="19.9" customHeight="1">
      <c r="B468" s="131"/>
      <c r="C468" s="262"/>
      <c r="D468" s="266" t="s">
        <v>68</v>
      </c>
      <c r="E468" s="303" t="s">
        <v>1004</v>
      </c>
      <c r="F468" s="303" t="s">
        <v>1005</v>
      </c>
      <c r="G468" s="262"/>
      <c r="H468" s="262"/>
      <c r="I468" s="305"/>
      <c r="J468" s="268">
        <f>SUM(J469:J477)</f>
        <v>0</v>
      </c>
      <c r="K468" s="262"/>
      <c r="L468" s="131"/>
      <c r="M468" s="133"/>
      <c r="N468" s="134"/>
      <c r="O468" s="134"/>
      <c r="P468" s="135"/>
      <c r="Q468" s="134"/>
      <c r="R468" s="135"/>
      <c r="S468" s="134"/>
      <c r="T468" s="136"/>
      <c r="AR468" s="132" t="s">
        <v>154</v>
      </c>
      <c r="AT468" s="137" t="s">
        <v>68</v>
      </c>
      <c r="AU468" s="137" t="s">
        <v>76</v>
      </c>
      <c r="AY468" s="132" t="s">
        <v>121</v>
      </c>
      <c r="BK468" s="138">
        <f>SUM(BK469:BK474)</f>
        <v>0</v>
      </c>
    </row>
    <row r="469" spans="2:65" s="1" customFormat="1" ht="22.5" customHeight="1">
      <c r="B469" s="139"/>
      <c r="C469" s="269" t="s">
        <v>787</v>
      </c>
      <c r="D469" s="269" t="s">
        <v>124</v>
      </c>
      <c r="E469" s="270" t="s">
        <v>986</v>
      </c>
      <c r="F469" s="271" t="s">
        <v>994</v>
      </c>
      <c r="G469" s="272" t="s">
        <v>353</v>
      </c>
      <c r="H469" s="273">
        <v>1</v>
      </c>
      <c r="I469" s="253"/>
      <c r="J469" s="274">
        <f aca="true" t="shared" si="0" ref="J469:J477">ROUND(I469*H469,2)</f>
        <v>0</v>
      </c>
      <c r="K469" s="271"/>
      <c r="L469" s="37"/>
      <c r="M469" s="140"/>
      <c r="N469" s="141"/>
      <c r="O469" s="142"/>
      <c r="P469" s="142"/>
      <c r="Q469" s="142"/>
      <c r="R469" s="142"/>
      <c r="S469" s="142"/>
      <c r="T469" s="143"/>
      <c r="AR469" s="23" t="s">
        <v>788</v>
      </c>
      <c r="AT469" s="23" t="s">
        <v>124</v>
      </c>
      <c r="AU469" s="23" t="s">
        <v>78</v>
      </c>
      <c r="AY469" s="23" t="s">
        <v>121</v>
      </c>
      <c r="BE469" s="144">
        <f aca="true" t="shared" si="1" ref="BE469:BE474">IF(N469="základní",J469,0)</f>
        <v>0</v>
      </c>
      <c r="BF469" s="144">
        <f aca="true" t="shared" si="2" ref="BF469:BF474">IF(N469="snížená",J469,0)</f>
        <v>0</v>
      </c>
      <c r="BG469" s="144">
        <f aca="true" t="shared" si="3" ref="BG469:BG474">IF(N469="zákl. přenesená",J469,0)</f>
        <v>0</v>
      </c>
      <c r="BH469" s="144">
        <f aca="true" t="shared" si="4" ref="BH469:BH474">IF(N469="sníž. přenesená",J469,0)</f>
        <v>0</v>
      </c>
      <c r="BI469" s="144">
        <f aca="true" t="shared" si="5" ref="BI469:BI474">IF(N469="nulová",J469,0)</f>
        <v>0</v>
      </c>
      <c r="BJ469" s="23" t="s">
        <v>76</v>
      </c>
      <c r="BK469" s="144">
        <f aca="true" t="shared" si="6" ref="BK469:BK474">ROUND(I469*H469,2)</f>
        <v>0</v>
      </c>
      <c r="BL469" s="23" t="s">
        <v>788</v>
      </c>
      <c r="BM469" s="23" t="s">
        <v>789</v>
      </c>
    </row>
    <row r="470" spans="2:65" s="1" customFormat="1" ht="22.5" customHeight="1">
      <c r="B470" s="139"/>
      <c r="C470" s="269" t="s">
        <v>790</v>
      </c>
      <c r="D470" s="269" t="s">
        <v>124</v>
      </c>
      <c r="E470" s="270" t="s">
        <v>987</v>
      </c>
      <c r="F470" s="271" t="s">
        <v>995</v>
      </c>
      <c r="G470" s="272" t="s">
        <v>353</v>
      </c>
      <c r="H470" s="273">
        <v>1</v>
      </c>
      <c r="I470" s="253"/>
      <c r="J470" s="274">
        <f t="shared" si="0"/>
        <v>0</v>
      </c>
      <c r="K470" s="271"/>
      <c r="L470" s="37"/>
      <c r="M470" s="140"/>
      <c r="N470" s="141"/>
      <c r="O470" s="142"/>
      <c r="P470" s="142"/>
      <c r="Q470" s="142"/>
      <c r="R470" s="142"/>
      <c r="S470" s="142"/>
      <c r="T470" s="143"/>
      <c r="AR470" s="23" t="s">
        <v>788</v>
      </c>
      <c r="AT470" s="23" t="s">
        <v>124</v>
      </c>
      <c r="AU470" s="23" t="s">
        <v>78</v>
      </c>
      <c r="AY470" s="23" t="s">
        <v>121</v>
      </c>
      <c r="BE470" s="144">
        <f t="shared" si="1"/>
        <v>0</v>
      </c>
      <c r="BF470" s="144">
        <f t="shared" si="2"/>
        <v>0</v>
      </c>
      <c r="BG470" s="144">
        <f t="shared" si="3"/>
        <v>0</v>
      </c>
      <c r="BH470" s="144">
        <f t="shared" si="4"/>
        <v>0</v>
      </c>
      <c r="BI470" s="144">
        <f t="shared" si="5"/>
        <v>0</v>
      </c>
      <c r="BJ470" s="23" t="s">
        <v>76</v>
      </c>
      <c r="BK470" s="144">
        <f t="shared" si="6"/>
        <v>0</v>
      </c>
      <c r="BL470" s="23" t="s">
        <v>788</v>
      </c>
      <c r="BM470" s="23" t="s">
        <v>791</v>
      </c>
    </row>
    <row r="471" spans="2:65" s="1" customFormat="1" ht="31.5" customHeight="1">
      <c r="B471" s="139"/>
      <c r="C471" s="269" t="s">
        <v>792</v>
      </c>
      <c r="D471" s="269" t="s">
        <v>124</v>
      </c>
      <c r="E471" s="270" t="s">
        <v>988</v>
      </c>
      <c r="F471" s="271" t="s">
        <v>996</v>
      </c>
      <c r="G471" s="272" t="s">
        <v>353</v>
      </c>
      <c r="H471" s="273">
        <v>1</v>
      </c>
      <c r="I471" s="253"/>
      <c r="J471" s="274">
        <f t="shared" si="0"/>
        <v>0</v>
      </c>
      <c r="K471" s="271"/>
      <c r="L471" s="37"/>
      <c r="M471" s="140"/>
      <c r="N471" s="141"/>
      <c r="O471" s="142"/>
      <c r="P471" s="142"/>
      <c r="Q471" s="142"/>
      <c r="R471" s="142"/>
      <c r="S471" s="142"/>
      <c r="T471" s="143"/>
      <c r="AR471" s="23" t="s">
        <v>788</v>
      </c>
      <c r="AT471" s="23" t="s">
        <v>124</v>
      </c>
      <c r="AU471" s="23" t="s">
        <v>78</v>
      </c>
      <c r="AY471" s="23" t="s">
        <v>121</v>
      </c>
      <c r="BE471" s="144">
        <f t="shared" si="1"/>
        <v>0</v>
      </c>
      <c r="BF471" s="144">
        <f t="shared" si="2"/>
        <v>0</v>
      </c>
      <c r="BG471" s="144">
        <f t="shared" si="3"/>
        <v>0</v>
      </c>
      <c r="BH471" s="144">
        <f t="shared" si="4"/>
        <v>0</v>
      </c>
      <c r="BI471" s="144">
        <f t="shared" si="5"/>
        <v>0</v>
      </c>
      <c r="BJ471" s="23" t="s">
        <v>76</v>
      </c>
      <c r="BK471" s="144">
        <f t="shared" si="6"/>
        <v>0</v>
      </c>
      <c r="BL471" s="23" t="s">
        <v>788</v>
      </c>
      <c r="BM471" s="23" t="s">
        <v>793</v>
      </c>
    </row>
    <row r="472" spans="2:65" s="1" customFormat="1" ht="22.5" customHeight="1">
      <c r="B472" s="139"/>
      <c r="C472" s="269" t="s">
        <v>794</v>
      </c>
      <c r="D472" s="269" t="s">
        <v>124</v>
      </c>
      <c r="E472" s="270" t="s">
        <v>989</v>
      </c>
      <c r="F472" s="271" t="s">
        <v>997</v>
      </c>
      <c r="G472" s="272" t="s">
        <v>353</v>
      </c>
      <c r="H472" s="273">
        <v>1</v>
      </c>
      <c r="I472" s="253"/>
      <c r="J472" s="274">
        <f t="shared" si="0"/>
        <v>0</v>
      </c>
      <c r="K472" s="271"/>
      <c r="L472" s="37"/>
      <c r="M472" s="140"/>
      <c r="N472" s="141"/>
      <c r="O472" s="142"/>
      <c r="P472" s="142"/>
      <c r="Q472" s="142"/>
      <c r="R472" s="142"/>
      <c r="S472" s="142"/>
      <c r="T472" s="143"/>
      <c r="AR472" s="23" t="s">
        <v>788</v>
      </c>
      <c r="AT472" s="23" t="s">
        <v>124</v>
      </c>
      <c r="AU472" s="23" t="s">
        <v>78</v>
      </c>
      <c r="AY472" s="23" t="s">
        <v>121</v>
      </c>
      <c r="BE472" s="144">
        <f t="shared" si="1"/>
        <v>0</v>
      </c>
      <c r="BF472" s="144">
        <f t="shared" si="2"/>
        <v>0</v>
      </c>
      <c r="BG472" s="144">
        <f t="shared" si="3"/>
        <v>0</v>
      </c>
      <c r="BH472" s="144">
        <f t="shared" si="4"/>
        <v>0</v>
      </c>
      <c r="BI472" s="144">
        <f t="shared" si="5"/>
        <v>0</v>
      </c>
      <c r="BJ472" s="23" t="s">
        <v>76</v>
      </c>
      <c r="BK472" s="144">
        <f t="shared" si="6"/>
        <v>0</v>
      </c>
      <c r="BL472" s="23" t="s">
        <v>788</v>
      </c>
      <c r="BM472" s="23" t="s">
        <v>795</v>
      </c>
    </row>
    <row r="473" spans="2:65" s="1" customFormat="1" ht="22.5" customHeight="1">
      <c r="B473" s="139"/>
      <c r="C473" s="269" t="s">
        <v>796</v>
      </c>
      <c r="D473" s="269" t="s">
        <v>124</v>
      </c>
      <c r="E473" s="270" t="s">
        <v>990</v>
      </c>
      <c r="F473" s="271" t="s">
        <v>998</v>
      </c>
      <c r="G473" s="272" t="s">
        <v>353</v>
      </c>
      <c r="H473" s="273">
        <v>1</v>
      </c>
      <c r="I473" s="253"/>
      <c r="J473" s="274">
        <f t="shared" si="0"/>
        <v>0</v>
      </c>
      <c r="K473" s="271"/>
      <c r="L473" s="37"/>
      <c r="M473" s="140"/>
      <c r="N473" s="141"/>
      <c r="O473" s="142"/>
      <c r="P473" s="142"/>
      <c r="Q473" s="142"/>
      <c r="R473" s="142"/>
      <c r="S473" s="142"/>
      <c r="T473" s="143"/>
      <c r="AR473" s="23" t="s">
        <v>788</v>
      </c>
      <c r="AT473" s="23" t="s">
        <v>124</v>
      </c>
      <c r="AU473" s="23" t="s">
        <v>78</v>
      </c>
      <c r="AY473" s="23" t="s">
        <v>121</v>
      </c>
      <c r="BE473" s="144">
        <f t="shared" si="1"/>
        <v>0</v>
      </c>
      <c r="BF473" s="144">
        <f t="shared" si="2"/>
        <v>0</v>
      </c>
      <c r="BG473" s="144">
        <f t="shared" si="3"/>
        <v>0</v>
      </c>
      <c r="BH473" s="144">
        <f t="shared" si="4"/>
        <v>0</v>
      </c>
      <c r="BI473" s="144">
        <f t="shared" si="5"/>
        <v>0</v>
      </c>
      <c r="BJ473" s="23" t="s">
        <v>76</v>
      </c>
      <c r="BK473" s="144">
        <f t="shared" si="6"/>
        <v>0</v>
      </c>
      <c r="BL473" s="23" t="s">
        <v>788</v>
      </c>
      <c r="BM473" s="23" t="s">
        <v>797</v>
      </c>
    </row>
    <row r="474" spans="2:65" s="1" customFormat="1" ht="31.5" customHeight="1">
      <c r="B474" s="139"/>
      <c r="C474" s="269" t="s">
        <v>798</v>
      </c>
      <c r="D474" s="269" t="s">
        <v>124</v>
      </c>
      <c r="E474" s="270" t="s">
        <v>991</v>
      </c>
      <c r="F474" s="271" t="s">
        <v>999</v>
      </c>
      <c r="G474" s="272" t="s">
        <v>353</v>
      </c>
      <c r="H474" s="273">
        <v>1</v>
      </c>
      <c r="I474" s="253"/>
      <c r="J474" s="274">
        <f t="shared" si="0"/>
        <v>0</v>
      </c>
      <c r="K474" s="271"/>
      <c r="L474" s="37"/>
      <c r="M474" s="140"/>
      <c r="N474" s="141"/>
      <c r="O474" s="142"/>
      <c r="P474" s="142"/>
      <c r="Q474" s="142"/>
      <c r="R474" s="142"/>
      <c r="S474" s="142"/>
      <c r="T474" s="143"/>
      <c r="AR474" s="23" t="s">
        <v>788</v>
      </c>
      <c r="AT474" s="23" t="s">
        <v>124</v>
      </c>
      <c r="AU474" s="23" t="s">
        <v>78</v>
      </c>
      <c r="AY474" s="23" t="s">
        <v>121</v>
      </c>
      <c r="BE474" s="144">
        <f t="shared" si="1"/>
        <v>0</v>
      </c>
      <c r="BF474" s="144">
        <f t="shared" si="2"/>
        <v>0</v>
      </c>
      <c r="BG474" s="144">
        <f t="shared" si="3"/>
        <v>0</v>
      </c>
      <c r="BH474" s="144">
        <f t="shared" si="4"/>
        <v>0</v>
      </c>
      <c r="BI474" s="144">
        <f t="shared" si="5"/>
        <v>0</v>
      </c>
      <c r="BJ474" s="23" t="s">
        <v>76</v>
      </c>
      <c r="BK474" s="144">
        <f t="shared" si="6"/>
        <v>0</v>
      </c>
      <c r="BL474" s="23" t="s">
        <v>788</v>
      </c>
      <c r="BM474" s="23" t="s">
        <v>799</v>
      </c>
    </row>
    <row r="475" spans="2:65" s="1" customFormat="1" ht="22.5" customHeight="1">
      <c r="B475" s="139"/>
      <c r="C475" s="269" t="s">
        <v>800</v>
      </c>
      <c r="D475" s="269" t="s">
        <v>124</v>
      </c>
      <c r="E475" s="270" t="s">
        <v>992</v>
      </c>
      <c r="F475" s="271" t="s">
        <v>1000</v>
      </c>
      <c r="G475" s="272" t="s">
        <v>353</v>
      </c>
      <c r="H475" s="273">
        <v>1</v>
      </c>
      <c r="I475" s="253"/>
      <c r="J475" s="274">
        <f>ROUND(I475*H475,2)</f>
        <v>0</v>
      </c>
      <c r="K475" s="271"/>
      <c r="L475" s="37"/>
      <c r="M475" s="140"/>
      <c r="N475" s="141"/>
      <c r="O475" s="142"/>
      <c r="P475" s="142"/>
      <c r="Q475" s="142"/>
      <c r="R475" s="142"/>
      <c r="S475" s="142"/>
      <c r="T475" s="143"/>
      <c r="AR475" s="23" t="s">
        <v>788</v>
      </c>
      <c r="AT475" s="23" t="s">
        <v>124</v>
      </c>
      <c r="AU475" s="23" t="s">
        <v>78</v>
      </c>
      <c r="AY475" s="23" t="s">
        <v>121</v>
      </c>
      <c r="BE475" s="144">
        <f>IF(N475="základní",J475,0)</f>
        <v>0</v>
      </c>
      <c r="BF475" s="144">
        <f>IF(N475="snížená",J475,0)</f>
        <v>0</v>
      </c>
      <c r="BG475" s="144">
        <f>IF(N475="zákl. přenesená",J475,0)</f>
        <v>0</v>
      </c>
      <c r="BH475" s="144">
        <f>IF(N475="sníž. přenesená",J475,0)</f>
        <v>0</v>
      </c>
      <c r="BI475" s="144">
        <f>IF(N475="nulová",J475,0)</f>
        <v>0</v>
      </c>
      <c r="BJ475" s="23" t="s">
        <v>76</v>
      </c>
      <c r="BK475" s="144">
        <f>ROUND(I475*H475,2)</f>
        <v>0</v>
      </c>
      <c r="BL475" s="23" t="s">
        <v>788</v>
      </c>
      <c r="BM475" s="23" t="s">
        <v>801</v>
      </c>
    </row>
    <row r="476" spans="2:65" s="248" customFormat="1" ht="22.5" customHeight="1">
      <c r="B476" s="139"/>
      <c r="C476" s="269">
        <v>124</v>
      </c>
      <c r="D476" s="269" t="s">
        <v>124</v>
      </c>
      <c r="E476" s="270" t="s">
        <v>993</v>
      </c>
      <c r="F476" s="271" t="s">
        <v>1001</v>
      </c>
      <c r="G476" s="272" t="s">
        <v>353</v>
      </c>
      <c r="H476" s="273">
        <v>1</v>
      </c>
      <c r="I476" s="253"/>
      <c r="J476" s="274">
        <f t="shared" si="0"/>
        <v>0</v>
      </c>
      <c r="K476" s="271"/>
      <c r="L476" s="37"/>
      <c r="M476" s="140"/>
      <c r="N476" s="249"/>
      <c r="O476" s="250"/>
      <c r="P476" s="250"/>
      <c r="Q476" s="250"/>
      <c r="R476" s="250"/>
      <c r="S476" s="250"/>
      <c r="T476" s="143"/>
      <c r="AR476" s="23"/>
      <c r="AT476" s="23"/>
      <c r="AU476" s="23"/>
      <c r="AY476" s="23"/>
      <c r="BE476" s="144"/>
      <c r="BF476" s="144"/>
      <c r="BG476" s="144"/>
      <c r="BH476" s="144"/>
      <c r="BI476" s="144"/>
      <c r="BJ476" s="23"/>
      <c r="BK476" s="144"/>
      <c r="BL476" s="23"/>
      <c r="BM476" s="23"/>
    </row>
    <row r="477" spans="2:65" s="1" customFormat="1" ht="22.5" customHeight="1">
      <c r="B477" s="139"/>
      <c r="C477" s="269">
        <v>125</v>
      </c>
      <c r="D477" s="269" t="s">
        <v>124</v>
      </c>
      <c r="E477" s="270" t="s">
        <v>1002</v>
      </c>
      <c r="F477" s="271" t="s">
        <v>1003</v>
      </c>
      <c r="G477" s="272" t="s">
        <v>353</v>
      </c>
      <c r="H477" s="273">
        <v>1</v>
      </c>
      <c r="I477" s="253"/>
      <c r="J477" s="274">
        <f t="shared" si="0"/>
        <v>0</v>
      </c>
      <c r="K477" s="271"/>
      <c r="L477" s="37"/>
      <c r="M477" s="140"/>
      <c r="N477" s="141"/>
      <c r="O477" s="142"/>
      <c r="P477" s="142"/>
      <c r="Q477" s="142"/>
      <c r="R477" s="142"/>
      <c r="S477" s="142"/>
      <c r="T477" s="143"/>
      <c r="AR477" s="23" t="s">
        <v>788</v>
      </c>
      <c r="AT477" s="23" t="s">
        <v>124</v>
      </c>
      <c r="AU477" s="23" t="s">
        <v>78</v>
      </c>
      <c r="AY477" s="23" t="s">
        <v>121</v>
      </c>
      <c r="BE477" s="144">
        <f>IF(N477="základní",J477,0)</f>
        <v>0</v>
      </c>
      <c r="BF477" s="144">
        <f>IF(N477="snížená",J477,0)</f>
        <v>0</v>
      </c>
      <c r="BG477" s="144">
        <f>IF(N477="zákl. přenesená",J477,0)</f>
        <v>0</v>
      </c>
      <c r="BH477" s="144">
        <f>IF(N477="sníž. přenesená",J477,0)</f>
        <v>0</v>
      </c>
      <c r="BI477" s="144">
        <f>IF(N477="nulová",J477,0)</f>
        <v>0</v>
      </c>
      <c r="BJ477" s="23" t="s">
        <v>76</v>
      </c>
      <c r="BK477" s="144">
        <f>ROUND(I477*H477,2)</f>
        <v>0</v>
      </c>
      <c r="BL477" s="23" t="s">
        <v>788</v>
      </c>
      <c r="BM477" s="23" t="s">
        <v>803</v>
      </c>
    </row>
    <row r="478" spans="2:51" s="11" customFormat="1" ht="13.5">
      <c r="B478" s="147"/>
      <c r="D478" s="145"/>
      <c r="E478" s="151"/>
      <c r="F478" s="152"/>
      <c r="H478" s="153"/>
      <c r="L478" s="147"/>
      <c r="M478" s="167"/>
      <c r="N478" s="168"/>
      <c r="O478" s="168"/>
      <c r="P478" s="168"/>
      <c r="Q478" s="168"/>
      <c r="R478" s="168"/>
      <c r="S478" s="168"/>
      <c r="T478" s="169"/>
      <c r="AT478" s="151" t="s">
        <v>133</v>
      </c>
      <c r="AU478" s="151" t="s">
        <v>78</v>
      </c>
      <c r="AV478" s="11" t="s">
        <v>78</v>
      </c>
      <c r="AW478" s="11" t="s">
        <v>32</v>
      </c>
      <c r="AX478" s="11" t="s">
        <v>76</v>
      </c>
      <c r="AY478" s="151" t="s">
        <v>121</v>
      </c>
    </row>
    <row r="479" spans="2:12" s="1" customFormat="1" ht="6.95" customHeight="1">
      <c r="B479" s="52"/>
      <c r="C479" s="53"/>
      <c r="D479" s="53"/>
      <c r="E479" s="53"/>
      <c r="F479" s="53"/>
      <c r="G479" s="53"/>
      <c r="H479" s="53"/>
      <c r="I479" s="53"/>
      <c r="J479" s="53"/>
      <c r="K479" s="53"/>
      <c r="L479" s="37"/>
    </row>
  </sheetData>
  <sheetProtection password="D3D5" sheet="1" objects="1" scenarios="1"/>
  <autoFilter ref="C95:K478"/>
  <mergeCells count="9">
    <mergeCell ref="E86:H86"/>
    <mergeCell ref="E88:H8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6"/>
  </sheetViews>
  <sheetFormatPr defaultColWidth="9.33203125" defaultRowHeight="13.5"/>
  <cols>
    <col min="1" max="1" width="8.33203125" style="170" customWidth="1"/>
    <col min="2" max="2" width="1.66796875" style="170" customWidth="1"/>
    <col min="3" max="4" width="5" style="170" customWidth="1"/>
    <col min="5" max="5" width="11.66015625" style="170" customWidth="1"/>
    <col min="6" max="6" width="9.16015625" style="170" customWidth="1"/>
    <col min="7" max="7" width="5" style="170" customWidth="1"/>
    <col min="8" max="8" width="77.83203125" style="170" customWidth="1"/>
    <col min="9" max="10" width="20" style="170" customWidth="1"/>
    <col min="11" max="11" width="1.66796875" style="170" customWidth="1"/>
  </cols>
  <sheetData>
    <row r="1" ht="37.5" customHeight="1"/>
    <row r="2" spans="2:11" ht="7.5" customHeight="1">
      <c r="B2" s="171"/>
      <c r="C2" s="172"/>
      <c r="D2" s="172"/>
      <c r="E2" s="172"/>
      <c r="F2" s="172"/>
      <c r="G2" s="172"/>
      <c r="H2" s="172"/>
      <c r="I2" s="172"/>
      <c r="J2" s="172"/>
      <c r="K2" s="173"/>
    </row>
    <row r="3" spans="2:11" s="14" customFormat="1" ht="45" customHeight="1">
      <c r="B3" s="174"/>
      <c r="C3" s="352" t="s">
        <v>804</v>
      </c>
      <c r="D3" s="352"/>
      <c r="E3" s="352"/>
      <c r="F3" s="352"/>
      <c r="G3" s="352"/>
      <c r="H3" s="352"/>
      <c r="I3" s="352"/>
      <c r="J3" s="352"/>
      <c r="K3" s="175"/>
    </row>
    <row r="4" spans="2:11" ht="25.5" customHeight="1">
      <c r="B4" s="176"/>
      <c r="C4" s="353" t="s">
        <v>805</v>
      </c>
      <c r="D4" s="353"/>
      <c r="E4" s="353"/>
      <c r="F4" s="353"/>
      <c r="G4" s="353"/>
      <c r="H4" s="353"/>
      <c r="I4" s="353"/>
      <c r="J4" s="353"/>
      <c r="K4" s="177"/>
    </row>
    <row r="5" spans="2:11" ht="5.25" customHeight="1">
      <c r="B5" s="176"/>
      <c r="C5" s="178"/>
      <c r="D5" s="178"/>
      <c r="E5" s="178"/>
      <c r="F5" s="178"/>
      <c r="G5" s="178"/>
      <c r="H5" s="178"/>
      <c r="I5" s="178"/>
      <c r="J5" s="178"/>
      <c r="K5" s="177"/>
    </row>
    <row r="6" spans="2:11" ht="15" customHeight="1">
      <c r="B6" s="176"/>
      <c r="C6" s="354" t="s">
        <v>806</v>
      </c>
      <c r="D6" s="354"/>
      <c r="E6" s="354"/>
      <c r="F6" s="354"/>
      <c r="G6" s="354"/>
      <c r="H6" s="354"/>
      <c r="I6" s="354"/>
      <c r="J6" s="354"/>
      <c r="K6" s="177"/>
    </row>
    <row r="7" spans="2:11" ht="15" customHeight="1">
      <c r="B7" s="180"/>
      <c r="C7" s="354" t="s">
        <v>807</v>
      </c>
      <c r="D7" s="354"/>
      <c r="E7" s="354"/>
      <c r="F7" s="354"/>
      <c r="G7" s="354"/>
      <c r="H7" s="354"/>
      <c r="I7" s="354"/>
      <c r="J7" s="354"/>
      <c r="K7" s="177"/>
    </row>
    <row r="8" spans="2:11" ht="12.75" customHeight="1">
      <c r="B8" s="180"/>
      <c r="C8" s="179"/>
      <c r="D8" s="179"/>
      <c r="E8" s="179"/>
      <c r="F8" s="179"/>
      <c r="G8" s="179"/>
      <c r="H8" s="179"/>
      <c r="I8" s="179"/>
      <c r="J8" s="179"/>
      <c r="K8" s="177"/>
    </row>
    <row r="9" spans="2:11" ht="15" customHeight="1">
      <c r="B9" s="180"/>
      <c r="C9" s="354" t="s">
        <v>808</v>
      </c>
      <c r="D9" s="354"/>
      <c r="E9" s="354"/>
      <c r="F9" s="354"/>
      <c r="G9" s="354"/>
      <c r="H9" s="354"/>
      <c r="I9" s="354"/>
      <c r="J9" s="354"/>
      <c r="K9" s="177"/>
    </row>
    <row r="10" spans="2:11" ht="15" customHeight="1">
      <c r="B10" s="180"/>
      <c r="C10" s="179"/>
      <c r="D10" s="354" t="s">
        <v>809</v>
      </c>
      <c r="E10" s="354"/>
      <c r="F10" s="354"/>
      <c r="G10" s="354"/>
      <c r="H10" s="354"/>
      <c r="I10" s="354"/>
      <c r="J10" s="354"/>
      <c r="K10" s="177"/>
    </row>
    <row r="11" spans="2:11" ht="15" customHeight="1">
      <c r="B11" s="180"/>
      <c r="C11" s="181"/>
      <c r="D11" s="354" t="s">
        <v>810</v>
      </c>
      <c r="E11" s="354"/>
      <c r="F11" s="354"/>
      <c r="G11" s="354"/>
      <c r="H11" s="354"/>
      <c r="I11" s="354"/>
      <c r="J11" s="354"/>
      <c r="K11" s="177"/>
    </row>
    <row r="12" spans="2:11" ht="12.75" customHeight="1">
      <c r="B12" s="180"/>
      <c r="C12" s="181"/>
      <c r="D12" s="181"/>
      <c r="E12" s="181"/>
      <c r="F12" s="181"/>
      <c r="G12" s="181"/>
      <c r="H12" s="181"/>
      <c r="I12" s="181"/>
      <c r="J12" s="181"/>
      <c r="K12" s="177"/>
    </row>
    <row r="13" spans="2:11" ht="15" customHeight="1">
      <c r="B13" s="180"/>
      <c r="C13" s="181"/>
      <c r="D13" s="354" t="s">
        <v>811</v>
      </c>
      <c r="E13" s="354"/>
      <c r="F13" s="354"/>
      <c r="G13" s="354"/>
      <c r="H13" s="354"/>
      <c r="I13" s="354"/>
      <c r="J13" s="354"/>
      <c r="K13" s="177"/>
    </row>
    <row r="14" spans="2:11" ht="15" customHeight="1">
      <c r="B14" s="180"/>
      <c r="C14" s="181"/>
      <c r="D14" s="354" t="s">
        <v>812</v>
      </c>
      <c r="E14" s="354"/>
      <c r="F14" s="354"/>
      <c r="G14" s="354"/>
      <c r="H14" s="354"/>
      <c r="I14" s="354"/>
      <c r="J14" s="354"/>
      <c r="K14" s="177"/>
    </row>
    <row r="15" spans="2:11" ht="15" customHeight="1">
      <c r="B15" s="180"/>
      <c r="C15" s="181"/>
      <c r="D15" s="354" t="s">
        <v>813</v>
      </c>
      <c r="E15" s="354"/>
      <c r="F15" s="354"/>
      <c r="G15" s="354"/>
      <c r="H15" s="354"/>
      <c r="I15" s="354"/>
      <c r="J15" s="354"/>
      <c r="K15" s="177"/>
    </row>
    <row r="16" spans="2:11" ht="15" customHeight="1">
      <c r="B16" s="180"/>
      <c r="C16" s="181"/>
      <c r="D16" s="181"/>
      <c r="E16" s="182" t="s">
        <v>75</v>
      </c>
      <c r="F16" s="354" t="s">
        <v>814</v>
      </c>
      <c r="G16" s="354"/>
      <c r="H16" s="354"/>
      <c r="I16" s="354"/>
      <c r="J16" s="354"/>
      <c r="K16" s="177"/>
    </row>
    <row r="17" spans="2:11" ht="15" customHeight="1">
      <c r="B17" s="180"/>
      <c r="C17" s="181"/>
      <c r="D17" s="181"/>
      <c r="E17" s="182" t="s">
        <v>815</v>
      </c>
      <c r="F17" s="354" t="s">
        <v>816</v>
      </c>
      <c r="G17" s="354"/>
      <c r="H17" s="354"/>
      <c r="I17" s="354"/>
      <c r="J17" s="354"/>
      <c r="K17" s="177"/>
    </row>
    <row r="18" spans="2:11" ht="15" customHeight="1">
      <c r="B18" s="180"/>
      <c r="C18" s="181"/>
      <c r="D18" s="181"/>
      <c r="E18" s="182" t="s">
        <v>817</v>
      </c>
      <c r="F18" s="354" t="s">
        <v>818</v>
      </c>
      <c r="G18" s="354"/>
      <c r="H18" s="354"/>
      <c r="I18" s="354"/>
      <c r="J18" s="354"/>
      <c r="K18" s="177"/>
    </row>
    <row r="19" spans="2:11" ht="15" customHeight="1">
      <c r="B19" s="180"/>
      <c r="C19" s="181"/>
      <c r="D19" s="181"/>
      <c r="E19" s="182" t="s">
        <v>819</v>
      </c>
      <c r="F19" s="354" t="s">
        <v>820</v>
      </c>
      <c r="G19" s="354"/>
      <c r="H19" s="354"/>
      <c r="I19" s="354"/>
      <c r="J19" s="354"/>
      <c r="K19" s="177"/>
    </row>
    <row r="20" spans="2:11" ht="15" customHeight="1">
      <c r="B20" s="180"/>
      <c r="C20" s="181"/>
      <c r="D20" s="181"/>
      <c r="E20" s="182" t="s">
        <v>821</v>
      </c>
      <c r="F20" s="354" t="s">
        <v>822</v>
      </c>
      <c r="G20" s="354"/>
      <c r="H20" s="354"/>
      <c r="I20" s="354"/>
      <c r="J20" s="354"/>
      <c r="K20" s="177"/>
    </row>
    <row r="21" spans="2:11" ht="15" customHeight="1">
      <c r="B21" s="180"/>
      <c r="C21" s="181"/>
      <c r="D21" s="181"/>
      <c r="E21" s="182" t="s">
        <v>823</v>
      </c>
      <c r="F21" s="354" t="s">
        <v>824</v>
      </c>
      <c r="G21" s="354"/>
      <c r="H21" s="354"/>
      <c r="I21" s="354"/>
      <c r="J21" s="354"/>
      <c r="K21" s="177"/>
    </row>
    <row r="22" spans="2:11" ht="12.75" customHeight="1">
      <c r="B22" s="180"/>
      <c r="C22" s="181"/>
      <c r="D22" s="181"/>
      <c r="E22" s="181"/>
      <c r="F22" s="181"/>
      <c r="G22" s="181"/>
      <c r="H22" s="181"/>
      <c r="I22" s="181"/>
      <c r="J22" s="181"/>
      <c r="K22" s="177"/>
    </row>
    <row r="23" spans="2:11" ht="15" customHeight="1">
      <c r="B23" s="180"/>
      <c r="C23" s="354" t="s">
        <v>825</v>
      </c>
      <c r="D23" s="354"/>
      <c r="E23" s="354"/>
      <c r="F23" s="354"/>
      <c r="G23" s="354"/>
      <c r="H23" s="354"/>
      <c r="I23" s="354"/>
      <c r="J23" s="354"/>
      <c r="K23" s="177"/>
    </row>
    <row r="24" spans="2:11" ht="15" customHeight="1">
      <c r="B24" s="180"/>
      <c r="C24" s="354" t="s">
        <v>826</v>
      </c>
      <c r="D24" s="354"/>
      <c r="E24" s="354"/>
      <c r="F24" s="354"/>
      <c r="G24" s="354"/>
      <c r="H24" s="354"/>
      <c r="I24" s="354"/>
      <c r="J24" s="354"/>
      <c r="K24" s="177"/>
    </row>
    <row r="25" spans="2:11" ht="15" customHeight="1">
      <c r="B25" s="180"/>
      <c r="C25" s="179"/>
      <c r="D25" s="354" t="s">
        <v>827</v>
      </c>
      <c r="E25" s="354"/>
      <c r="F25" s="354"/>
      <c r="G25" s="354"/>
      <c r="H25" s="354"/>
      <c r="I25" s="354"/>
      <c r="J25" s="354"/>
      <c r="K25" s="177"/>
    </row>
    <row r="26" spans="2:11" ht="15" customHeight="1">
      <c r="B26" s="180"/>
      <c r="C26" s="181"/>
      <c r="D26" s="354" t="s">
        <v>828</v>
      </c>
      <c r="E26" s="354"/>
      <c r="F26" s="354"/>
      <c r="G26" s="354"/>
      <c r="H26" s="354"/>
      <c r="I26" s="354"/>
      <c r="J26" s="354"/>
      <c r="K26" s="177"/>
    </row>
    <row r="27" spans="2:11" ht="12.75" customHeight="1">
      <c r="B27" s="180"/>
      <c r="C27" s="181"/>
      <c r="D27" s="181"/>
      <c r="E27" s="181"/>
      <c r="F27" s="181"/>
      <c r="G27" s="181"/>
      <c r="H27" s="181"/>
      <c r="I27" s="181"/>
      <c r="J27" s="181"/>
      <c r="K27" s="177"/>
    </row>
    <row r="28" spans="2:11" ht="15" customHeight="1">
      <c r="B28" s="180"/>
      <c r="C28" s="181"/>
      <c r="D28" s="354" t="s">
        <v>829</v>
      </c>
      <c r="E28" s="354"/>
      <c r="F28" s="354"/>
      <c r="G28" s="354"/>
      <c r="H28" s="354"/>
      <c r="I28" s="354"/>
      <c r="J28" s="354"/>
      <c r="K28" s="177"/>
    </row>
    <row r="29" spans="2:11" ht="15" customHeight="1">
      <c r="B29" s="180"/>
      <c r="C29" s="181"/>
      <c r="D29" s="354" t="s">
        <v>830</v>
      </c>
      <c r="E29" s="354"/>
      <c r="F29" s="354"/>
      <c r="G29" s="354"/>
      <c r="H29" s="354"/>
      <c r="I29" s="354"/>
      <c r="J29" s="354"/>
      <c r="K29" s="177"/>
    </row>
    <row r="30" spans="2:11" ht="12.75" customHeight="1">
      <c r="B30" s="180"/>
      <c r="C30" s="181"/>
      <c r="D30" s="181"/>
      <c r="E30" s="181"/>
      <c r="F30" s="181"/>
      <c r="G30" s="181"/>
      <c r="H30" s="181"/>
      <c r="I30" s="181"/>
      <c r="J30" s="181"/>
      <c r="K30" s="177"/>
    </row>
    <row r="31" spans="2:11" ht="15" customHeight="1">
      <c r="B31" s="180"/>
      <c r="C31" s="181"/>
      <c r="D31" s="354" t="s">
        <v>831</v>
      </c>
      <c r="E31" s="354"/>
      <c r="F31" s="354"/>
      <c r="G31" s="354"/>
      <c r="H31" s="354"/>
      <c r="I31" s="354"/>
      <c r="J31" s="354"/>
      <c r="K31" s="177"/>
    </row>
    <row r="32" spans="2:11" ht="15" customHeight="1">
      <c r="B32" s="180"/>
      <c r="C32" s="181"/>
      <c r="D32" s="354" t="s">
        <v>832</v>
      </c>
      <c r="E32" s="354"/>
      <c r="F32" s="354"/>
      <c r="G32" s="354"/>
      <c r="H32" s="354"/>
      <c r="I32" s="354"/>
      <c r="J32" s="354"/>
      <c r="K32" s="177"/>
    </row>
    <row r="33" spans="2:11" ht="15" customHeight="1">
      <c r="B33" s="180"/>
      <c r="C33" s="181"/>
      <c r="D33" s="354" t="s">
        <v>833</v>
      </c>
      <c r="E33" s="354"/>
      <c r="F33" s="354"/>
      <c r="G33" s="354"/>
      <c r="H33" s="354"/>
      <c r="I33" s="354"/>
      <c r="J33" s="354"/>
      <c r="K33" s="177"/>
    </row>
    <row r="34" spans="2:11" ht="15" customHeight="1">
      <c r="B34" s="180"/>
      <c r="C34" s="181"/>
      <c r="D34" s="179"/>
      <c r="E34" s="183" t="s">
        <v>112</v>
      </c>
      <c r="F34" s="179"/>
      <c r="G34" s="354" t="s">
        <v>834</v>
      </c>
      <c r="H34" s="354"/>
      <c r="I34" s="354"/>
      <c r="J34" s="354"/>
      <c r="K34" s="177"/>
    </row>
    <row r="35" spans="2:11" ht="30.75" customHeight="1">
      <c r="B35" s="180"/>
      <c r="C35" s="181"/>
      <c r="D35" s="179"/>
      <c r="E35" s="183" t="s">
        <v>835</v>
      </c>
      <c r="F35" s="179"/>
      <c r="G35" s="354" t="s">
        <v>836</v>
      </c>
      <c r="H35" s="354"/>
      <c r="I35" s="354"/>
      <c r="J35" s="354"/>
      <c r="K35" s="177"/>
    </row>
    <row r="36" spans="2:11" ht="15" customHeight="1">
      <c r="B36" s="180"/>
      <c r="C36" s="181"/>
      <c r="D36" s="179"/>
      <c r="E36" s="183" t="s">
        <v>50</v>
      </c>
      <c r="F36" s="179"/>
      <c r="G36" s="354" t="s">
        <v>837</v>
      </c>
      <c r="H36" s="354"/>
      <c r="I36" s="354"/>
      <c r="J36" s="354"/>
      <c r="K36" s="177"/>
    </row>
    <row r="37" spans="2:11" ht="15" customHeight="1">
      <c r="B37" s="180"/>
      <c r="C37" s="181"/>
      <c r="D37" s="179"/>
      <c r="E37" s="183" t="s">
        <v>113</v>
      </c>
      <c r="F37" s="179"/>
      <c r="G37" s="354" t="s">
        <v>838</v>
      </c>
      <c r="H37" s="354"/>
      <c r="I37" s="354"/>
      <c r="J37" s="354"/>
      <c r="K37" s="177"/>
    </row>
    <row r="38" spans="2:11" ht="15" customHeight="1">
      <c r="B38" s="180"/>
      <c r="C38" s="181"/>
      <c r="D38" s="179"/>
      <c r="E38" s="183" t="s">
        <v>114</v>
      </c>
      <c r="F38" s="179"/>
      <c r="G38" s="354" t="s">
        <v>839</v>
      </c>
      <c r="H38" s="354"/>
      <c r="I38" s="354"/>
      <c r="J38" s="354"/>
      <c r="K38" s="177"/>
    </row>
    <row r="39" spans="2:11" ht="15" customHeight="1">
      <c r="B39" s="180"/>
      <c r="C39" s="181"/>
      <c r="D39" s="179"/>
      <c r="E39" s="183" t="s">
        <v>115</v>
      </c>
      <c r="F39" s="179"/>
      <c r="G39" s="354" t="s">
        <v>840</v>
      </c>
      <c r="H39" s="354"/>
      <c r="I39" s="354"/>
      <c r="J39" s="354"/>
      <c r="K39" s="177"/>
    </row>
    <row r="40" spans="2:11" ht="15" customHeight="1">
      <c r="B40" s="180"/>
      <c r="C40" s="181"/>
      <c r="D40" s="179"/>
      <c r="E40" s="183" t="s">
        <v>841</v>
      </c>
      <c r="F40" s="179"/>
      <c r="G40" s="354" t="s">
        <v>842</v>
      </c>
      <c r="H40" s="354"/>
      <c r="I40" s="354"/>
      <c r="J40" s="354"/>
      <c r="K40" s="177"/>
    </row>
    <row r="41" spans="2:11" ht="15" customHeight="1">
      <c r="B41" s="180"/>
      <c r="C41" s="181"/>
      <c r="D41" s="179"/>
      <c r="E41" s="183"/>
      <c r="F41" s="179"/>
      <c r="G41" s="354" t="s">
        <v>843</v>
      </c>
      <c r="H41" s="354"/>
      <c r="I41" s="354"/>
      <c r="J41" s="354"/>
      <c r="K41" s="177"/>
    </row>
    <row r="42" spans="2:11" ht="15" customHeight="1">
      <c r="B42" s="180"/>
      <c r="C42" s="181"/>
      <c r="D42" s="179"/>
      <c r="E42" s="183" t="s">
        <v>844</v>
      </c>
      <c r="F42" s="179"/>
      <c r="G42" s="354" t="s">
        <v>845</v>
      </c>
      <c r="H42" s="354"/>
      <c r="I42" s="354"/>
      <c r="J42" s="354"/>
      <c r="K42" s="177"/>
    </row>
    <row r="43" spans="2:11" ht="15" customHeight="1">
      <c r="B43" s="180"/>
      <c r="C43" s="181"/>
      <c r="D43" s="179"/>
      <c r="E43" s="183" t="s">
        <v>117</v>
      </c>
      <c r="F43" s="179"/>
      <c r="G43" s="354" t="s">
        <v>846</v>
      </c>
      <c r="H43" s="354"/>
      <c r="I43" s="354"/>
      <c r="J43" s="354"/>
      <c r="K43" s="177"/>
    </row>
    <row r="44" spans="2:11" ht="12.75" customHeight="1">
      <c r="B44" s="180"/>
      <c r="C44" s="181"/>
      <c r="D44" s="179"/>
      <c r="E44" s="179"/>
      <c r="F44" s="179"/>
      <c r="G44" s="179"/>
      <c r="H44" s="179"/>
      <c r="I44" s="179"/>
      <c r="J44" s="179"/>
      <c r="K44" s="177"/>
    </row>
    <row r="45" spans="2:11" ht="15" customHeight="1">
      <c r="B45" s="180"/>
      <c r="C45" s="181"/>
      <c r="D45" s="354" t="s">
        <v>847</v>
      </c>
      <c r="E45" s="354"/>
      <c r="F45" s="354"/>
      <c r="G45" s="354"/>
      <c r="H45" s="354"/>
      <c r="I45" s="354"/>
      <c r="J45" s="354"/>
      <c r="K45" s="177"/>
    </row>
    <row r="46" spans="2:11" ht="15" customHeight="1">
      <c r="B46" s="180"/>
      <c r="C46" s="181"/>
      <c r="D46" s="181"/>
      <c r="E46" s="354" t="s">
        <v>848</v>
      </c>
      <c r="F46" s="354"/>
      <c r="G46" s="354"/>
      <c r="H46" s="354"/>
      <c r="I46" s="354"/>
      <c r="J46" s="354"/>
      <c r="K46" s="177"/>
    </row>
    <row r="47" spans="2:11" ht="15" customHeight="1">
      <c r="B47" s="180"/>
      <c r="C47" s="181"/>
      <c r="D47" s="181"/>
      <c r="E47" s="354" t="s">
        <v>849</v>
      </c>
      <c r="F47" s="354"/>
      <c r="G47" s="354"/>
      <c r="H47" s="354"/>
      <c r="I47" s="354"/>
      <c r="J47" s="354"/>
      <c r="K47" s="177"/>
    </row>
    <row r="48" spans="2:11" ht="15" customHeight="1">
      <c r="B48" s="180"/>
      <c r="C48" s="181"/>
      <c r="D48" s="181"/>
      <c r="E48" s="354" t="s">
        <v>850</v>
      </c>
      <c r="F48" s="354"/>
      <c r="G48" s="354"/>
      <c r="H48" s="354"/>
      <c r="I48" s="354"/>
      <c r="J48" s="354"/>
      <c r="K48" s="177"/>
    </row>
    <row r="49" spans="2:11" ht="15" customHeight="1">
      <c r="B49" s="180"/>
      <c r="C49" s="181"/>
      <c r="D49" s="354" t="s">
        <v>851</v>
      </c>
      <c r="E49" s="354"/>
      <c r="F49" s="354"/>
      <c r="G49" s="354"/>
      <c r="H49" s="354"/>
      <c r="I49" s="354"/>
      <c r="J49" s="354"/>
      <c r="K49" s="177"/>
    </row>
    <row r="50" spans="2:11" ht="25.5" customHeight="1">
      <c r="B50" s="176"/>
      <c r="C50" s="353" t="s">
        <v>852</v>
      </c>
      <c r="D50" s="353"/>
      <c r="E50" s="353"/>
      <c r="F50" s="353"/>
      <c r="G50" s="353"/>
      <c r="H50" s="353"/>
      <c r="I50" s="353"/>
      <c r="J50" s="353"/>
      <c r="K50" s="177"/>
    </row>
    <row r="51" spans="2:11" ht="5.25" customHeight="1">
      <c r="B51" s="176"/>
      <c r="C51" s="178"/>
      <c r="D51" s="178"/>
      <c r="E51" s="178"/>
      <c r="F51" s="178"/>
      <c r="G51" s="178"/>
      <c r="H51" s="178"/>
      <c r="I51" s="178"/>
      <c r="J51" s="178"/>
      <c r="K51" s="177"/>
    </row>
    <row r="52" spans="2:11" ht="15" customHeight="1">
      <c r="B52" s="176"/>
      <c r="C52" s="354" t="s">
        <v>853</v>
      </c>
      <c r="D52" s="354"/>
      <c r="E52" s="354"/>
      <c r="F52" s="354"/>
      <c r="G52" s="354"/>
      <c r="H52" s="354"/>
      <c r="I52" s="354"/>
      <c r="J52" s="354"/>
      <c r="K52" s="177"/>
    </row>
    <row r="53" spans="2:11" ht="15" customHeight="1">
      <c r="B53" s="176"/>
      <c r="C53" s="354" t="s">
        <v>854</v>
      </c>
      <c r="D53" s="354"/>
      <c r="E53" s="354"/>
      <c r="F53" s="354"/>
      <c r="G53" s="354"/>
      <c r="H53" s="354"/>
      <c r="I53" s="354"/>
      <c r="J53" s="354"/>
      <c r="K53" s="177"/>
    </row>
    <row r="54" spans="2:11" ht="12.75" customHeight="1">
      <c r="B54" s="176"/>
      <c r="C54" s="179"/>
      <c r="D54" s="179"/>
      <c r="E54" s="179"/>
      <c r="F54" s="179"/>
      <c r="G54" s="179"/>
      <c r="H54" s="179"/>
      <c r="I54" s="179"/>
      <c r="J54" s="179"/>
      <c r="K54" s="177"/>
    </row>
    <row r="55" spans="2:11" ht="15" customHeight="1">
      <c r="B55" s="176"/>
      <c r="C55" s="354" t="s">
        <v>855</v>
      </c>
      <c r="D55" s="354"/>
      <c r="E55" s="354"/>
      <c r="F55" s="354"/>
      <c r="G55" s="354"/>
      <c r="H55" s="354"/>
      <c r="I55" s="354"/>
      <c r="J55" s="354"/>
      <c r="K55" s="177"/>
    </row>
    <row r="56" spans="2:11" ht="15" customHeight="1">
      <c r="B56" s="176"/>
      <c r="C56" s="181"/>
      <c r="D56" s="354" t="s">
        <v>856</v>
      </c>
      <c r="E56" s="354"/>
      <c r="F56" s="354"/>
      <c r="G56" s="354"/>
      <c r="H56" s="354"/>
      <c r="I56" s="354"/>
      <c r="J56" s="354"/>
      <c r="K56" s="177"/>
    </row>
    <row r="57" spans="2:11" ht="15" customHeight="1">
      <c r="B57" s="176"/>
      <c r="C57" s="181"/>
      <c r="D57" s="354" t="s">
        <v>857</v>
      </c>
      <c r="E57" s="354"/>
      <c r="F57" s="354"/>
      <c r="G57" s="354"/>
      <c r="H57" s="354"/>
      <c r="I57" s="354"/>
      <c r="J57" s="354"/>
      <c r="K57" s="177"/>
    </row>
    <row r="58" spans="2:11" ht="15" customHeight="1">
      <c r="B58" s="176"/>
      <c r="C58" s="181"/>
      <c r="D58" s="354" t="s">
        <v>858</v>
      </c>
      <c r="E58" s="354"/>
      <c r="F58" s="354"/>
      <c r="G58" s="354"/>
      <c r="H58" s="354"/>
      <c r="I58" s="354"/>
      <c r="J58" s="354"/>
      <c r="K58" s="177"/>
    </row>
    <row r="59" spans="2:11" ht="15" customHeight="1">
      <c r="B59" s="176"/>
      <c r="C59" s="181"/>
      <c r="D59" s="354" t="s">
        <v>859</v>
      </c>
      <c r="E59" s="354"/>
      <c r="F59" s="354"/>
      <c r="G59" s="354"/>
      <c r="H59" s="354"/>
      <c r="I59" s="354"/>
      <c r="J59" s="354"/>
      <c r="K59" s="177"/>
    </row>
    <row r="60" spans="2:11" ht="15" customHeight="1">
      <c r="B60" s="176"/>
      <c r="C60" s="181"/>
      <c r="D60" s="356" t="s">
        <v>860</v>
      </c>
      <c r="E60" s="356"/>
      <c r="F60" s="356"/>
      <c r="G60" s="356"/>
      <c r="H60" s="356"/>
      <c r="I60" s="356"/>
      <c r="J60" s="356"/>
      <c r="K60" s="177"/>
    </row>
    <row r="61" spans="2:11" ht="15" customHeight="1">
      <c r="B61" s="176"/>
      <c r="C61" s="181"/>
      <c r="D61" s="354" t="s">
        <v>861</v>
      </c>
      <c r="E61" s="354"/>
      <c r="F61" s="354"/>
      <c r="G61" s="354"/>
      <c r="H61" s="354"/>
      <c r="I61" s="354"/>
      <c r="J61" s="354"/>
      <c r="K61" s="177"/>
    </row>
    <row r="62" spans="2:11" ht="12.75" customHeight="1">
      <c r="B62" s="176"/>
      <c r="C62" s="181"/>
      <c r="D62" s="181"/>
      <c r="E62" s="184"/>
      <c r="F62" s="181"/>
      <c r="G62" s="181"/>
      <c r="H62" s="181"/>
      <c r="I62" s="181"/>
      <c r="J62" s="181"/>
      <c r="K62" s="177"/>
    </row>
    <row r="63" spans="2:11" ht="15" customHeight="1">
      <c r="B63" s="176"/>
      <c r="C63" s="181"/>
      <c r="D63" s="354" t="s">
        <v>862</v>
      </c>
      <c r="E63" s="354"/>
      <c r="F63" s="354"/>
      <c r="G63" s="354"/>
      <c r="H63" s="354"/>
      <c r="I63" s="354"/>
      <c r="J63" s="354"/>
      <c r="K63" s="177"/>
    </row>
    <row r="64" spans="2:11" ht="15" customHeight="1">
      <c r="B64" s="176"/>
      <c r="C64" s="181"/>
      <c r="D64" s="356" t="s">
        <v>863</v>
      </c>
      <c r="E64" s="356"/>
      <c r="F64" s="356"/>
      <c r="G64" s="356"/>
      <c r="H64" s="356"/>
      <c r="I64" s="356"/>
      <c r="J64" s="356"/>
      <c r="K64" s="177"/>
    </row>
    <row r="65" spans="2:11" ht="15" customHeight="1">
      <c r="B65" s="176"/>
      <c r="C65" s="181"/>
      <c r="D65" s="354" t="s">
        <v>864</v>
      </c>
      <c r="E65" s="354"/>
      <c r="F65" s="354"/>
      <c r="G65" s="354"/>
      <c r="H65" s="354"/>
      <c r="I65" s="354"/>
      <c r="J65" s="354"/>
      <c r="K65" s="177"/>
    </row>
    <row r="66" spans="2:11" ht="15" customHeight="1">
      <c r="B66" s="176"/>
      <c r="C66" s="181"/>
      <c r="D66" s="354" t="s">
        <v>865</v>
      </c>
      <c r="E66" s="354"/>
      <c r="F66" s="354"/>
      <c r="G66" s="354"/>
      <c r="H66" s="354"/>
      <c r="I66" s="354"/>
      <c r="J66" s="354"/>
      <c r="K66" s="177"/>
    </row>
    <row r="67" spans="2:11" ht="15" customHeight="1">
      <c r="B67" s="176"/>
      <c r="C67" s="181"/>
      <c r="D67" s="354" t="s">
        <v>866</v>
      </c>
      <c r="E67" s="354"/>
      <c r="F67" s="354"/>
      <c r="G67" s="354"/>
      <c r="H67" s="354"/>
      <c r="I67" s="354"/>
      <c r="J67" s="354"/>
      <c r="K67" s="177"/>
    </row>
    <row r="68" spans="2:11" ht="15" customHeight="1">
      <c r="B68" s="176"/>
      <c r="C68" s="181"/>
      <c r="D68" s="354" t="s">
        <v>867</v>
      </c>
      <c r="E68" s="354"/>
      <c r="F68" s="354"/>
      <c r="G68" s="354"/>
      <c r="H68" s="354"/>
      <c r="I68" s="354"/>
      <c r="J68" s="354"/>
      <c r="K68" s="177"/>
    </row>
    <row r="69" spans="2:11" ht="12.75" customHeight="1">
      <c r="B69" s="185"/>
      <c r="C69" s="186"/>
      <c r="D69" s="186"/>
      <c r="E69" s="186"/>
      <c r="F69" s="186"/>
      <c r="G69" s="186"/>
      <c r="H69" s="186"/>
      <c r="I69" s="186"/>
      <c r="J69" s="186"/>
      <c r="K69" s="187"/>
    </row>
    <row r="70" spans="2:11" ht="18.75" customHeight="1">
      <c r="B70" s="188"/>
      <c r="C70" s="188"/>
      <c r="D70" s="188"/>
      <c r="E70" s="188"/>
      <c r="F70" s="188"/>
      <c r="G70" s="188"/>
      <c r="H70" s="188"/>
      <c r="I70" s="188"/>
      <c r="J70" s="188"/>
      <c r="K70" s="189"/>
    </row>
    <row r="71" spans="2:11" ht="18.75" customHeight="1">
      <c r="B71" s="189"/>
      <c r="C71" s="189"/>
      <c r="D71" s="189"/>
      <c r="E71" s="189"/>
      <c r="F71" s="189"/>
      <c r="G71" s="189"/>
      <c r="H71" s="189"/>
      <c r="I71" s="189"/>
      <c r="J71" s="189"/>
      <c r="K71" s="189"/>
    </row>
    <row r="72" spans="2:11" ht="7.5" customHeight="1">
      <c r="B72" s="190"/>
      <c r="C72" s="191"/>
      <c r="D72" s="191"/>
      <c r="E72" s="191"/>
      <c r="F72" s="191"/>
      <c r="G72" s="191"/>
      <c r="H72" s="191"/>
      <c r="I72" s="191"/>
      <c r="J72" s="191"/>
      <c r="K72" s="192"/>
    </row>
    <row r="73" spans="2:11" ht="45" customHeight="1">
      <c r="B73" s="193"/>
      <c r="C73" s="357" t="s">
        <v>83</v>
      </c>
      <c r="D73" s="357"/>
      <c r="E73" s="357"/>
      <c r="F73" s="357"/>
      <c r="G73" s="357"/>
      <c r="H73" s="357"/>
      <c r="I73" s="357"/>
      <c r="J73" s="357"/>
      <c r="K73" s="194"/>
    </row>
    <row r="74" spans="2:11" ht="17.25" customHeight="1">
      <c r="B74" s="193"/>
      <c r="C74" s="195" t="s">
        <v>868</v>
      </c>
      <c r="D74" s="195"/>
      <c r="E74" s="195"/>
      <c r="F74" s="195" t="s">
        <v>869</v>
      </c>
      <c r="G74" s="196"/>
      <c r="H74" s="195" t="s">
        <v>113</v>
      </c>
      <c r="I74" s="195" t="s">
        <v>54</v>
      </c>
      <c r="J74" s="195" t="s">
        <v>870</v>
      </c>
      <c r="K74" s="194"/>
    </row>
    <row r="75" spans="2:11" ht="17.25" customHeight="1">
      <c r="B75" s="193"/>
      <c r="C75" s="197" t="s">
        <v>871</v>
      </c>
      <c r="D75" s="197"/>
      <c r="E75" s="197"/>
      <c r="F75" s="198" t="s">
        <v>872</v>
      </c>
      <c r="G75" s="199"/>
      <c r="H75" s="197"/>
      <c r="I75" s="197"/>
      <c r="J75" s="197" t="s">
        <v>873</v>
      </c>
      <c r="K75" s="194"/>
    </row>
    <row r="76" spans="2:11" ht="5.25" customHeight="1">
      <c r="B76" s="193"/>
      <c r="C76" s="200"/>
      <c r="D76" s="200"/>
      <c r="E76" s="200"/>
      <c r="F76" s="200"/>
      <c r="G76" s="201"/>
      <c r="H76" s="200"/>
      <c r="I76" s="200"/>
      <c r="J76" s="200"/>
      <c r="K76" s="194"/>
    </row>
    <row r="77" spans="2:11" ht="15" customHeight="1">
      <c r="B77" s="193"/>
      <c r="C77" s="183" t="s">
        <v>50</v>
      </c>
      <c r="D77" s="200"/>
      <c r="E77" s="200"/>
      <c r="F77" s="202" t="s">
        <v>874</v>
      </c>
      <c r="G77" s="201"/>
      <c r="H77" s="183" t="s">
        <v>875</v>
      </c>
      <c r="I77" s="183" t="s">
        <v>876</v>
      </c>
      <c r="J77" s="183">
        <v>20</v>
      </c>
      <c r="K77" s="194"/>
    </row>
    <row r="78" spans="2:11" ht="15" customHeight="1">
      <c r="B78" s="193"/>
      <c r="C78" s="183" t="s">
        <v>877</v>
      </c>
      <c r="D78" s="183"/>
      <c r="E78" s="183"/>
      <c r="F78" s="202" t="s">
        <v>874</v>
      </c>
      <c r="G78" s="201"/>
      <c r="H78" s="183" t="s">
        <v>878</v>
      </c>
      <c r="I78" s="183" t="s">
        <v>876</v>
      </c>
      <c r="J78" s="183">
        <v>120</v>
      </c>
      <c r="K78" s="194"/>
    </row>
    <row r="79" spans="2:11" ht="15" customHeight="1">
      <c r="B79" s="203"/>
      <c r="C79" s="183" t="s">
        <v>879</v>
      </c>
      <c r="D79" s="183"/>
      <c r="E79" s="183"/>
      <c r="F79" s="202" t="s">
        <v>880</v>
      </c>
      <c r="G79" s="201"/>
      <c r="H79" s="183" t="s">
        <v>881</v>
      </c>
      <c r="I79" s="183" t="s">
        <v>876</v>
      </c>
      <c r="J79" s="183">
        <v>50</v>
      </c>
      <c r="K79" s="194"/>
    </row>
    <row r="80" spans="2:11" ht="15" customHeight="1">
      <c r="B80" s="203"/>
      <c r="C80" s="183" t="s">
        <v>882</v>
      </c>
      <c r="D80" s="183"/>
      <c r="E80" s="183"/>
      <c r="F80" s="202" t="s">
        <v>874</v>
      </c>
      <c r="G80" s="201"/>
      <c r="H80" s="183" t="s">
        <v>883</v>
      </c>
      <c r="I80" s="183" t="s">
        <v>884</v>
      </c>
      <c r="J80" s="183"/>
      <c r="K80" s="194"/>
    </row>
    <row r="81" spans="2:11" ht="15" customHeight="1">
      <c r="B81" s="203"/>
      <c r="C81" s="204" t="s">
        <v>885</v>
      </c>
      <c r="D81" s="204"/>
      <c r="E81" s="204"/>
      <c r="F81" s="205" t="s">
        <v>880</v>
      </c>
      <c r="G81" s="204"/>
      <c r="H81" s="204" t="s">
        <v>886</v>
      </c>
      <c r="I81" s="204" t="s">
        <v>876</v>
      </c>
      <c r="J81" s="204">
        <v>15</v>
      </c>
      <c r="K81" s="194"/>
    </row>
    <row r="82" spans="2:11" ht="15" customHeight="1">
      <c r="B82" s="203"/>
      <c r="C82" s="204" t="s">
        <v>887</v>
      </c>
      <c r="D82" s="204"/>
      <c r="E82" s="204"/>
      <c r="F82" s="205" t="s">
        <v>880</v>
      </c>
      <c r="G82" s="204"/>
      <c r="H82" s="204" t="s">
        <v>888</v>
      </c>
      <c r="I82" s="204" t="s">
        <v>876</v>
      </c>
      <c r="J82" s="204">
        <v>15</v>
      </c>
      <c r="K82" s="194"/>
    </row>
    <row r="83" spans="2:11" ht="15" customHeight="1">
      <c r="B83" s="203"/>
      <c r="C83" s="204" t="s">
        <v>889</v>
      </c>
      <c r="D83" s="204"/>
      <c r="E83" s="204"/>
      <c r="F83" s="205" t="s">
        <v>880</v>
      </c>
      <c r="G83" s="204"/>
      <c r="H83" s="204" t="s">
        <v>890</v>
      </c>
      <c r="I83" s="204" t="s">
        <v>876</v>
      </c>
      <c r="J83" s="204">
        <v>20</v>
      </c>
      <c r="K83" s="194"/>
    </row>
    <row r="84" spans="2:11" ht="15" customHeight="1">
      <c r="B84" s="203"/>
      <c r="C84" s="204" t="s">
        <v>891</v>
      </c>
      <c r="D84" s="204"/>
      <c r="E84" s="204"/>
      <c r="F84" s="205" t="s">
        <v>880</v>
      </c>
      <c r="G84" s="204"/>
      <c r="H84" s="204" t="s">
        <v>892</v>
      </c>
      <c r="I84" s="204" t="s">
        <v>876</v>
      </c>
      <c r="J84" s="204">
        <v>20</v>
      </c>
      <c r="K84" s="194"/>
    </row>
    <row r="85" spans="2:11" ht="15" customHeight="1">
      <c r="B85" s="203"/>
      <c r="C85" s="183" t="s">
        <v>893</v>
      </c>
      <c r="D85" s="183"/>
      <c r="E85" s="183"/>
      <c r="F85" s="202" t="s">
        <v>880</v>
      </c>
      <c r="G85" s="201"/>
      <c r="H85" s="183" t="s">
        <v>894</v>
      </c>
      <c r="I85" s="183" t="s">
        <v>876</v>
      </c>
      <c r="J85" s="183">
        <v>50</v>
      </c>
      <c r="K85" s="194"/>
    </row>
    <row r="86" spans="2:11" ht="15" customHeight="1">
      <c r="B86" s="203"/>
      <c r="C86" s="183" t="s">
        <v>895</v>
      </c>
      <c r="D86" s="183"/>
      <c r="E86" s="183"/>
      <c r="F86" s="202" t="s">
        <v>880</v>
      </c>
      <c r="G86" s="201"/>
      <c r="H86" s="183" t="s">
        <v>896</v>
      </c>
      <c r="I86" s="183" t="s">
        <v>876</v>
      </c>
      <c r="J86" s="183">
        <v>20</v>
      </c>
      <c r="K86" s="194"/>
    </row>
    <row r="87" spans="2:11" ht="15" customHeight="1">
      <c r="B87" s="203"/>
      <c r="C87" s="183" t="s">
        <v>897</v>
      </c>
      <c r="D87" s="183"/>
      <c r="E87" s="183"/>
      <c r="F87" s="202" t="s">
        <v>880</v>
      </c>
      <c r="G87" s="201"/>
      <c r="H87" s="183" t="s">
        <v>898</v>
      </c>
      <c r="I87" s="183" t="s">
        <v>876</v>
      </c>
      <c r="J87" s="183">
        <v>20</v>
      </c>
      <c r="K87" s="194"/>
    </row>
    <row r="88" spans="2:11" ht="15" customHeight="1">
      <c r="B88" s="203"/>
      <c r="C88" s="183" t="s">
        <v>899</v>
      </c>
      <c r="D88" s="183"/>
      <c r="E88" s="183"/>
      <c r="F88" s="202" t="s">
        <v>880</v>
      </c>
      <c r="G88" s="201"/>
      <c r="H88" s="183" t="s">
        <v>900</v>
      </c>
      <c r="I88" s="183" t="s">
        <v>876</v>
      </c>
      <c r="J88" s="183">
        <v>50</v>
      </c>
      <c r="K88" s="194"/>
    </row>
    <row r="89" spans="2:11" ht="15" customHeight="1">
      <c r="B89" s="203"/>
      <c r="C89" s="183" t="s">
        <v>901</v>
      </c>
      <c r="D89" s="183"/>
      <c r="E89" s="183"/>
      <c r="F89" s="202" t="s">
        <v>880</v>
      </c>
      <c r="G89" s="201"/>
      <c r="H89" s="183" t="s">
        <v>901</v>
      </c>
      <c r="I89" s="183" t="s">
        <v>876</v>
      </c>
      <c r="J89" s="183">
        <v>50</v>
      </c>
      <c r="K89" s="194"/>
    </row>
    <row r="90" spans="2:11" ht="15" customHeight="1">
      <c r="B90" s="203"/>
      <c r="C90" s="183" t="s">
        <v>118</v>
      </c>
      <c r="D90" s="183"/>
      <c r="E90" s="183"/>
      <c r="F90" s="202" t="s">
        <v>880</v>
      </c>
      <c r="G90" s="201"/>
      <c r="H90" s="183" t="s">
        <v>902</v>
      </c>
      <c r="I90" s="183" t="s">
        <v>876</v>
      </c>
      <c r="J90" s="183">
        <v>255</v>
      </c>
      <c r="K90" s="194"/>
    </row>
    <row r="91" spans="2:11" ht="15" customHeight="1">
      <c r="B91" s="203"/>
      <c r="C91" s="183" t="s">
        <v>903</v>
      </c>
      <c r="D91" s="183"/>
      <c r="E91" s="183"/>
      <c r="F91" s="202" t="s">
        <v>874</v>
      </c>
      <c r="G91" s="201"/>
      <c r="H91" s="183" t="s">
        <v>904</v>
      </c>
      <c r="I91" s="183" t="s">
        <v>905</v>
      </c>
      <c r="J91" s="183"/>
      <c r="K91" s="194"/>
    </row>
    <row r="92" spans="2:11" ht="15" customHeight="1">
      <c r="B92" s="203"/>
      <c r="C92" s="183" t="s">
        <v>906</v>
      </c>
      <c r="D92" s="183"/>
      <c r="E92" s="183"/>
      <c r="F92" s="202" t="s">
        <v>874</v>
      </c>
      <c r="G92" s="201"/>
      <c r="H92" s="183" t="s">
        <v>907</v>
      </c>
      <c r="I92" s="183" t="s">
        <v>908</v>
      </c>
      <c r="J92" s="183"/>
      <c r="K92" s="194"/>
    </row>
    <row r="93" spans="2:11" ht="15" customHeight="1">
      <c r="B93" s="203"/>
      <c r="C93" s="183" t="s">
        <v>909</v>
      </c>
      <c r="D93" s="183"/>
      <c r="E93" s="183"/>
      <c r="F93" s="202" t="s">
        <v>874</v>
      </c>
      <c r="G93" s="201"/>
      <c r="H93" s="183" t="s">
        <v>909</v>
      </c>
      <c r="I93" s="183" t="s">
        <v>908</v>
      </c>
      <c r="J93" s="183"/>
      <c r="K93" s="194"/>
    </row>
    <row r="94" spans="2:11" ht="15" customHeight="1">
      <c r="B94" s="203"/>
      <c r="C94" s="183" t="s">
        <v>35</v>
      </c>
      <c r="D94" s="183"/>
      <c r="E94" s="183"/>
      <c r="F94" s="202" t="s">
        <v>874</v>
      </c>
      <c r="G94" s="201"/>
      <c r="H94" s="183" t="s">
        <v>910</v>
      </c>
      <c r="I94" s="183" t="s">
        <v>908</v>
      </c>
      <c r="J94" s="183"/>
      <c r="K94" s="194"/>
    </row>
    <row r="95" spans="2:11" ht="15" customHeight="1">
      <c r="B95" s="203"/>
      <c r="C95" s="183" t="s">
        <v>45</v>
      </c>
      <c r="D95" s="183"/>
      <c r="E95" s="183"/>
      <c r="F95" s="202" t="s">
        <v>874</v>
      </c>
      <c r="G95" s="201"/>
      <c r="H95" s="183" t="s">
        <v>911</v>
      </c>
      <c r="I95" s="183" t="s">
        <v>908</v>
      </c>
      <c r="J95" s="183"/>
      <c r="K95" s="194"/>
    </row>
    <row r="96" spans="2:11" ht="15" customHeight="1">
      <c r="B96" s="206"/>
      <c r="C96" s="207"/>
      <c r="D96" s="207"/>
      <c r="E96" s="207"/>
      <c r="F96" s="207"/>
      <c r="G96" s="207"/>
      <c r="H96" s="207"/>
      <c r="I96" s="207"/>
      <c r="J96" s="207"/>
      <c r="K96" s="208"/>
    </row>
    <row r="97" spans="2:11" ht="18.75" customHeight="1">
      <c r="B97" s="209"/>
      <c r="C97" s="210"/>
      <c r="D97" s="210"/>
      <c r="E97" s="210"/>
      <c r="F97" s="210"/>
      <c r="G97" s="210"/>
      <c r="H97" s="210"/>
      <c r="I97" s="210"/>
      <c r="J97" s="210"/>
      <c r="K97" s="209"/>
    </row>
    <row r="98" spans="2:11" ht="18.75" customHeight="1">
      <c r="B98" s="189"/>
      <c r="C98" s="189"/>
      <c r="D98" s="189"/>
      <c r="E98" s="189"/>
      <c r="F98" s="189"/>
      <c r="G98" s="189"/>
      <c r="H98" s="189"/>
      <c r="I98" s="189"/>
      <c r="J98" s="189"/>
      <c r="K98" s="189"/>
    </row>
    <row r="99" spans="2:11" ht="7.5" customHeight="1">
      <c r="B99" s="190"/>
      <c r="C99" s="191"/>
      <c r="D99" s="191"/>
      <c r="E99" s="191"/>
      <c r="F99" s="191"/>
      <c r="G99" s="191"/>
      <c r="H99" s="191"/>
      <c r="I99" s="191"/>
      <c r="J99" s="191"/>
      <c r="K99" s="192"/>
    </row>
    <row r="100" spans="2:11" ht="45" customHeight="1">
      <c r="B100" s="193"/>
      <c r="C100" s="357" t="s">
        <v>912</v>
      </c>
      <c r="D100" s="357"/>
      <c r="E100" s="357"/>
      <c r="F100" s="357"/>
      <c r="G100" s="357"/>
      <c r="H100" s="357"/>
      <c r="I100" s="357"/>
      <c r="J100" s="357"/>
      <c r="K100" s="194"/>
    </row>
    <row r="101" spans="2:11" ht="17.25" customHeight="1">
      <c r="B101" s="193"/>
      <c r="C101" s="195" t="s">
        <v>868</v>
      </c>
      <c r="D101" s="195"/>
      <c r="E101" s="195"/>
      <c r="F101" s="195" t="s">
        <v>869</v>
      </c>
      <c r="G101" s="196"/>
      <c r="H101" s="195" t="s">
        <v>113</v>
      </c>
      <c r="I101" s="195" t="s">
        <v>54</v>
      </c>
      <c r="J101" s="195" t="s">
        <v>870</v>
      </c>
      <c r="K101" s="194"/>
    </row>
    <row r="102" spans="2:11" ht="17.25" customHeight="1">
      <c r="B102" s="193"/>
      <c r="C102" s="197" t="s">
        <v>871</v>
      </c>
      <c r="D102" s="197"/>
      <c r="E102" s="197"/>
      <c r="F102" s="198" t="s">
        <v>872</v>
      </c>
      <c r="G102" s="199"/>
      <c r="H102" s="197"/>
      <c r="I102" s="197"/>
      <c r="J102" s="197" t="s">
        <v>873</v>
      </c>
      <c r="K102" s="194"/>
    </row>
    <row r="103" spans="2:11" ht="5.25" customHeight="1">
      <c r="B103" s="193"/>
      <c r="C103" s="195"/>
      <c r="D103" s="195"/>
      <c r="E103" s="195"/>
      <c r="F103" s="195"/>
      <c r="G103" s="211"/>
      <c r="H103" s="195"/>
      <c r="I103" s="195"/>
      <c r="J103" s="195"/>
      <c r="K103" s="194"/>
    </row>
    <row r="104" spans="2:11" ht="15" customHeight="1">
      <c r="B104" s="193"/>
      <c r="C104" s="183" t="s">
        <v>50</v>
      </c>
      <c r="D104" s="200"/>
      <c r="E104" s="200"/>
      <c r="F104" s="202" t="s">
        <v>874</v>
      </c>
      <c r="G104" s="211"/>
      <c r="H104" s="183" t="s">
        <v>913</v>
      </c>
      <c r="I104" s="183" t="s">
        <v>876</v>
      </c>
      <c r="J104" s="183">
        <v>20</v>
      </c>
      <c r="K104" s="194"/>
    </row>
    <row r="105" spans="2:11" ht="15" customHeight="1">
      <c r="B105" s="193"/>
      <c r="C105" s="183" t="s">
        <v>877</v>
      </c>
      <c r="D105" s="183"/>
      <c r="E105" s="183"/>
      <c r="F105" s="202" t="s">
        <v>874</v>
      </c>
      <c r="G105" s="183"/>
      <c r="H105" s="183" t="s">
        <v>913</v>
      </c>
      <c r="I105" s="183" t="s">
        <v>876</v>
      </c>
      <c r="J105" s="183">
        <v>120</v>
      </c>
      <c r="K105" s="194"/>
    </row>
    <row r="106" spans="2:11" ht="15" customHeight="1">
      <c r="B106" s="203"/>
      <c r="C106" s="183" t="s">
        <v>879</v>
      </c>
      <c r="D106" s="183"/>
      <c r="E106" s="183"/>
      <c r="F106" s="202" t="s">
        <v>880</v>
      </c>
      <c r="G106" s="183"/>
      <c r="H106" s="183" t="s">
        <v>913</v>
      </c>
      <c r="I106" s="183" t="s">
        <v>876</v>
      </c>
      <c r="J106" s="183">
        <v>50</v>
      </c>
      <c r="K106" s="194"/>
    </row>
    <row r="107" spans="2:11" ht="15" customHeight="1">
      <c r="B107" s="203"/>
      <c r="C107" s="183" t="s">
        <v>882</v>
      </c>
      <c r="D107" s="183"/>
      <c r="E107" s="183"/>
      <c r="F107" s="202" t="s">
        <v>874</v>
      </c>
      <c r="G107" s="183"/>
      <c r="H107" s="183" t="s">
        <v>913</v>
      </c>
      <c r="I107" s="183" t="s">
        <v>884</v>
      </c>
      <c r="J107" s="183"/>
      <c r="K107" s="194"/>
    </row>
    <row r="108" spans="2:11" ht="15" customHeight="1">
      <c r="B108" s="203"/>
      <c r="C108" s="183" t="s">
        <v>893</v>
      </c>
      <c r="D108" s="183"/>
      <c r="E108" s="183"/>
      <c r="F108" s="202" t="s">
        <v>880</v>
      </c>
      <c r="G108" s="183"/>
      <c r="H108" s="183" t="s">
        <v>913</v>
      </c>
      <c r="I108" s="183" t="s">
        <v>876</v>
      </c>
      <c r="J108" s="183">
        <v>50</v>
      </c>
      <c r="K108" s="194"/>
    </row>
    <row r="109" spans="2:11" ht="15" customHeight="1">
      <c r="B109" s="203"/>
      <c r="C109" s="183" t="s">
        <v>901</v>
      </c>
      <c r="D109" s="183"/>
      <c r="E109" s="183"/>
      <c r="F109" s="202" t="s">
        <v>880</v>
      </c>
      <c r="G109" s="183"/>
      <c r="H109" s="183" t="s">
        <v>913</v>
      </c>
      <c r="I109" s="183" t="s">
        <v>876</v>
      </c>
      <c r="J109" s="183">
        <v>50</v>
      </c>
      <c r="K109" s="194"/>
    </row>
    <row r="110" spans="2:11" ht="15" customHeight="1">
      <c r="B110" s="203"/>
      <c r="C110" s="183" t="s">
        <v>899</v>
      </c>
      <c r="D110" s="183"/>
      <c r="E110" s="183"/>
      <c r="F110" s="202" t="s">
        <v>880</v>
      </c>
      <c r="G110" s="183"/>
      <c r="H110" s="183" t="s">
        <v>913</v>
      </c>
      <c r="I110" s="183" t="s">
        <v>876</v>
      </c>
      <c r="J110" s="183">
        <v>50</v>
      </c>
      <c r="K110" s="194"/>
    </row>
    <row r="111" spans="2:11" ht="15" customHeight="1">
      <c r="B111" s="203"/>
      <c r="C111" s="183" t="s">
        <v>50</v>
      </c>
      <c r="D111" s="183"/>
      <c r="E111" s="183"/>
      <c r="F111" s="202" t="s">
        <v>874</v>
      </c>
      <c r="G111" s="183"/>
      <c r="H111" s="183" t="s">
        <v>914</v>
      </c>
      <c r="I111" s="183" t="s">
        <v>876</v>
      </c>
      <c r="J111" s="183">
        <v>20</v>
      </c>
      <c r="K111" s="194"/>
    </row>
    <row r="112" spans="2:11" ht="15" customHeight="1">
      <c r="B112" s="203"/>
      <c r="C112" s="183" t="s">
        <v>915</v>
      </c>
      <c r="D112" s="183"/>
      <c r="E112" s="183"/>
      <c r="F112" s="202" t="s">
        <v>874</v>
      </c>
      <c r="G112" s="183"/>
      <c r="H112" s="183" t="s">
        <v>916</v>
      </c>
      <c r="I112" s="183" t="s">
        <v>876</v>
      </c>
      <c r="J112" s="183">
        <v>120</v>
      </c>
      <c r="K112" s="194"/>
    </row>
    <row r="113" spans="2:11" ht="15" customHeight="1">
      <c r="B113" s="203"/>
      <c r="C113" s="183" t="s">
        <v>35</v>
      </c>
      <c r="D113" s="183"/>
      <c r="E113" s="183"/>
      <c r="F113" s="202" t="s">
        <v>874</v>
      </c>
      <c r="G113" s="183"/>
      <c r="H113" s="183" t="s">
        <v>917</v>
      </c>
      <c r="I113" s="183" t="s">
        <v>908</v>
      </c>
      <c r="J113" s="183"/>
      <c r="K113" s="194"/>
    </row>
    <row r="114" spans="2:11" ht="15" customHeight="1">
      <c r="B114" s="203"/>
      <c r="C114" s="183" t="s">
        <v>45</v>
      </c>
      <c r="D114" s="183"/>
      <c r="E114" s="183"/>
      <c r="F114" s="202" t="s">
        <v>874</v>
      </c>
      <c r="G114" s="183"/>
      <c r="H114" s="183" t="s">
        <v>918</v>
      </c>
      <c r="I114" s="183" t="s">
        <v>908</v>
      </c>
      <c r="J114" s="183"/>
      <c r="K114" s="194"/>
    </row>
    <row r="115" spans="2:11" ht="15" customHeight="1">
      <c r="B115" s="203"/>
      <c r="C115" s="183" t="s">
        <v>54</v>
      </c>
      <c r="D115" s="183"/>
      <c r="E115" s="183"/>
      <c r="F115" s="202" t="s">
        <v>874</v>
      </c>
      <c r="G115" s="183"/>
      <c r="H115" s="183" t="s">
        <v>919</v>
      </c>
      <c r="I115" s="183" t="s">
        <v>920</v>
      </c>
      <c r="J115" s="183"/>
      <c r="K115" s="194"/>
    </row>
    <row r="116" spans="2:11" ht="15" customHeight="1">
      <c r="B116" s="206"/>
      <c r="C116" s="212"/>
      <c r="D116" s="212"/>
      <c r="E116" s="212"/>
      <c r="F116" s="212"/>
      <c r="G116" s="212"/>
      <c r="H116" s="212"/>
      <c r="I116" s="212"/>
      <c r="J116" s="212"/>
      <c r="K116" s="208"/>
    </row>
    <row r="117" spans="2:11" ht="18.75" customHeight="1">
      <c r="B117" s="213"/>
      <c r="C117" s="179"/>
      <c r="D117" s="179"/>
      <c r="E117" s="179"/>
      <c r="F117" s="214"/>
      <c r="G117" s="179"/>
      <c r="H117" s="179"/>
      <c r="I117" s="179"/>
      <c r="J117" s="179"/>
      <c r="K117" s="213"/>
    </row>
    <row r="118" spans="2:11" ht="18.75" customHeight="1">
      <c r="B118" s="189"/>
      <c r="C118" s="189"/>
      <c r="D118" s="189"/>
      <c r="E118" s="189"/>
      <c r="F118" s="189"/>
      <c r="G118" s="189"/>
      <c r="H118" s="189"/>
      <c r="I118" s="189"/>
      <c r="J118" s="189"/>
      <c r="K118" s="189"/>
    </row>
    <row r="119" spans="2:11" ht="7.5" customHeight="1">
      <c r="B119" s="215"/>
      <c r="C119" s="216"/>
      <c r="D119" s="216"/>
      <c r="E119" s="216"/>
      <c r="F119" s="216"/>
      <c r="G119" s="216"/>
      <c r="H119" s="216"/>
      <c r="I119" s="216"/>
      <c r="J119" s="216"/>
      <c r="K119" s="217"/>
    </row>
    <row r="120" spans="2:11" ht="45" customHeight="1">
      <c r="B120" s="218"/>
      <c r="C120" s="352" t="s">
        <v>921</v>
      </c>
      <c r="D120" s="352"/>
      <c r="E120" s="352"/>
      <c r="F120" s="352"/>
      <c r="G120" s="352"/>
      <c r="H120" s="352"/>
      <c r="I120" s="352"/>
      <c r="J120" s="352"/>
      <c r="K120" s="219"/>
    </row>
    <row r="121" spans="2:11" ht="17.25" customHeight="1">
      <c r="B121" s="220"/>
      <c r="C121" s="195" t="s">
        <v>868</v>
      </c>
      <c r="D121" s="195"/>
      <c r="E121" s="195"/>
      <c r="F121" s="195" t="s">
        <v>869</v>
      </c>
      <c r="G121" s="196"/>
      <c r="H121" s="195" t="s">
        <v>113</v>
      </c>
      <c r="I121" s="195" t="s">
        <v>54</v>
      </c>
      <c r="J121" s="195" t="s">
        <v>870</v>
      </c>
      <c r="K121" s="221"/>
    </row>
    <row r="122" spans="2:11" ht="17.25" customHeight="1">
      <c r="B122" s="220"/>
      <c r="C122" s="197" t="s">
        <v>871</v>
      </c>
      <c r="D122" s="197"/>
      <c r="E122" s="197"/>
      <c r="F122" s="198" t="s">
        <v>872</v>
      </c>
      <c r="G122" s="199"/>
      <c r="H122" s="197"/>
      <c r="I122" s="197"/>
      <c r="J122" s="197" t="s">
        <v>873</v>
      </c>
      <c r="K122" s="221"/>
    </row>
    <row r="123" spans="2:11" ht="5.25" customHeight="1">
      <c r="B123" s="222"/>
      <c r="C123" s="200"/>
      <c r="D123" s="200"/>
      <c r="E123" s="200"/>
      <c r="F123" s="200"/>
      <c r="G123" s="183"/>
      <c r="H123" s="200"/>
      <c r="I123" s="200"/>
      <c r="J123" s="200"/>
      <c r="K123" s="223"/>
    </row>
    <row r="124" spans="2:11" ht="15" customHeight="1">
      <c r="B124" s="222"/>
      <c r="C124" s="183" t="s">
        <v>877</v>
      </c>
      <c r="D124" s="200"/>
      <c r="E124" s="200"/>
      <c r="F124" s="202" t="s">
        <v>874</v>
      </c>
      <c r="G124" s="183"/>
      <c r="H124" s="183" t="s">
        <v>913</v>
      </c>
      <c r="I124" s="183" t="s">
        <v>876</v>
      </c>
      <c r="J124" s="183">
        <v>120</v>
      </c>
      <c r="K124" s="224"/>
    </row>
    <row r="125" spans="2:11" ht="15" customHeight="1">
      <c r="B125" s="222"/>
      <c r="C125" s="183" t="s">
        <v>922</v>
      </c>
      <c r="D125" s="183"/>
      <c r="E125" s="183"/>
      <c r="F125" s="202" t="s">
        <v>874</v>
      </c>
      <c r="G125" s="183"/>
      <c r="H125" s="183" t="s">
        <v>923</v>
      </c>
      <c r="I125" s="183" t="s">
        <v>876</v>
      </c>
      <c r="J125" s="183" t="s">
        <v>924</v>
      </c>
      <c r="K125" s="224"/>
    </row>
    <row r="126" spans="2:11" ht="15" customHeight="1">
      <c r="B126" s="222"/>
      <c r="C126" s="183" t="s">
        <v>823</v>
      </c>
      <c r="D126" s="183"/>
      <c r="E126" s="183"/>
      <c r="F126" s="202" t="s">
        <v>874</v>
      </c>
      <c r="G126" s="183"/>
      <c r="H126" s="183" t="s">
        <v>925</v>
      </c>
      <c r="I126" s="183" t="s">
        <v>876</v>
      </c>
      <c r="J126" s="183" t="s">
        <v>924</v>
      </c>
      <c r="K126" s="224"/>
    </row>
    <row r="127" spans="2:11" ht="15" customHeight="1">
      <c r="B127" s="222"/>
      <c r="C127" s="183" t="s">
        <v>885</v>
      </c>
      <c r="D127" s="183"/>
      <c r="E127" s="183"/>
      <c r="F127" s="202" t="s">
        <v>880</v>
      </c>
      <c r="G127" s="183"/>
      <c r="H127" s="183" t="s">
        <v>886</v>
      </c>
      <c r="I127" s="183" t="s">
        <v>876</v>
      </c>
      <c r="J127" s="183">
        <v>15</v>
      </c>
      <c r="K127" s="224"/>
    </row>
    <row r="128" spans="2:11" ht="15" customHeight="1">
      <c r="B128" s="222"/>
      <c r="C128" s="204" t="s">
        <v>887</v>
      </c>
      <c r="D128" s="204"/>
      <c r="E128" s="204"/>
      <c r="F128" s="205" t="s">
        <v>880</v>
      </c>
      <c r="G128" s="204"/>
      <c r="H128" s="204" t="s">
        <v>888</v>
      </c>
      <c r="I128" s="204" t="s">
        <v>876</v>
      </c>
      <c r="J128" s="204">
        <v>15</v>
      </c>
      <c r="K128" s="224"/>
    </row>
    <row r="129" spans="2:11" ht="15" customHeight="1">
      <c r="B129" s="222"/>
      <c r="C129" s="204" t="s">
        <v>889</v>
      </c>
      <c r="D129" s="204"/>
      <c r="E129" s="204"/>
      <c r="F129" s="205" t="s">
        <v>880</v>
      </c>
      <c r="G129" s="204"/>
      <c r="H129" s="204" t="s">
        <v>890</v>
      </c>
      <c r="I129" s="204" t="s">
        <v>876</v>
      </c>
      <c r="J129" s="204">
        <v>20</v>
      </c>
      <c r="K129" s="224"/>
    </row>
    <row r="130" spans="2:11" ht="15" customHeight="1">
      <c r="B130" s="222"/>
      <c r="C130" s="204" t="s">
        <v>891</v>
      </c>
      <c r="D130" s="204"/>
      <c r="E130" s="204"/>
      <c r="F130" s="205" t="s">
        <v>880</v>
      </c>
      <c r="G130" s="204"/>
      <c r="H130" s="204" t="s">
        <v>892</v>
      </c>
      <c r="I130" s="204" t="s">
        <v>876</v>
      </c>
      <c r="J130" s="204">
        <v>20</v>
      </c>
      <c r="K130" s="224"/>
    </row>
    <row r="131" spans="2:11" ht="15" customHeight="1">
      <c r="B131" s="222"/>
      <c r="C131" s="183" t="s">
        <v>879</v>
      </c>
      <c r="D131" s="183"/>
      <c r="E131" s="183"/>
      <c r="F131" s="202" t="s">
        <v>880</v>
      </c>
      <c r="G131" s="183"/>
      <c r="H131" s="183" t="s">
        <v>913</v>
      </c>
      <c r="I131" s="183" t="s">
        <v>876</v>
      </c>
      <c r="J131" s="183">
        <v>50</v>
      </c>
      <c r="K131" s="224"/>
    </row>
    <row r="132" spans="2:11" ht="15" customHeight="1">
      <c r="B132" s="222"/>
      <c r="C132" s="183" t="s">
        <v>893</v>
      </c>
      <c r="D132" s="183"/>
      <c r="E132" s="183"/>
      <c r="F132" s="202" t="s">
        <v>880</v>
      </c>
      <c r="G132" s="183"/>
      <c r="H132" s="183" t="s">
        <v>913</v>
      </c>
      <c r="I132" s="183" t="s">
        <v>876</v>
      </c>
      <c r="J132" s="183">
        <v>50</v>
      </c>
      <c r="K132" s="224"/>
    </row>
    <row r="133" spans="2:11" ht="15" customHeight="1">
      <c r="B133" s="222"/>
      <c r="C133" s="183" t="s">
        <v>899</v>
      </c>
      <c r="D133" s="183"/>
      <c r="E133" s="183"/>
      <c r="F133" s="202" t="s">
        <v>880</v>
      </c>
      <c r="G133" s="183"/>
      <c r="H133" s="183" t="s">
        <v>913</v>
      </c>
      <c r="I133" s="183" t="s">
        <v>876</v>
      </c>
      <c r="J133" s="183">
        <v>50</v>
      </c>
      <c r="K133" s="224"/>
    </row>
    <row r="134" spans="2:11" ht="15" customHeight="1">
      <c r="B134" s="222"/>
      <c r="C134" s="183" t="s">
        <v>901</v>
      </c>
      <c r="D134" s="183"/>
      <c r="E134" s="183"/>
      <c r="F134" s="202" t="s">
        <v>880</v>
      </c>
      <c r="G134" s="183"/>
      <c r="H134" s="183" t="s">
        <v>913</v>
      </c>
      <c r="I134" s="183" t="s">
        <v>876</v>
      </c>
      <c r="J134" s="183">
        <v>50</v>
      </c>
      <c r="K134" s="224"/>
    </row>
    <row r="135" spans="2:11" ht="15" customHeight="1">
      <c r="B135" s="222"/>
      <c r="C135" s="183" t="s">
        <v>118</v>
      </c>
      <c r="D135" s="183"/>
      <c r="E135" s="183"/>
      <c r="F135" s="202" t="s">
        <v>880</v>
      </c>
      <c r="G135" s="183"/>
      <c r="H135" s="183" t="s">
        <v>926</v>
      </c>
      <c r="I135" s="183" t="s">
        <v>876</v>
      </c>
      <c r="J135" s="183">
        <v>255</v>
      </c>
      <c r="K135" s="224"/>
    </row>
    <row r="136" spans="2:11" ht="15" customHeight="1">
      <c r="B136" s="222"/>
      <c r="C136" s="183" t="s">
        <v>903</v>
      </c>
      <c r="D136" s="183"/>
      <c r="E136" s="183"/>
      <c r="F136" s="202" t="s">
        <v>874</v>
      </c>
      <c r="G136" s="183"/>
      <c r="H136" s="183" t="s">
        <v>927</v>
      </c>
      <c r="I136" s="183" t="s">
        <v>905</v>
      </c>
      <c r="J136" s="183"/>
      <c r="K136" s="224"/>
    </row>
    <row r="137" spans="2:11" ht="15" customHeight="1">
      <c r="B137" s="222"/>
      <c r="C137" s="183" t="s">
        <v>906</v>
      </c>
      <c r="D137" s="183"/>
      <c r="E137" s="183"/>
      <c r="F137" s="202" t="s">
        <v>874</v>
      </c>
      <c r="G137" s="183"/>
      <c r="H137" s="183" t="s">
        <v>928</v>
      </c>
      <c r="I137" s="183" t="s">
        <v>908</v>
      </c>
      <c r="J137" s="183"/>
      <c r="K137" s="224"/>
    </row>
    <row r="138" spans="2:11" ht="15" customHeight="1">
      <c r="B138" s="222"/>
      <c r="C138" s="183" t="s">
        <v>909</v>
      </c>
      <c r="D138" s="183"/>
      <c r="E138" s="183"/>
      <c r="F138" s="202" t="s">
        <v>874</v>
      </c>
      <c r="G138" s="183"/>
      <c r="H138" s="183" t="s">
        <v>909</v>
      </c>
      <c r="I138" s="183" t="s">
        <v>908</v>
      </c>
      <c r="J138" s="183"/>
      <c r="K138" s="224"/>
    </row>
    <row r="139" spans="2:11" ht="15" customHeight="1">
      <c r="B139" s="222"/>
      <c r="C139" s="183" t="s">
        <v>35</v>
      </c>
      <c r="D139" s="183"/>
      <c r="E139" s="183"/>
      <c r="F139" s="202" t="s">
        <v>874</v>
      </c>
      <c r="G139" s="183"/>
      <c r="H139" s="183" t="s">
        <v>929</v>
      </c>
      <c r="I139" s="183" t="s">
        <v>908</v>
      </c>
      <c r="J139" s="183"/>
      <c r="K139" s="224"/>
    </row>
    <row r="140" spans="2:11" ht="15" customHeight="1">
      <c r="B140" s="222"/>
      <c r="C140" s="183" t="s">
        <v>930</v>
      </c>
      <c r="D140" s="183"/>
      <c r="E140" s="183"/>
      <c r="F140" s="202" t="s">
        <v>874</v>
      </c>
      <c r="G140" s="183"/>
      <c r="H140" s="183" t="s">
        <v>931</v>
      </c>
      <c r="I140" s="183" t="s">
        <v>908</v>
      </c>
      <c r="J140" s="183"/>
      <c r="K140" s="224"/>
    </row>
    <row r="141" spans="2:11" ht="15" customHeight="1">
      <c r="B141" s="225"/>
      <c r="C141" s="226"/>
      <c r="D141" s="226"/>
      <c r="E141" s="226"/>
      <c r="F141" s="226"/>
      <c r="G141" s="226"/>
      <c r="H141" s="226"/>
      <c r="I141" s="226"/>
      <c r="J141" s="226"/>
      <c r="K141" s="227"/>
    </row>
    <row r="142" spans="2:11" ht="18.75" customHeight="1">
      <c r="B142" s="179"/>
      <c r="C142" s="179"/>
      <c r="D142" s="179"/>
      <c r="E142" s="179"/>
      <c r="F142" s="214"/>
      <c r="G142" s="179"/>
      <c r="H142" s="179"/>
      <c r="I142" s="179"/>
      <c r="J142" s="179"/>
      <c r="K142" s="179"/>
    </row>
    <row r="143" spans="2:11" ht="18.75" customHeight="1">
      <c r="B143" s="189"/>
      <c r="C143" s="189"/>
      <c r="D143" s="189"/>
      <c r="E143" s="189"/>
      <c r="F143" s="189"/>
      <c r="G143" s="189"/>
      <c r="H143" s="189"/>
      <c r="I143" s="189"/>
      <c r="J143" s="189"/>
      <c r="K143" s="189"/>
    </row>
    <row r="144" spans="2:11" ht="7.5" customHeight="1">
      <c r="B144" s="190"/>
      <c r="C144" s="191"/>
      <c r="D144" s="191"/>
      <c r="E144" s="191"/>
      <c r="F144" s="191"/>
      <c r="G144" s="191"/>
      <c r="H144" s="191"/>
      <c r="I144" s="191"/>
      <c r="J144" s="191"/>
      <c r="K144" s="192"/>
    </row>
    <row r="145" spans="2:11" ht="45" customHeight="1">
      <c r="B145" s="193"/>
      <c r="C145" s="357" t="s">
        <v>932</v>
      </c>
      <c r="D145" s="357"/>
      <c r="E145" s="357"/>
      <c r="F145" s="357"/>
      <c r="G145" s="357"/>
      <c r="H145" s="357"/>
      <c r="I145" s="357"/>
      <c r="J145" s="357"/>
      <c r="K145" s="194"/>
    </row>
    <row r="146" spans="2:11" ht="17.25" customHeight="1">
      <c r="B146" s="193"/>
      <c r="C146" s="195" t="s">
        <v>868</v>
      </c>
      <c r="D146" s="195"/>
      <c r="E146" s="195"/>
      <c r="F146" s="195" t="s">
        <v>869</v>
      </c>
      <c r="G146" s="196"/>
      <c r="H146" s="195" t="s">
        <v>113</v>
      </c>
      <c r="I146" s="195" t="s">
        <v>54</v>
      </c>
      <c r="J146" s="195" t="s">
        <v>870</v>
      </c>
      <c r="K146" s="194"/>
    </row>
    <row r="147" spans="2:11" ht="17.25" customHeight="1">
      <c r="B147" s="193"/>
      <c r="C147" s="197" t="s">
        <v>871</v>
      </c>
      <c r="D147" s="197"/>
      <c r="E147" s="197"/>
      <c r="F147" s="198" t="s">
        <v>872</v>
      </c>
      <c r="G147" s="199"/>
      <c r="H147" s="197"/>
      <c r="I147" s="197"/>
      <c r="J147" s="197" t="s">
        <v>873</v>
      </c>
      <c r="K147" s="194"/>
    </row>
    <row r="148" spans="2:11" ht="5.25" customHeight="1">
      <c r="B148" s="203"/>
      <c r="C148" s="200"/>
      <c r="D148" s="200"/>
      <c r="E148" s="200"/>
      <c r="F148" s="200"/>
      <c r="G148" s="201"/>
      <c r="H148" s="200"/>
      <c r="I148" s="200"/>
      <c r="J148" s="200"/>
      <c r="K148" s="224"/>
    </row>
    <row r="149" spans="2:11" ht="15" customHeight="1">
      <c r="B149" s="203"/>
      <c r="C149" s="228" t="s">
        <v>877</v>
      </c>
      <c r="D149" s="183"/>
      <c r="E149" s="183"/>
      <c r="F149" s="229" t="s">
        <v>874</v>
      </c>
      <c r="G149" s="183"/>
      <c r="H149" s="228" t="s">
        <v>913</v>
      </c>
      <c r="I149" s="228" t="s">
        <v>876</v>
      </c>
      <c r="J149" s="228">
        <v>120</v>
      </c>
      <c r="K149" s="224"/>
    </row>
    <row r="150" spans="2:11" ht="15" customHeight="1">
      <c r="B150" s="203"/>
      <c r="C150" s="228" t="s">
        <v>922</v>
      </c>
      <c r="D150" s="183"/>
      <c r="E150" s="183"/>
      <c r="F150" s="229" t="s">
        <v>874</v>
      </c>
      <c r="G150" s="183"/>
      <c r="H150" s="228" t="s">
        <v>933</v>
      </c>
      <c r="I150" s="228" t="s">
        <v>876</v>
      </c>
      <c r="J150" s="228" t="s">
        <v>924</v>
      </c>
      <c r="K150" s="224"/>
    </row>
    <row r="151" spans="2:11" ht="15" customHeight="1">
      <c r="B151" s="203"/>
      <c r="C151" s="228" t="s">
        <v>823</v>
      </c>
      <c r="D151" s="183"/>
      <c r="E151" s="183"/>
      <c r="F151" s="229" t="s">
        <v>874</v>
      </c>
      <c r="G151" s="183"/>
      <c r="H151" s="228" t="s">
        <v>934</v>
      </c>
      <c r="I151" s="228" t="s">
        <v>876</v>
      </c>
      <c r="J151" s="228" t="s">
        <v>924</v>
      </c>
      <c r="K151" s="224"/>
    </row>
    <row r="152" spans="2:11" ht="15" customHeight="1">
      <c r="B152" s="203"/>
      <c r="C152" s="228" t="s">
        <v>879</v>
      </c>
      <c r="D152" s="183"/>
      <c r="E152" s="183"/>
      <c r="F152" s="229" t="s">
        <v>880</v>
      </c>
      <c r="G152" s="183"/>
      <c r="H152" s="228" t="s">
        <v>913</v>
      </c>
      <c r="I152" s="228" t="s">
        <v>876</v>
      </c>
      <c r="J152" s="228">
        <v>50</v>
      </c>
      <c r="K152" s="224"/>
    </row>
    <row r="153" spans="2:11" ht="15" customHeight="1">
      <c r="B153" s="203"/>
      <c r="C153" s="228" t="s">
        <v>882</v>
      </c>
      <c r="D153" s="183"/>
      <c r="E153" s="183"/>
      <c r="F153" s="229" t="s">
        <v>874</v>
      </c>
      <c r="G153" s="183"/>
      <c r="H153" s="228" t="s">
        <v>913</v>
      </c>
      <c r="I153" s="228" t="s">
        <v>884</v>
      </c>
      <c r="J153" s="228"/>
      <c r="K153" s="224"/>
    </row>
    <row r="154" spans="2:11" ht="15" customHeight="1">
      <c r="B154" s="203"/>
      <c r="C154" s="228" t="s">
        <v>893</v>
      </c>
      <c r="D154" s="183"/>
      <c r="E154" s="183"/>
      <c r="F154" s="229" t="s">
        <v>880</v>
      </c>
      <c r="G154" s="183"/>
      <c r="H154" s="228" t="s">
        <v>913</v>
      </c>
      <c r="I154" s="228" t="s">
        <v>876</v>
      </c>
      <c r="J154" s="228">
        <v>50</v>
      </c>
      <c r="K154" s="224"/>
    </row>
    <row r="155" spans="2:11" ht="15" customHeight="1">
      <c r="B155" s="203"/>
      <c r="C155" s="228" t="s">
        <v>901</v>
      </c>
      <c r="D155" s="183"/>
      <c r="E155" s="183"/>
      <c r="F155" s="229" t="s">
        <v>880</v>
      </c>
      <c r="G155" s="183"/>
      <c r="H155" s="228" t="s">
        <v>913</v>
      </c>
      <c r="I155" s="228" t="s">
        <v>876</v>
      </c>
      <c r="J155" s="228">
        <v>50</v>
      </c>
      <c r="K155" s="224"/>
    </row>
    <row r="156" spans="2:11" ht="15" customHeight="1">
      <c r="B156" s="203"/>
      <c r="C156" s="228" t="s">
        <v>899</v>
      </c>
      <c r="D156" s="183"/>
      <c r="E156" s="183"/>
      <c r="F156" s="229" t="s">
        <v>880</v>
      </c>
      <c r="G156" s="183"/>
      <c r="H156" s="228" t="s">
        <v>913</v>
      </c>
      <c r="I156" s="228" t="s">
        <v>876</v>
      </c>
      <c r="J156" s="228">
        <v>50</v>
      </c>
      <c r="K156" s="224"/>
    </row>
    <row r="157" spans="2:11" ht="15" customHeight="1">
      <c r="B157" s="203"/>
      <c r="C157" s="228" t="s">
        <v>88</v>
      </c>
      <c r="D157" s="183"/>
      <c r="E157" s="183"/>
      <c r="F157" s="229" t="s">
        <v>874</v>
      </c>
      <c r="G157" s="183"/>
      <c r="H157" s="228" t="s">
        <v>935</v>
      </c>
      <c r="I157" s="228" t="s">
        <v>876</v>
      </c>
      <c r="J157" s="228" t="s">
        <v>936</v>
      </c>
      <c r="K157" s="224"/>
    </row>
    <row r="158" spans="2:11" ht="15" customHeight="1">
      <c r="B158" s="203"/>
      <c r="C158" s="228" t="s">
        <v>937</v>
      </c>
      <c r="D158" s="183"/>
      <c r="E158" s="183"/>
      <c r="F158" s="229" t="s">
        <v>874</v>
      </c>
      <c r="G158" s="183"/>
      <c r="H158" s="228" t="s">
        <v>938</v>
      </c>
      <c r="I158" s="228" t="s">
        <v>908</v>
      </c>
      <c r="J158" s="228"/>
      <c r="K158" s="224"/>
    </row>
    <row r="159" spans="2:11" ht="15" customHeight="1">
      <c r="B159" s="230"/>
      <c r="C159" s="212"/>
      <c r="D159" s="212"/>
      <c r="E159" s="212"/>
      <c r="F159" s="212"/>
      <c r="G159" s="212"/>
      <c r="H159" s="212"/>
      <c r="I159" s="212"/>
      <c r="J159" s="212"/>
      <c r="K159" s="231"/>
    </row>
    <row r="160" spans="2:11" ht="18.75" customHeight="1">
      <c r="B160" s="179"/>
      <c r="C160" s="183"/>
      <c r="D160" s="183"/>
      <c r="E160" s="183"/>
      <c r="F160" s="202"/>
      <c r="G160" s="183"/>
      <c r="H160" s="183"/>
      <c r="I160" s="183"/>
      <c r="J160" s="183"/>
      <c r="K160" s="179"/>
    </row>
    <row r="161" spans="2:11" ht="18.75" customHeight="1">
      <c r="B161" s="189"/>
      <c r="C161" s="189"/>
      <c r="D161" s="189"/>
      <c r="E161" s="189"/>
      <c r="F161" s="189"/>
      <c r="G161" s="189"/>
      <c r="H161" s="189"/>
      <c r="I161" s="189"/>
      <c r="J161" s="189"/>
      <c r="K161" s="189"/>
    </row>
    <row r="162" spans="2:11" ht="7.5" customHeight="1">
      <c r="B162" s="171"/>
      <c r="C162" s="172"/>
      <c r="D162" s="172"/>
      <c r="E162" s="172"/>
      <c r="F162" s="172"/>
      <c r="G162" s="172"/>
      <c r="H162" s="172"/>
      <c r="I162" s="172"/>
      <c r="J162" s="172"/>
      <c r="K162" s="173"/>
    </row>
    <row r="163" spans="2:11" ht="45" customHeight="1">
      <c r="B163" s="174"/>
      <c r="C163" s="352" t="s">
        <v>939</v>
      </c>
      <c r="D163" s="352"/>
      <c r="E163" s="352"/>
      <c r="F163" s="352"/>
      <c r="G163" s="352"/>
      <c r="H163" s="352"/>
      <c r="I163" s="352"/>
      <c r="J163" s="352"/>
      <c r="K163" s="175"/>
    </row>
    <row r="164" spans="2:11" ht="17.25" customHeight="1">
      <c r="B164" s="174"/>
      <c r="C164" s="195" t="s">
        <v>868</v>
      </c>
      <c r="D164" s="195"/>
      <c r="E164" s="195"/>
      <c r="F164" s="195" t="s">
        <v>869</v>
      </c>
      <c r="G164" s="232"/>
      <c r="H164" s="233" t="s">
        <v>113</v>
      </c>
      <c r="I164" s="233" t="s">
        <v>54</v>
      </c>
      <c r="J164" s="195" t="s">
        <v>870</v>
      </c>
      <c r="K164" s="175"/>
    </row>
    <row r="165" spans="2:11" ht="17.25" customHeight="1">
      <c r="B165" s="176"/>
      <c r="C165" s="197" t="s">
        <v>871</v>
      </c>
      <c r="D165" s="197"/>
      <c r="E165" s="197"/>
      <c r="F165" s="198" t="s">
        <v>872</v>
      </c>
      <c r="G165" s="234"/>
      <c r="H165" s="235"/>
      <c r="I165" s="235"/>
      <c r="J165" s="197" t="s">
        <v>873</v>
      </c>
      <c r="K165" s="177"/>
    </row>
    <row r="166" spans="2:11" ht="5.25" customHeight="1">
      <c r="B166" s="203"/>
      <c r="C166" s="200"/>
      <c r="D166" s="200"/>
      <c r="E166" s="200"/>
      <c r="F166" s="200"/>
      <c r="G166" s="201"/>
      <c r="H166" s="200"/>
      <c r="I166" s="200"/>
      <c r="J166" s="200"/>
      <c r="K166" s="224"/>
    </row>
    <row r="167" spans="2:11" ht="15" customHeight="1">
      <c r="B167" s="203"/>
      <c r="C167" s="183" t="s">
        <v>877</v>
      </c>
      <c r="D167" s="183"/>
      <c r="E167" s="183"/>
      <c r="F167" s="202" t="s">
        <v>874</v>
      </c>
      <c r="G167" s="183"/>
      <c r="H167" s="183" t="s">
        <v>913</v>
      </c>
      <c r="I167" s="183" t="s">
        <v>876</v>
      </c>
      <c r="J167" s="183">
        <v>120</v>
      </c>
      <c r="K167" s="224"/>
    </row>
    <row r="168" spans="2:11" ht="15" customHeight="1">
      <c r="B168" s="203"/>
      <c r="C168" s="183" t="s">
        <v>922</v>
      </c>
      <c r="D168" s="183"/>
      <c r="E168" s="183"/>
      <c r="F168" s="202" t="s">
        <v>874</v>
      </c>
      <c r="G168" s="183"/>
      <c r="H168" s="183" t="s">
        <v>923</v>
      </c>
      <c r="I168" s="183" t="s">
        <v>876</v>
      </c>
      <c r="J168" s="183" t="s">
        <v>924</v>
      </c>
      <c r="K168" s="224"/>
    </row>
    <row r="169" spans="2:11" ht="15" customHeight="1">
      <c r="B169" s="203"/>
      <c r="C169" s="183" t="s">
        <v>823</v>
      </c>
      <c r="D169" s="183"/>
      <c r="E169" s="183"/>
      <c r="F169" s="202" t="s">
        <v>874</v>
      </c>
      <c r="G169" s="183"/>
      <c r="H169" s="183" t="s">
        <v>940</v>
      </c>
      <c r="I169" s="183" t="s">
        <v>876</v>
      </c>
      <c r="J169" s="183" t="s">
        <v>924</v>
      </c>
      <c r="K169" s="224"/>
    </row>
    <row r="170" spans="2:11" ht="15" customHeight="1">
      <c r="B170" s="203"/>
      <c r="C170" s="183" t="s">
        <v>879</v>
      </c>
      <c r="D170" s="183"/>
      <c r="E170" s="183"/>
      <c r="F170" s="202" t="s">
        <v>880</v>
      </c>
      <c r="G170" s="183"/>
      <c r="H170" s="183" t="s">
        <v>940</v>
      </c>
      <c r="I170" s="183" t="s">
        <v>876</v>
      </c>
      <c r="J170" s="183">
        <v>50</v>
      </c>
      <c r="K170" s="224"/>
    </row>
    <row r="171" spans="2:11" ht="15" customHeight="1">
      <c r="B171" s="203"/>
      <c r="C171" s="183" t="s">
        <v>882</v>
      </c>
      <c r="D171" s="183"/>
      <c r="E171" s="183"/>
      <c r="F171" s="202" t="s">
        <v>874</v>
      </c>
      <c r="G171" s="183"/>
      <c r="H171" s="183" t="s">
        <v>940</v>
      </c>
      <c r="I171" s="183" t="s">
        <v>884</v>
      </c>
      <c r="J171" s="183"/>
      <c r="K171" s="224"/>
    </row>
    <row r="172" spans="2:11" ht="15" customHeight="1">
      <c r="B172" s="203"/>
      <c r="C172" s="183" t="s">
        <v>893</v>
      </c>
      <c r="D172" s="183"/>
      <c r="E172" s="183"/>
      <c r="F172" s="202" t="s">
        <v>880</v>
      </c>
      <c r="G172" s="183"/>
      <c r="H172" s="183" t="s">
        <v>940</v>
      </c>
      <c r="I172" s="183" t="s">
        <v>876</v>
      </c>
      <c r="J172" s="183">
        <v>50</v>
      </c>
      <c r="K172" s="224"/>
    </row>
    <row r="173" spans="2:11" ht="15" customHeight="1">
      <c r="B173" s="203"/>
      <c r="C173" s="183" t="s">
        <v>901</v>
      </c>
      <c r="D173" s="183"/>
      <c r="E173" s="183"/>
      <c r="F173" s="202" t="s">
        <v>880</v>
      </c>
      <c r="G173" s="183"/>
      <c r="H173" s="183" t="s">
        <v>940</v>
      </c>
      <c r="I173" s="183" t="s">
        <v>876</v>
      </c>
      <c r="J173" s="183">
        <v>50</v>
      </c>
      <c r="K173" s="224"/>
    </row>
    <row r="174" spans="2:11" ht="15" customHeight="1">
      <c r="B174" s="203"/>
      <c r="C174" s="183" t="s">
        <v>899</v>
      </c>
      <c r="D174" s="183"/>
      <c r="E174" s="183"/>
      <c r="F174" s="202" t="s">
        <v>880</v>
      </c>
      <c r="G174" s="183"/>
      <c r="H174" s="183" t="s">
        <v>940</v>
      </c>
      <c r="I174" s="183" t="s">
        <v>876</v>
      </c>
      <c r="J174" s="183">
        <v>50</v>
      </c>
      <c r="K174" s="224"/>
    </row>
    <row r="175" spans="2:11" ht="15" customHeight="1">
      <c r="B175" s="203"/>
      <c r="C175" s="183" t="s">
        <v>112</v>
      </c>
      <c r="D175" s="183"/>
      <c r="E175" s="183"/>
      <c r="F175" s="202" t="s">
        <v>874</v>
      </c>
      <c r="G175" s="183"/>
      <c r="H175" s="183" t="s">
        <v>941</v>
      </c>
      <c r="I175" s="183" t="s">
        <v>942</v>
      </c>
      <c r="J175" s="183"/>
      <c r="K175" s="224"/>
    </row>
    <row r="176" spans="2:11" ht="15" customHeight="1">
      <c r="B176" s="203"/>
      <c r="C176" s="183" t="s">
        <v>54</v>
      </c>
      <c r="D176" s="183"/>
      <c r="E176" s="183"/>
      <c r="F176" s="202" t="s">
        <v>874</v>
      </c>
      <c r="G176" s="183"/>
      <c r="H176" s="183" t="s">
        <v>943</v>
      </c>
      <c r="I176" s="183" t="s">
        <v>944</v>
      </c>
      <c r="J176" s="183">
        <v>1</v>
      </c>
      <c r="K176" s="224"/>
    </row>
    <row r="177" spans="2:11" ht="15" customHeight="1">
      <c r="B177" s="203"/>
      <c r="C177" s="183" t="s">
        <v>50</v>
      </c>
      <c r="D177" s="183"/>
      <c r="E177" s="183"/>
      <c r="F177" s="202" t="s">
        <v>874</v>
      </c>
      <c r="G177" s="183"/>
      <c r="H177" s="183" t="s">
        <v>945</v>
      </c>
      <c r="I177" s="183" t="s">
        <v>876</v>
      </c>
      <c r="J177" s="183">
        <v>20</v>
      </c>
      <c r="K177" s="224"/>
    </row>
    <row r="178" spans="2:11" ht="15" customHeight="1">
      <c r="B178" s="203"/>
      <c r="C178" s="183" t="s">
        <v>113</v>
      </c>
      <c r="D178" s="183"/>
      <c r="E178" s="183"/>
      <c r="F178" s="202" t="s">
        <v>874</v>
      </c>
      <c r="G178" s="183"/>
      <c r="H178" s="183" t="s">
        <v>946</v>
      </c>
      <c r="I178" s="183" t="s">
        <v>876</v>
      </c>
      <c r="J178" s="183">
        <v>255</v>
      </c>
      <c r="K178" s="224"/>
    </row>
    <row r="179" spans="2:11" ht="15" customHeight="1">
      <c r="B179" s="203"/>
      <c r="C179" s="183" t="s">
        <v>114</v>
      </c>
      <c r="D179" s="183"/>
      <c r="E179" s="183"/>
      <c r="F179" s="202" t="s">
        <v>874</v>
      </c>
      <c r="G179" s="183"/>
      <c r="H179" s="183" t="s">
        <v>839</v>
      </c>
      <c r="I179" s="183" t="s">
        <v>876</v>
      </c>
      <c r="J179" s="183">
        <v>10</v>
      </c>
      <c r="K179" s="224"/>
    </row>
    <row r="180" spans="2:11" ht="15" customHeight="1">
      <c r="B180" s="203"/>
      <c r="C180" s="183" t="s">
        <v>115</v>
      </c>
      <c r="D180" s="183"/>
      <c r="E180" s="183"/>
      <c r="F180" s="202" t="s">
        <v>874</v>
      </c>
      <c r="G180" s="183"/>
      <c r="H180" s="183" t="s">
        <v>947</v>
      </c>
      <c r="I180" s="183" t="s">
        <v>908</v>
      </c>
      <c r="J180" s="183"/>
      <c r="K180" s="224"/>
    </row>
    <row r="181" spans="2:11" ht="15" customHeight="1">
      <c r="B181" s="203"/>
      <c r="C181" s="183" t="s">
        <v>948</v>
      </c>
      <c r="D181" s="183"/>
      <c r="E181" s="183"/>
      <c r="F181" s="202" t="s">
        <v>874</v>
      </c>
      <c r="G181" s="183"/>
      <c r="H181" s="183" t="s">
        <v>949</v>
      </c>
      <c r="I181" s="183" t="s">
        <v>908</v>
      </c>
      <c r="J181" s="183"/>
      <c r="K181" s="224"/>
    </row>
    <row r="182" spans="2:11" ht="15" customHeight="1">
      <c r="B182" s="203"/>
      <c r="C182" s="183" t="s">
        <v>937</v>
      </c>
      <c r="D182" s="183"/>
      <c r="E182" s="183"/>
      <c r="F182" s="202" t="s">
        <v>874</v>
      </c>
      <c r="G182" s="183"/>
      <c r="H182" s="183" t="s">
        <v>950</v>
      </c>
      <c r="I182" s="183" t="s">
        <v>908</v>
      </c>
      <c r="J182" s="183"/>
      <c r="K182" s="224"/>
    </row>
    <row r="183" spans="2:11" ht="15" customHeight="1">
      <c r="B183" s="203"/>
      <c r="C183" s="183" t="s">
        <v>117</v>
      </c>
      <c r="D183" s="183"/>
      <c r="E183" s="183"/>
      <c r="F183" s="202" t="s">
        <v>880</v>
      </c>
      <c r="G183" s="183"/>
      <c r="H183" s="183" t="s">
        <v>951</v>
      </c>
      <c r="I183" s="183" t="s">
        <v>876</v>
      </c>
      <c r="J183" s="183">
        <v>50</v>
      </c>
      <c r="K183" s="224"/>
    </row>
    <row r="184" spans="2:11" ht="15" customHeight="1">
      <c r="B184" s="203"/>
      <c r="C184" s="183" t="s">
        <v>952</v>
      </c>
      <c r="D184" s="183"/>
      <c r="E184" s="183"/>
      <c r="F184" s="202" t="s">
        <v>880</v>
      </c>
      <c r="G184" s="183"/>
      <c r="H184" s="183" t="s">
        <v>953</v>
      </c>
      <c r="I184" s="183" t="s">
        <v>954</v>
      </c>
      <c r="J184" s="183"/>
      <c r="K184" s="224"/>
    </row>
    <row r="185" spans="2:11" ht="15" customHeight="1">
      <c r="B185" s="203"/>
      <c r="C185" s="183" t="s">
        <v>955</v>
      </c>
      <c r="D185" s="183"/>
      <c r="E185" s="183"/>
      <c r="F185" s="202" t="s">
        <v>880</v>
      </c>
      <c r="G185" s="183"/>
      <c r="H185" s="183" t="s">
        <v>956</v>
      </c>
      <c r="I185" s="183" t="s">
        <v>954</v>
      </c>
      <c r="J185" s="183"/>
      <c r="K185" s="224"/>
    </row>
    <row r="186" spans="2:11" ht="15" customHeight="1">
      <c r="B186" s="203"/>
      <c r="C186" s="183" t="s">
        <v>957</v>
      </c>
      <c r="D186" s="183"/>
      <c r="E186" s="183"/>
      <c r="F186" s="202" t="s">
        <v>880</v>
      </c>
      <c r="G186" s="183"/>
      <c r="H186" s="183" t="s">
        <v>958</v>
      </c>
      <c r="I186" s="183" t="s">
        <v>954</v>
      </c>
      <c r="J186" s="183"/>
      <c r="K186" s="224"/>
    </row>
    <row r="187" spans="2:11" ht="15" customHeight="1">
      <c r="B187" s="203"/>
      <c r="C187" s="236" t="s">
        <v>959</v>
      </c>
      <c r="D187" s="183"/>
      <c r="E187" s="183"/>
      <c r="F187" s="202" t="s">
        <v>880</v>
      </c>
      <c r="G187" s="183"/>
      <c r="H187" s="183" t="s">
        <v>960</v>
      </c>
      <c r="I187" s="183" t="s">
        <v>961</v>
      </c>
      <c r="J187" s="237" t="s">
        <v>962</v>
      </c>
      <c r="K187" s="224"/>
    </row>
    <row r="188" spans="2:11" ht="15" customHeight="1">
      <c r="B188" s="203"/>
      <c r="C188" s="188" t="s">
        <v>39</v>
      </c>
      <c r="D188" s="183"/>
      <c r="E188" s="183"/>
      <c r="F188" s="202" t="s">
        <v>874</v>
      </c>
      <c r="G188" s="183"/>
      <c r="H188" s="179" t="s">
        <v>963</v>
      </c>
      <c r="I188" s="183" t="s">
        <v>964</v>
      </c>
      <c r="J188" s="183"/>
      <c r="K188" s="224"/>
    </row>
    <row r="189" spans="2:11" ht="15" customHeight="1">
      <c r="B189" s="203"/>
      <c r="C189" s="188" t="s">
        <v>965</v>
      </c>
      <c r="D189" s="183"/>
      <c r="E189" s="183"/>
      <c r="F189" s="202" t="s">
        <v>874</v>
      </c>
      <c r="G189" s="183"/>
      <c r="H189" s="183" t="s">
        <v>966</v>
      </c>
      <c r="I189" s="183" t="s">
        <v>908</v>
      </c>
      <c r="J189" s="183"/>
      <c r="K189" s="224"/>
    </row>
    <row r="190" spans="2:11" ht="15" customHeight="1">
      <c r="B190" s="203"/>
      <c r="C190" s="188" t="s">
        <v>967</v>
      </c>
      <c r="D190" s="183"/>
      <c r="E190" s="183"/>
      <c r="F190" s="202" t="s">
        <v>874</v>
      </c>
      <c r="G190" s="183"/>
      <c r="H190" s="183" t="s">
        <v>968</v>
      </c>
      <c r="I190" s="183" t="s">
        <v>908</v>
      </c>
      <c r="J190" s="183"/>
      <c r="K190" s="224"/>
    </row>
    <row r="191" spans="2:11" ht="15" customHeight="1">
      <c r="B191" s="203"/>
      <c r="C191" s="188" t="s">
        <v>969</v>
      </c>
      <c r="D191" s="183"/>
      <c r="E191" s="183"/>
      <c r="F191" s="202" t="s">
        <v>880</v>
      </c>
      <c r="G191" s="183"/>
      <c r="H191" s="183" t="s">
        <v>970</v>
      </c>
      <c r="I191" s="183" t="s">
        <v>908</v>
      </c>
      <c r="J191" s="183"/>
      <c r="K191" s="224"/>
    </row>
    <row r="192" spans="2:11" ht="15" customHeight="1">
      <c r="B192" s="230"/>
      <c r="C192" s="238"/>
      <c r="D192" s="212"/>
      <c r="E192" s="212"/>
      <c r="F192" s="212"/>
      <c r="G192" s="212"/>
      <c r="H192" s="212"/>
      <c r="I192" s="212"/>
      <c r="J192" s="212"/>
      <c r="K192" s="231"/>
    </row>
    <row r="193" spans="2:11" ht="18.75" customHeight="1">
      <c r="B193" s="179"/>
      <c r="C193" s="183"/>
      <c r="D193" s="183"/>
      <c r="E193" s="183"/>
      <c r="F193" s="202"/>
      <c r="G193" s="183"/>
      <c r="H193" s="183"/>
      <c r="I193" s="183"/>
      <c r="J193" s="183"/>
      <c r="K193" s="179"/>
    </row>
    <row r="194" spans="2:11" ht="18.75" customHeight="1">
      <c r="B194" s="179"/>
      <c r="C194" s="183"/>
      <c r="D194" s="183"/>
      <c r="E194" s="183"/>
      <c r="F194" s="202"/>
      <c r="G194" s="183"/>
      <c r="H194" s="183"/>
      <c r="I194" s="183"/>
      <c r="J194" s="183"/>
      <c r="K194" s="179"/>
    </row>
    <row r="195" spans="2:11" ht="18.75" customHeight="1">
      <c r="B195" s="189"/>
      <c r="C195" s="189"/>
      <c r="D195" s="189"/>
      <c r="E195" s="189"/>
      <c r="F195" s="189"/>
      <c r="G195" s="189"/>
      <c r="H195" s="189"/>
      <c r="I195" s="189"/>
      <c r="J195" s="189"/>
      <c r="K195" s="189"/>
    </row>
    <row r="196" spans="2:11" ht="13.5">
      <c r="B196" s="171"/>
      <c r="C196" s="172"/>
      <c r="D196" s="172"/>
      <c r="E196" s="172"/>
      <c r="F196" s="172"/>
      <c r="G196" s="172"/>
      <c r="H196" s="172"/>
      <c r="I196" s="172"/>
      <c r="J196" s="172"/>
      <c r="K196" s="173"/>
    </row>
    <row r="197" spans="2:11" ht="21">
      <c r="B197" s="174"/>
      <c r="C197" s="352" t="s">
        <v>971</v>
      </c>
      <c r="D197" s="352"/>
      <c r="E197" s="352"/>
      <c r="F197" s="352"/>
      <c r="G197" s="352"/>
      <c r="H197" s="352"/>
      <c r="I197" s="352"/>
      <c r="J197" s="352"/>
      <c r="K197" s="175"/>
    </row>
    <row r="198" spans="2:11" ht="25.5" customHeight="1">
      <c r="B198" s="174"/>
      <c r="C198" s="239" t="s">
        <v>972</v>
      </c>
      <c r="D198" s="239"/>
      <c r="E198" s="239"/>
      <c r="F198" s="239" t="s">
        <v>973</v>
      </c>
      <c r="G198" s="240"/>
      <c r="H198" s="358" t="s">
        <v>974</v>
      </c>
      <c r="I198" s="358"/>
      <c r="J198" s="358"/>
      <c r="K198" s="175"/>
    </row>
    <row r="199" spans="2:11" ht="5.25" customHeight="1">
      <c r="B199" s="203"/>
      <c r="C199" s="200"/>
      <c r="D199" s="200"/>
      <c r="E199" s="200"/>
      <c r="F199" s="200"/>
      <c r="G199" s="183"/>
      <c r="H199" s="200"/>
      <c r="I199" s="200"/>
      <c r="J199" s="200"/>
      <c r="K199" s="224"/>
    </row>
    <row r="200" spans="2:11" ht="15" customHeight="1">
      <c r="B200" s="203"/>
      <c r="C200" s="183" t="s">
        <v>964</v>
      </c>
      <c r="D200" s="183"/>
      <c r="E200" s="183"/>
      <c r="F200" s="202" t="s">
        <v>40</v>
      </c>
      <c r="G200" s="183"/>
      <c r="H200" s="355" t="s">
        <v>975</v>
      </c>
      <c r="I200" s="355"/>
      <c r="J200" s="355"/>
      <c r="K200" s="224"/>
    </row>
    <row r="201" spans="2:11" ht="15" customHeight="1">
      <c r="B201" s="203"/>
      <c r="C201" s="209"/>
      <c r="D201" s="183"/>
      <c r="E201" s="183"/>
      <c r="F201" s="202" t="s">
        <v>41</v>
      </c>
      <c r="G201" s="183"/>
      <c r="H201" s="355" t="s">
        <v>976</v>
      </c>
      <c r="I201" s="355"/>
      <c r="J201" s="355"/>
      <c r="K201" s="224"/>
    </row>
    <row r="202" spans="2:11" ht="15" customHeight="1">
      <c r="B202" s="203"/>
      <c r="C202" s="209"/>
      <c r="D202" s="183"/>
      <c r="E202" s="183"/>
      <c r="F202" s="202" t="s">
        <v>44</v>
      </c>
      <c r="G202" s="183"/>
      <c r="H202" s="355" t="s">
        <v>977</v>
      </c>
      <c r="I202" s="355"/>
      <c r="J202" s="355"/>
      <c r="K202" s="224"/>
    </row>
    <row r="203" spans="2:11" ht="15" customHeight="1">
      <c r="B203" s="203"/>
      <c r="C203" s="183"/>
      <c r="D203" s="183"/>
      <c r="E203" s="183"/>
      <c r="F203" s="202" t="s">
        <v>42</v>
      </c>
      <c r="G203" s="183"/>
      <c r="H203" s="355" t="s">
        <v>978</v>
      </c>
      <c r="I203" s="355"/>
      <c r="J203" s="355"/>
      <c r="K203" s="224"/>
    </row>
    <row r="204" spans="2:11" ht="15" customHeight="1">
      <c r="B204" s="203"/>
      <c r="C204" s="183"/>
      <c r="D204" s="183"/>
      <c r="E204" s="183"/>
      <c r="F204" s="202" t="s">
        <v>43</v>
      </c>
      <c r="G204" s="183"/>
      <c r="H204" s="355" t="s">
        <v>979</v>
      </c>
      <c r="I204" s="355"/>
      <c r="J204" s="355"/>
      <c r="K204" s="224"/>
    </row>
    <row r="205" spans="2:11" ht="15" customHeight="1">
      <c r="B205" s="203"/>
      <c r="C205" s="183"/>
      <c r="D205" s="183"/>
      <c r="E205" s="183"/>
      <c r="F205" s="202"/>
      <c r="G205" s="183"/>
      <c r="H205" s="183"/>
      <c r="I205" s="183"/>
      <c r="J205" s="183"/>
      <c r="K205" s="224"/>
    </row>
    <row r="206" spans="2:11" ht="15" customHeight="1">
      <c r="B206" s="203"/>
      <c r="C206" s="183" t="s">
        <v>920</v>
      </c>
      <c r="D206" s="183"/>
      <c r="E206" s="183"/>
      <c r="F206" s="202" t="s">
        <v>75</v>
      </c>
      <c r="G206" s="183"/>
      <c r="H206" s="355" t="s">
        <v>980</v>
      </c>
      <c r="I206" s="355"/>
      <c r="J206" s="355"/>
      <c r="K206" s="224"/>
    </row>
    <row r="207" spans="2:11" ht="15" customHeight="1">
      <c r="B207" s="203"/>
      <c r="C207" s="209"/>
      <c r="D207" s="183"/>
      <c r="E207" s="183"/>
      <c r="F207" s="202" t="s">
        <v>817</v>
      </c>
      <c r="G207" s="183"/>
      <c r="H207" s="355" t="s">
        <v>818</v>
      </c>
      <c r="I207" s="355"/>
      <c r="J207" s="355"/>
      <c r="K207" s="224"/>
    </row>
    <row r="208" spans="2:11" ht="15" customHeight="1">
      <c r="B208" s="203"/>
      <c r="C208" s="183"/>
      <c r="D208" s="183"/>
      <c r="E208" s="183"/>
      <c r="F208" s="202" t="s">
        <v>815</v>
      </c>
      <c r="G208" s="183"/>
      <c r="H208" s="355" t="s">
        <v>981</v>
      </c>
      <c r="I208" s="355"/>
      <c r="J208" s="355"/>
      <c r="K208" s="224"/>
    </row>
    <row r="209" spans="2:11" ht="15" customHeight="1">
      <c r="B209" s="241"/>
      <c r="C209" s="209"/>
      <c r="D209" s="209"/>
      <c r="E209" s="209"/>
      <c r="F209" s="202" t="s">
        <v>819</v>
      </c>
      <c r="G209" s="188"/>
      <c r="H209" s="359" t="s">
        <v>820</v>
      </c>
      <c r="I209" s="359"/>
      <c r="J209" s="359"/>
      <c r="K209" s="242"/>
    </row>
    <row r="210" spans="2:11" ht="15" customHeight="1">
      <c r="B210" s="241"/>
      <c r="C210" s="209"/>
      <c r="D210" s="209"/>
      <c r="E210" s="209"/>
      <c r="F210" s="202" t="s">
        <v>821</v>
      </c>
      <c r="G210" s="188"/>
      <c r="H210" s="359" t="s">
        <v>802</v>
      </c>
      <c r="I210" s="359"/>
      <c r="J210" s="359"/>
      <c r="K210" s="242"/>
    </row>
    <row r="211" spans="2:11" ht="15" customHeight="1">
      <c r="B211" s="241"/>
      <c r="C211" s="209"/>
      <c r="D211" s="209"/>
      <c r="E211" s="209"/>
      <c r="F211" s="243"/>
      <c r="G211" s="188"/>
      <c r="H211" s="244"/>
      <c r="I211" s="244"/>
      <c r="J211" s="244"/>
      <c r="K211" s="242"/>
    </row>
    <row r="212" spans="2:11" ht="15" customHeight="1">
      <c r="B212" s="241"/>
      <c r="C212" s="183" t="s">
        <v>944</v>
      </c>
      <c r="D212" s="209"/>
      <c r="E212" s="209"/>
      <c r="F212" s="202">
        <v>1</v>
      </c>
      <c r="G212" s="188"/>
      <c r="H212" s="359" t="s">
        <v>982</v>
      </c>
      <c r="I212" s="359"/>
      <c r="J212" s="359"/>
      <c r="K212" s="242"/>
    </row>
    <row r="213" spans="2:11" ht="15" customHeight="1">
      <c r="B213" s="241"/>
      <c r="C213" s="209"/>
      <c r="D213" s="209"/>
      <c r="E213" s="209"/>
      <c r="F213" s="202">
        <v>2</v>
      </c>
      <c r="G213" s="188"/>
      <c r="H213" s="359" t="s">
        <v>983</v>
      </c>
      <c r="I213" s="359"/>
      <c r="J213" s="359"/>
      <c r="K213" s="242"/>
    </row>
    <row r="214" spans="2:11" ht="15" customHeight="1">
      <c r="B214" s="241"/>
      <c r="C214" s="209"/>
      <c r="D214" s="209"/>
      <c r="E214" s="209"/>
      <c r="F214" s="202">
        <v>3</v>
      </c>
      <c r="G214" s="188"/>
      <c r="H214" s="359" t="s">
        <v>984</v>
      </c>
      <c r="I214" s="359"/>
      <c r="J214" s="359"/>
      <c r="K214" s="242"/>
    </row>
    <row r="215" spans="2:11" ht="15" customHeight="1">
      <c r="B215" s="241"/>
      <c r="C215" s="209"/>
      <c r="D215" s="209"/>
      <c r="E215" s="209"/>
      <c r="F215" s="202">
        <v>4</v>
      </c>
      <c r="G215" s="188"/>
      <c r="H215" s="359" t="s">
        <v>985</v>
      </c>
      <c r="I215" s="359"/>
      <c r="J215" s="359"/>
      <c r="K215" s="242"/>
    </row>
    <row r="216" spans="2:11" ht="12.75" customHeight="1">
      <c r="B216" s="245"/>
      <c r="C216" s="246"/>
      <c r="D216" s="246"/>
      <c r="E216" s="246"/>
      <c r="F216" s="246"/>
      <c r="G216" s="246"/>
      <c r="H216" s="246"/>
      <c r="I216" s="246"/>
      <c r="J216" s="246"/>
      <c r="K216" s="247"/>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VALES-ROZPOCTY\Valeš</dc:creator>
  <cp:keywords/>
  <dc:description/>
  <cp:lastModifiedBy>Pešek Jaromír</cp:lastModifiedBy>
  <dcterms:created xsi:type="dcterms:W3CDTF">2018-02-13T14:01:04Z</dcterms:created>
  <dcterms:modified xsi:type="dcterms:W3CDTF">2018-02-14T11:49:03Z</dcterms:modified>
  <cp:category/>
  <cp:version/>
  <cp:contentType/>
  <cp:contentStatus/>
</cp:coreProperties>
</file>