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Rekonstrukc - SO..." sheetId="2" r:id="rId2"/>
    <sheet name="SO 401 - Veřejné osv - SO..." sheetId="3" r:id="rId3"/>
    <sheet name="SO 801 - Sadové úpra - SO..." sheetId="4" r:id="rId4"/>
    <sheet name="VRN - Vedlejší rozpo - VR..." sheetId="5" r:id="rId5"/>
    <sheet name="01 - SO 301.1 Odlučovače " sheetId="6" r:id="rId6"/>
    <sheet name="02 - SO 301.2 Přípojky ul..." sheetId="7" r:id="rId7"/>
  </sheets>
  <definedNames>
    <definedName name="_xlnm.Print_Area" localSheetId="0">'Rekapitulace stavby'!$D$4:$AO$36,'Rekapitulace stavby'!$C$42:$AQ$62</definedName>
    <definedName name="_xlnm._FilterDatabase" localSheetId="1" hidden="1">'SO 101 - Rekonstrukc - SO...'!$C$91:$K$1062</definedName>
    <definedName name="_xlnm.Print_Area" localSheetId="1">'SO 101 - Rekonstrukc - SO...'!$C$4:$J$39,'SO 101 - Rekonstrukc - SO...'!$C$45:$J$73,'SO 101 - Rekonstrukc - SO...'!$C$79:$K$1062</definedName>
    <definedName name="_xlnm._FilterDatabase" localSheetId="2" hidden="1">'SO 401 - Veřejné osv - SO...'!$C$86:$K$166</definedName>
    <definedName name="_xlnm.Print_Area" localSheetId="2">'SO 401 - Veřejné osv - SO...'!$C$4:$J$39,'SO 401 - Veřejné osv - SO...'!$C$45:$J$68,'SO 401 - Veřejné osv - SO...'!$C$74:$K$166</definedName>
    <definedName name="_xlnm._FilterDatabase" localSheetId="3" hidden="1">'SO 801 - Sadové úpra - SO...'!$C$81:$K$110</definedName>
    <definedName name="_xlnm.Print_Area" localSheetId="3">'SO 801 - Sadové úpra - SO...'!$C$4:$J$39,'SO 801 - Sadové úpra - SO...'!$C$45:$J$63,'SO 801 - Sadové úpra - SO...'!$C$69:$K$110</definedName>
    <definedName name="_xlnm._FilterDatabase" localSheetId="4" hidden="1">'VRN - Vedlejší rozpo - VR...'!$C$84:$K$107</definedName>
    <definedName name="_xlnm.Print_Area" localSheetId="4">'VRN - Vedlejší rozpo - VR...'!$C$4:$J$39,'VRN - Vedlejší rozpo - VR...'!$C$45:$J$66,'VRN - Vedlejší rozpo - VR...'!$C$72:$K$107</definedName>
    <definedName name="_xlnm._FilterDatabase" localSheetId="5" hidden="1">'01 - SO 301.1 Odlučovače '!$C$93:$K$319</definedName>
    <definedName name="_xlnm.Print_Area" localSheetId="5">'01 - SO 301.1 Odlučovače '!$C$4:$J$41,'01 - SO 301.1 Odlučovače '!$C$47:$J$73,'01 - SO 301.1 Odlučovače '!$C$79:$K$319</definedName>
    <definedName name="_xlnm._FilterDatabase" localSheetId="6" hidden="1">'02 - SO 301.2 Přípojky ul...'!$C$93:$K$287</definedName>
    <definedName name="_xlnm.Print_Area" localSheetId="6">'02 - SO 301.2 Přípojky ul...'!$C$4:$J$41,'02 - SO 301.2 Přípojky ul...'!$C$47:$J$73,'02 - SO 301.2 Přípojky ul...'!$C$79:$K$287</definedName>
    <definedName name="_xlnm.Print_Titles" localSheetId="0">'Rekapitulace stavby'!$52:$52</definedName>
    <definedName name="_xlnm.Print_Titles" localSheetId="1">'SO 101 - Rekonstrukc - SO...'!$91:$91</definedName>
    <definedName name="_xlnm.Print_Titles" localSheetId="2">'SO 401 - Veřejné osv - SO...'!$86:$86</definedName>
    <definedName name="_xlnm.Print_Titles" localSheetId="3">'SO 801 - Sadové úpra - SO...'!$81:$81</definedName>
    <definedName name="_xlnm.Print_Titles" localSheetId="4">'VRN - Vedlejší rozpo - VR...'!$84:$84</definedName>
    <definedName name="_xlnm.Print_Titles" localSheetId="5">'01 - SO 301.1 Odlučovače '!$93:$93</definedName>
    <definedName name="_xlnm.Print_Titles" localSheetId="6">'02 - SO 301.2 Přípojky ul...'!$93:$93</definedName>
  </definedNames>
  <calcPr fullCalcOnLoad="1"/>
</workbook>
</file>

<file path=xl/sharedStrings.xml><?xml version="1.0" encoding="utf-8"?>
<sst xmlns="http://schemas.openxmlformats.org/spreadsheetml/2006/main" count="17388" uniqueCount="1837">
  <si>
    <t>Export Komplet</t>
  </si>
  <si>
    <t/>
  </si>
  <si>
    <t>2.0</t>
  </si>
  <si>
    <t>ZAMOK</t>
  </si>
  <si>
    <t>False</t>
  </si>
  <si>
    <t>{32566147-0e9e-418c-ae21-21f48bef3688}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</si>
  <si>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</si>
  <si>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</si>
  <si>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</si>
  <si>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</si>
  <si>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</si>
  <si>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</si>
  <si>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</si>
  <si>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</si>
  <si>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17050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</si>
  <si>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</si>
  <si>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</si>
  <si>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sídliště Špičák - parkoviště v ulici Vladimírská, Česká Lípa (1)</t>
  </si>
  <si>
    <t>KSO:</t>
  </si>
  <si>
    <t>CC-CZ:</t>
  </si>
  <si>
    <t>Místo:</t>
  </si>
  <si>
    <t xml:space="preserve"> </t>
  </si>
  <si>
    <t>Datum:</t>
  </si>
  <si>
    <t>24. 1. 2019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</si>
  <si>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</si>
  <si>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</si>
  <si>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</si>
  <si>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</si>
  <si>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</si>
  <si>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</si>
  <si>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</si>
  <si>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</si>
  <si>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</si>
  <si>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</si>
  <si>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</si>
  <si>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</si>
  <si>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</si>
  <si>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</si>
  <si>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</si>
  <si>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</si>
  <si>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</si>
  <si>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</si>
  <si>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</si>
  <si>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</si>
  <si>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</si>
  <si>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</si>
  <si>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</si>
  <si>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</si>
  <si>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</si>
  <si>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</si>
  <si>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</si>
  <si>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</si>
  <si>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</si>
  <si>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</si>
  <si>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</si>
  <si>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</si>
  <si>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</si>
  <si>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</si>
  <si>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</si>
  <si>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</si>
  <si>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</si>
  <si>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</si>
  <si>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</si>
  <si>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</si>
  <si>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</si>
  <si>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</si>
  <si>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</si>
  <si>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</si>
  <si>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</si>
  <si>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</si>
  <si>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</si>
  <si>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</si>
  <si>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</si>
  <si>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101 - Rekonstrukc</t>
  </si>
  <si>
    <t>SO 101 - Rekonstrukc - SO...</t>
  </si>
  <si>
    <t>STA</t>
  </si>
  <si>
    <t>1</t>
  </si>
  <si>
    <t>{d084d67d-9cd9-45c3-b4c9-5d99724c9526}</t>
  </si>
  <si>
    <t>2</t>
  </si>
  <si>
    <t>SO 401 - Veřejné osv</t>
  </si>
  <si>
    <t>SO 401 - Veřejné osv - SO...</t>
  </si>
  <si>
    <t>{eeac4596-a0a9-482f-a17a-cbd2a2e08e8c}</t>
  </si>
  <si>
    <t>SO 801 - Sadové úpra</t>
  </si>
  <si>
    <t>SO 801 - Sadové úpra - SO...</t>
  </si>
  <si>
    <t>{ce37b5f5-c0d7-4dd0-bb39-aef61bdd4373}</t>
  </si>
  <si>
    <t>VRN - Vedlejší rozpo</t>
  </si>
  <si>
    <t>VRN - Vedlejší rozpočtové...</t>
  </si>
  <si>
    <t>{e7b4af82-8639-4bd3-9c27-7d1ab11c6cab}</t>
  </si>
  <si>
    <t>SO 301</t>
  </si>
  <si>
    <t>Regenerace sídliště Špičák - parkoviště Vladimirská, SO 301 vodohospodářské objekty</t>
  </si>
  <si>
    <t>{cbf37031-ddbe-48c4-9fd1-9e5cdab4e2a4}</t>
  </si>
  <si>
    <t>01</t>
  </si>
  <si>
    <t xml:space="preserve">SO 301.1 Odlučovače </t>
  </si>
  <si>
    <t>Soupis</t>
  </si>
  <si>
    <t>{428ed921-c81f-4237-b057-1949a7c38727}</t>
  </si>
  <si>
    <t>02</t>
  </si>
  <si>
    <t>SO 301.2 Přípojky uličních vpustí</t>
  </si>
  <si>
    <t>{68013a87-0336-4dab-bf75-8bfe4063e3de}</t>
  </si>
  <si>
    <t>KRYCÍ LIST SOUPISU PRACÍ</t>
  </si>
  <si>
    <t>Objekt:</t>
  </si>
  <si>
    <t>SO 101 - Rekonstrukc - SO 101 - Rekonstrukc - SO...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</si>
  <si>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</si>
  <si>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</si>
  <si>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</si>
  <si>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</si>
  <si>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</si>
  <si>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</si>
  <si>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</si>
  <si>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</si>
  <si>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</si>
  <si>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</si>
  <si>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</si>
  <si>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</si>
  <si>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</si>
  <si>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</si>
  <si>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</si>
  <si>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</si>
  <si>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</si>
  <si>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</si>
  <si>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</si>
  <si>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</si>
  <si>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</si>
  <si>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</si>
  <si>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</si>
  <si>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</si>
  <si>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</si>
  <si>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</si>
  <si>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</si>
  <si>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</si>
  <si>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</si>
  <si>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</si>
  <si>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</si>
  <si>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</si>
  <si>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</si>
  <si>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</si>
  <si>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</si>
  <si>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</si>
  <si>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</si>
  <si>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Kácení stromů s odřezáním kmene a s odvětvením listnatých, průměru kmene přes 100 do 300 mm</t>
  </si>
  <si>
    <t>kus</t>
  </si>
  <si>
    <t>CS ÚRS 2019 01</t>
  </si>
  <si>
    <t>4</t>
  </si>
  <si>
    <t>-1148161750</t>
  </si>
  <si>
    <t>VV</t>
  </si>
  <si>
    <t>pozice v tab. kácení</t>
  </si>
  <si>
    <t>"13"</t>
  </si>
  <si>
    <t>Součet</t>
  </si>
  <si>
    <t>112101102</t>
  </si>
  <si>
    <t>Kácení stromů s odřezáním kmene a s odvětvením listnatých, průměru kmene přes 300 do 500 mm</t>
  </si>
  <si>
    <t>1687344426</t>
  </si>
  <si>
    <t>"4, 7, 13,</t>
  </si>
  <si>
    <t>3</t>
  </si>
  <si>
    <t>112101103</t>
  </si>
  <si>
    <t>Kácení stromů s odřezáním kmene a s odvětvením listnatých, průměru kmene přes 500 do 700 mm</t>
  </si>
  <si>
    <t>-2081492369</t>
  </si>
  <si>
    <t xml:space="preserve">"8, 9, 12, 13, 15, 17, </t>
  </si>
  <si>
    <t>6</t>
  </si>
  <si>
    <t>112101104</t>
  </si>
  <si>
    <t>Odstranění stromů s odřezáním kmene a s odvětvením listnatých, průměru kmene přes 700 do 900 mm</t>
  </si>
  <si>
    <t>400943585</t>
  </si>
  <si>
    <t>"6, 14, 16, 18, 20</t>
  </si>
  <si>
    <t>5</t>
  </si>
  <si>
    <t>112101105</t>
  </si>
  <si>
    <t>Odstranění stromů s odřezáním kmene a s odvětvením listnatých, průměru kmene přes 900 do 1100 mm</t>
  </si>
  <si>
    <t>671283506</t>
  </si>
  <si>
    <t>" 36"</t>
  </si>
  <si>
    <t>112101106</t>
  </si>
  <si>
    <t>Odstranění stromů s odřezáním kmene a s odvětvením listnatých, průměru kmene přes 1100 do 1300 mm</t>
  </si>
  <si>
    <t>389953804</t>
  </si>
  <si>
    <t>"1, 19, 36</t>
  </si>
  <si>
    <t>7</t>
  </si>
  <si>
    <t>112101107</t>
  </si>
  <si>
    <t>Odstranění stromů s odřezáním kmene a s odvětvením listnatých, průměru kmene přes 1300 do 1500 mm</t>
  </si>
  <si>
    <t>1685583207</t>
  </si>
  <si>
    <t>"3,37</t>
  </si>
  <si>
    <t>8</t>
  </si>
  <si>
    <t>112101122</t>
  </si>
  <si>
    <t>Kácení stromů s odřezáním kmene a s odvětvením jehličnatých bez odkornění, kmene průměru přes 300 do 500 mm</t>
  </si>
  <si>
    <t>-1291970894</t>
  </si>
  <si>
    <t>"27, 33, 34, 35</t>
  </si>
  <si>
    <t>9</t>
  </si>
  <si>
    <t>112101123</t>
  </si>
  <si>
    <t>Odstranění stromů s odřezáním kmene a s odvětvením jehličnatých bez odkornění, průměru kmene přes 500 do 700 mm</t>
  </si>
  <si>
    <t>719145450</t>
  </si>
  <si>
    <t>"21, 26, 39, 46, 47</t>
  </si>
  <si>
    <t>10</t>
  </si>
  <si>
    <t>112101124</t>
  </si>
  <si>
    <t>Odstranění stromů s odřezáním kmene a s odvětvením jehličnatých bez odkornění, průměru kmene přes 700 do 900 mm</t>
  </si>
  <si>
    <t>-1823144049</t>
  </si>
  <si>
    <t>"22</t>
  </si>
  <si>
    <t>11</t>
  </si>
  <si>
    <t>112201101</t>
  </si>
  <si>
    <t>Odstranění pařezů s jejich vykopáním, vytrháním nebo odstřelením, s přesekáním kořenů průměru přes 100 do 300 mm</t>
  </si>
  <si>
    <t>1223751352</t>
  </si>
  <si>
    <t>po listnatých stromech</t>
  </si>
  <si>
    <t>12</t>
  </si>
  <si>
    <t>112201102</t>
  </si>
  <si>
    <t>Odstranění pařezů s jejich vykopáním, vytrháním nebo odstřelením, s přesekáním kořenů průměru přes 300 do 500 mm</t>
  </si>
  <si>
    <t>-425129986</t>
  </si>
  <si>
    <t>"4, 7, 13</t>
  </si>
  <si>
    <t>po jehličnanech</t>
  </si>
  <si>
    <t>"27, 33, 34, 35"</t>
  </si>
  <si>
    <t>13</t>
  </si>
  <si>
    <t>112201103</t>
  </si>
  <si>
    <t>Odstranění pařezů s jejich vykopáním, vytrháním nebo odstřelením, s přesekáním kořenů průměru přes 500 do 700 mm</t>
  </si>
  <si>
    <t>1492640942</t>
  </si>
  <si>
    <t>"8, 9, 12, 13, 15, 17</t>
  </si>
  <si>
    <t>po jehličnatých stromech</t>
  </si>
  <si>
    <t>14</t>
  </si>
  <si>
    <t>112201104</t>
  </si>
  <si>
    <t>Odstranění pařezů  s jejich vykopáním, vytrháním nebo odstřelením, s přesekáním kořenů průměru přes 700 do 900 mm</t>
  </si>
  <si>
    <t>1150061849</t>
  </si>
  <si>
    <t>112201105</t>
  </si>
  <si>
    <t>Odstranění pařezů  s jejich vykopáním, vytrháním nebo odstřelením, s přesekáním kořenů průměru přes 900 mm</t>
  </si>
  <si>
    <t>-1813995122</t>
  </si>
  <si>
    <t xml:space="preserve">" 1, 3,19, 36, 37 </t>
  </si>
  <si>
    <t>16</t>
  </si>
  <si>
    <t>162301401</t>
  </si>
  <si>
    <t>Vodorovné přemístění větví, kmenů nebo pařezů s naložením, složením a dopravou do 5000 m větví stromů listnatých, průměru kmene přes 100 do 300 mm</t>
  </si>
  <si>
    <t>1832396290</t>
  </si>
  <si>
    <t>17</t>
  </si>
  <si>
    <t>162301402</t>
  </si>
  <si>
    <t>Vodorovné přemístění větví, kmenů nebo pařezů s naložením, složením a dopravou do 5000 m větví stromů listnatých, průměru kmene přes 300 do 500 mm</t>
  </si>
  <si>
    <t>-1439257462</t>
  </si>
  <si>
    <t>18</t>
  </si>
  <si>
    <t>162301403</t>
  </si>
  <si>
    <t>Vodorovné přemístění větví, kmenů nebo pařezů s naložením, složením a dopravou do 5000 m větví stromů listnatých, průměru kmene přes 500 do 700 mm</t>
  </si>
  <si>
    <t>340828749</t>
  </si>
  <si>
    <t>19</t>
  </si>
  <si>
    <t>162301404</t>
  </si>
  <si>
    <t>Vodorovné přemístění větví, kmenů nebo pařezů  s naložením, složením a dopravou do 5000 m větví stromů listnatých, průměru kmene přes 700 do 900 mm</t>
  </si>
  <si>
    <t>-153120618</t>
  </si>
  <si>
    <t>20</t>
  </si>
  <si>
    <t>162301406</t>
  </si>
  <si>
    <t>Vodorovné přemístění větví, kmenů nebo pařezů s naložením, složením a dopravou do 5000 m větví stromů jehličnatých, průměru kmene přes 300 do 500 mm</t>
  </si>
  <si>
    <t>864472907</t>
  </si>
  <si>
    <t>162301407</t>
  </si>
  <si>
    <t>Vodorovné přemístění větví, kmenů nebo pařezů  s naložením, složením a dopravou do 5000 m větví stromů jehličnatých, průměru kmene přes 500 do 700 mm</t>
  </si>
  <si>
    <t>-719222369</t>
  </si>
  <si>
    <t>22</t>
  </si>
  <si>
    <t>162301408</t>
  </si>
  <si>
    <t>Vodorovné přemístění větví, kmenů nebo pařezů  s naložením, složením a dopravou do 5000 m větví stromů jehličnatých, průměru kmene přes 700 do 900 mm</t>
  </si>
  <si>
    <t>1260737972</t>
  </si>
  <si>
    <t>23</t>
  </si>
  <si>
    <t>162301411</t>
  </si>
  <si>
    <t>Vodorovné přemístění větví, kmenů nebo pařezů s naložením, složením a dopravou do 5000 m kmenů stromů listnatých, průměru přes 100 do 300 mm</t>
  </si>
  <si>
    <t>-700749508</t>
  </si>
  <si>
    <t>"13</t>
  </si>
  <si>
    <t>24</t>
  </si>
  <si>
    <t>162301412</t>
  </si>
  <si>
    <t>Vodorovné přemístění větví, kmenů nebo pařezů s naložením, složením a dopravou do 5000 m kmenů stromů listnatých, průměru přes 300 do 500 mm</t>
  </si>
  <si>
    <t>-272698790</t>
  </si>
  <si>
    <t>7, 14, 13</t>
  </si>
  <si>
    <t>25</t>
  </si>
  <si>
    <t>162301413</t>
  </si>
  <si>
    <t>Vodorovné přemístění větví, kmenů nebo pařezů s naložením, složením a dopravou do 5000 m kmenů stromů listnatých, průměru přes 500 do 700 mm</t>
  </si>
  <si>
    <t>904161002</t>
  </si>
  <si>
    <t>8, 9, 12, 13, 15, 17</t>
  </si>
  <si>
    <t>26</t>
  </si>
  <si>
    <t>162301414</t>
  </si>
  <si>
    <t>Vodorovné přemístění větví, kmenů nebo pařezů  s naložením, složením a dopravou do 5000 m kmenů stromů listnatých, průměru přes 700 do 900 mm</t>
  </si>
  <si>
    <t>951627439</t>
  </si>
  <si>
    <t>6, 14, 16, 18, 20</t>
  </si>
  <si>
    <t>27</t>
  </si>
  <si>
    <t>162301416</t>
  </si>
  <si>
    <t>Vodorovné přemístění větví, kmenů nebo pařezů s naložením, složením a dopravou do 5000 m kmenů stromů jehličnatých, průměru přes 300 do 500 mm</t>
  </si>
  <si>
    <t>212555135</t>
  </si>
  <si>
    <t>27, 33, 34, 35</t>
  </si>
  <si>
    <t>28</t>
  </si>
  <si>
    <t>162301417</t>
  </si>
  <si>
    <t>Vodorovné přemístění větví, kmenů nebo pařezů  s naložením, složením a dopravou do 5000 m kmenů stromů jehličnatých, průměru přes 500 do 700 mm</t>
  </si>
  <si>
    <t>711784871</t>
  </si>
  <si>
    <t>21, 26, 39, 46, 47</t>
  </si>
  <si>
    <t>29</t>
  </si>
  <si>
    <t>162301418</t>
  </si>
  <si>
    <t>Vodorovné přemístění větví, kmenů nebo pařezů  s naložením, složením a dopravou do 5000 m kmenů stromů jehličnatých, průměru přes 700 do 900 mm</t>
  </si>
  <si>
    <t>1156084730</t>
  </si>
  <si>
    <t>30</t>
  </si>
  <si>
    <t>162301421</t>
  </si>
  <si>
    <t>Vodorovné přemístění větví, kmenů nebo pařezů s naložením, složením a dopravou do 5000 m pařezů kmenů, průměru přes 100 do 300 mm</t>
  </si>
  <si>
    <t>528816069</t>
  </si>
  <si>
    <t>31</t>
  </si>
  <si>
    <t>162301422</t>
  </si>
  <si>
    <t>Vodorovné přemístění větví, kmenů nebo pařezů s naložením, složením a dopravou do 5000 m pařezů kmenů, průměru přes 300 do 500 mm</t>
  </si>
  <si>
    <t>-1725788717</t>
  </si>
  <si>
    <t>32</t>
  </si>
  <si>
    <t>162301423</t>
  </si>
  <si>
    <t>Vodorovné přemístění větví, kmenů nebo pařezů s naložením, složením a dopravou do 5000 m pařezů kmenů, průměru přes 500 do 700 mm</t>
  </si>
  <si>
    <t>-1291839633</t>
  </si>
  <si>
    <t>33</t>
  </si>
  <si>
    <t>162301424</t>
  </si>
  <si>
    <t>Vodorovné přemístění větví, kmenů nebo pařezů  s naložením, složením a dopravou do 5000 m pařezů kmenů, průměru přes 700 do 900 mm</t>
  </si>
  <si>
    <t>1215262254</t>
  </si>
  <si>
    <t>34</t>
  </si>
  <si>
    <t>16230148R</t>
  </si>
  <si>
    <t>Vodorovné přemístění větví, kmenů nebo pařezů  s naložením, složením a dopravou do 5000 m pařezů kmenů, průměru přes 900 do 1100 mm</t>
  </si>
  <si>
    <t>857396539</t>
  </si>
  <si>
    <t>"36</t>
  </si>
  <si>
    <t>35</t>
  </si>
  <si>
    <t>16230147R</t>
  </si>
  <si>
    <t>Vodorovné přemístění větví, kmenů nebo pařezů  s naložením, složením a dopravou do 5000 m kmenů stromů listnatých, průměru přes 1300 do 1500 mm</t>
  </si>
  <si>
    <t>2066465065</t>
  </si>
  <si>
    <t>3, 37</t>
  </si>
  <si>
    <t>36</t>
  </si>
  <si>
    <t>16230146R</t>
  </si>
  <si>
    <t>Vodorovné přemístění větví, kmenů nebo pařezů  s naložením, složením a dopravou do 5000 m kmenů stromů listnatých, průměru přes 1100 do 1300 mm</t>
  </si>
  <si>
    <t>1290740406</t>
  </si>
  <si>
    <t>1, 19, 36</t>
  </si>
  <si>
    <t>37</t>
  </si>
  <si>
    <t>16230141R</t>
  </si>
  <si>
    <t>Vodorovné přemístění větví, kmenů nebo pařezů  s naložením, složením a dopravou do 5000 m větví stromů listnatých, průměru kmene přes 900 do 1100 mm</t>
  </si>
  <si>
    <t>-304413798</t>
  </si>
  <si>
    <t>38</t>
  </si>
  <si>
    <t>16230142R</t>
  </si>
  <si>
    <t>Vodorovné přemístění větví, kmenů nebo pařezů  s naložením, složením a dopravou do 5000 m větví stromů listnatých, průměru kmene přes 1100 do 1300 mm</t>
  </si>
  <si>
    <t>2104063412</t>
  </si>
  <si>
    <t>39</t>
  </si>
  <si>
    <t>16230143R</t>
  </si>
  <si>
    <t>Vodorovné přemístění větví, kmenů nebo pařezů  s naložením, složením a dopravou do 5000 m větví stromů listnatých, průměru kmene přes 1300 do 1500 mm</t>
  </si>
  <si>
    <t>-677419841</t>
  </si>
  <si>
    <t>"3, 37</t>
  </si>
  <si>
    <t>40</t>
  </si>
  <si>
    <t>16230145R</t>
  </si>
  <si>
    <t>Vodorovné přemístění větví, kmenů nebo pařezů  s naložením, složením a dopravou do 5000 m kmenů stromů listnatých, průměru přes 900 do 1100 mm</t>
  </si>
  <si>
    <t>1096073274</t>
  </si>
  <si>
    <t>41</t>
  </si>
  <si>
    <t>16230149R</t>
  </si>
  <si>
    <t>Vodorovné přemístění větví, kmenů nebo pařezů  s naložením, složením a dopravou do 5000 m pařezů kmenů, průměru přes 1100 do 1300 mm</t>
  </si>
  <si>
    <t>-1126321568</t>
  </si>
  <si>
    <t>42</t>
  </si>
  <si>
    <t>16230150R</t>
  </si>
  <si>
    <t>Vodorovné přemístění větví, kmenů nebo pařezů  s naložením, složením a dopravou do 5000 m pařezů kmenů, průměru přes 1300 do 1500 mm</t>
  </si>
  <si>
    <t>1708255670</t>
  </si>
  <si>
    <t>43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</si>
  <si>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</si>
  <si>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</si>
  <si>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767327904</t>
  </si>
  <si>
    <t>1*4</t>
  </si>
  <si>
    <t>44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</si>
  <si>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</si>
  <si>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</si>
  <si>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-1539151762</t>
  </si>
  <si>
    <t>4*4</t>
  </si>
  <si>
    <t>45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</si>
  <si>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</si>
  <si>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</si>
  <si>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853662768</t>
  </si>
  <si>
    <t>6*4</t>
  </si>
  <si>
    <t>46</t>
  </si>
  <si>
    <t>162301904</t>
  </si>
  <si>
    <t>Vodorovné přemístění větví, kmenů nebo pařezů  s naložením, složením a dopravou Příplatek k cenám za každých dalších i započatých 5000 m přes 5000 m větví stromů listnatých, průměru kmene přes 700 do 900 mm</t>
  </si>
  <si>
    <t>-875147500</t>
  </si>
  <si>
    <t>5*4</t>
  </si>
  <si>
    <t>47</t>
  </si>
  <si>
    <t>162301906</t>
  </si>
  <si>
    <t>Vodorovné přemístění větví, kmenů nebo pařezů s naložením, složením a dopravou Příplatek k cenám za každých dalších i započatých 5000 m přes 5000 m větví stromů jehličnatých, o průměru kmene přes 300 do 500 mm</t>
  </si>
  <si>
    <t>-1123656782</t>
  </si>
  <si>
    <t>"27, 33, 34, 34</t>
  </si>
  <si>
    <t>48</t>
  </si>
  <si>
    <t>162301907</t>
  </si>
  <si>
    <t>Vodorovné přemístění větví, kmenů nebo pařezů  s naložením, složením a dopravou Příplatek k cenám za každých dalších i započatých 5000 m přes 5000 m větví stromů jehličnatých, o průměru kmene přes 500 do 700 mm</t>
  </si>
  <si>
    <t>-232921036</t>
  </si>
  <si>
    <t>49</t>
  </si>
  <si>
    <t>162301908</t>
  </si>
  <si>
    <t>Vodorovné přemístění větví, kmenů nebo pařezů  s naložením, složením a dopravou Příplatek k cenám za každých dalších i započatých 5000 m přes 5000 m větví stromů jehličnatých, o průměru kmene přes 700 do 900 mm</t>
  </si>
  <si>
    <t>-480332663</t>
  </si>
  <si>
    <t>50</t>
  </si>
  <si>
    <t>16230190R</t>
  </si>
  <si>
    <t>Vodorovné přemístění větví, kmenů nebo pařezů  s naložením, složením a dopravou Příplatek k cenám za každých dalších i započatých 5000 m přes 5000 m kmenů stromů listnatých, o průměru přes 900 do 1100 mm</t>
  </si>
  <si>
    <t>-1437308324</t>
  </si>
  <si>
    <t>51</t>
  </si>
  <si>
    <t>162301911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</si>
  <si>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</si>
  <si>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1899398960</t>
  </si>
  <si>
    <t>52</t>
  </si>
  <si>
    <t>162301912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</si>
  <si>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</si>
  <si>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-1077494792</t>
  </si>
  <si>
    <t>53</t>
  </si>
  <si>
    <t>162301913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</si>
  <si>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</si>
  <si>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-1479728786</t>
  </si>
  <si>
    <t>54</t>
  </si>
  <si>
    <t>162301914</t>
  </si>
  <si>
    <t>Vodorovné přemístění větví, kmenů nebo pařezů  s naložením, složením a dopravou Příplatek k cenám za každých dalších i započatých 5000 m přes 5000 m kmenů stromů listnatých, o průměru přes 700 do 900 mm</t>
  </si>
  <si>
    <t>956858835</t>
  </si>
  <si>
    <t>55</t>
  </si>
  <si>
    <t>162301916</t>
  </si>
  <si>
    <t>Vodorovné přemístění větví, kmenů nebo pařezů s naložením, složením a dopravou Příplatek k cenám za každých dalších i započatých 5000 m přes 5000 m kmenů stromů jehličnatých, průměru přes 300 do 500 mm</t>
  </si>
  <si>
    <t>-1778843441</t>
  </si>
  <si>
    <t>56</t>
  </si>
  <si>
    <t>162301917</t>
  </si>
  <si>
    <t>Vodorovné přemístění větví, kmenů nebo pařezů  s naložením, složením a dopravou Příplatek k cenám za každých dalších i započatých 5000 m přes 5000 m kmenů stromů jehličnatých, průměru přes 500 do 700 mm</t>
  </si>
  <si>
    <t>-2079339117</t>
  </si>
  <si>
    <t>57</t>
  </si>
  <si>
    <t>162301918</t>
  </si>
  <si>
    <t>Vodorovné přemístění větví, kmenů nebo pařezů  s naložením, složením a dopravou Příplatek k cenám za každých dalších i započatých 5000 m přes 5000 m kmenů stromů jehličnatých, průměru přes 700 do 900 mm</t>
  </si>
  <si>
    <t>301852002</t>
  </si>
  <si>
    <t>58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</si>
  <si>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</si>
  <si>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</si>
  <si>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-1165968468</t>
  </si>
  <si>
    <t>59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</si>
  <si>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</si>
  <si>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</si>
  <si>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-110295903</t>
  </si>
  <si>
    <t>60</t>
  </si>
  <si>
    <t>112211111</t>
  </si>
  <si>
    <t>Spálení pařezů na hromadách průměru přes 0,10 do 0,30 m</t>
  </si>
  <si>
    <t>-163516727</t>
  </si>
  <si>
    <t>61</t>
  </si>
  <si>
    <t>112211112</t>
  </si>
  <si>
    <t>Spálení pařezů na hromadách průměru přes 0,30 do 0,50 m</t>
  </si>
  <si>
    <t>-1786541826</t>
  </si>
  <si>
    <t>62</t>
  </si>
  <si>
    <t>112211113</t>
  </si>
  <si>
    <t>Spálení pařezů na hromadách průměru přes 0,50 do 1,00 m</t>
  </si>
  <si>
    <t>-1022097763</t>
  </si>
  <si>
    <t>"8, 9, 12, 13, 15, 17, 6, 14, 16, 18, 20</t>
  </si>
  <si>
    <t>63</t>
  </si>
  <si>
    <t>112211114</t>
  </si>
  <si>
    <t>Spálení pařezů na hromadách  průměru přes 1,00 m</t>
  </si>
  <si>
    <t>1035960612</t>
  </si>
  <si>
    <t>"36, 1, 19, 36, 3, 37</t>
  </si>
  <si>
    <t>64</t>
  </si>
  <si>
    <t>111211132</t>
  </si>
  <si>
    <t>Pálení větví stromů se snášením na hromady listnatých v rovině nebo ve svahu do 1:3, průměru kmene přes 30 cm</t>
  </si>
  <si>
    <t>-1737987102</t>
  </si>
  <si>
    <t>listnáči do 1500 mm</t>
  </si>
  <si>
    <t>" 4, 7, 13, 8, 9, 12, 13, 15, 17, 6, 14, 16, 18, 20, 36, 1, 19, 36, 3, 37</t>
  </si>
  <si>
    <t>listnáči do 700 mm</t>
  </si>
  <si>
    <t>"27, 33, 34, 35, 21, 26, 39, 46, 47,22</t>
  </si>
  <si>
    <t>65</t>
  </si>
  <si>
    <t>111211131</t>
  </si>
  <si>
    <t>Pálení větví stromů se snášením na hromady listnatých v rovině nebo ve svahu do 1:3, průměru kmene do 30 cm</t>
  </si>
  <si>
    <t>-233825772</t>
  </si>
  <si>
    <t>66</t>
  </si>
  <si>
    <t>111301111</t>
  </si>
  <si>
    <t>Sejmutí drnu tl. do 100 mm, v jakékoliv ploše</t>
  </si>
  <si>
    <t>m2</t>
  </si>
  <si>
    <t>924796410</t>
  </si>
  <si>
    <t>bourání</t>
  </si>
  <si>
    <t>2520,00</t>
  </si>
  <si>
    <t>67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</si>
  <si>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</si>
  <si>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</si>
  <si>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1623780453</t>
  </si>
  <si>
    <t>2700,00</t>
  </si>
  <si>
    <t>68</t>
  </si>
  <si>
    <t>113107231</t>
  </si>
  <si>
    <t>Odstranění podkladů nebo krytů s přemístěním hmot na skládku na vzdálenost do 20 m nebo s naložením na dopravní prostředek v ploše jednotlivě přes 200 m2 z betonu prostého, o tl. vrstvy přes 100 do 150 mm</t>
  </si>
  <si>
    <t>-1414167450</t>
  </si>
  <si>
    <t>69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</si>
  <si>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</si>
  <si>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</si>
  <si>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-672504640</t>
  </si>
  <si>
    <t>70</t>
  </si>
  <si>
    <t>113204111</t>
  </si>
  <si>
    <t>Vytrhání obrub s vybouráním lože, s přemístěním hmot na skládku na vzdálenost do 3 m nebo s naložením na dopravní prostředek záhonových</t>
  </si>
  <si>
    <t>m</t>
  </si>
  <si>
    <t>-53126123</t>
  </si>
  <si>
    <t>1345,00</t>
  </si>
  <si>
    <t>71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</si>
  <si>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</si>
  <si>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</si>
  <si>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</si>
  <si>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1618290843</t>
  </si>
  <si>
    <t>2520,00*0,10</t>
  </si>
  <si>
    <t>72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</si>
  <si>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</si>
  <si>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</si>
  <si>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2024886590</t>
  </si>
  <si>
    <t>2300</t>
  </si>
  <si>
    <t>73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</si>
  <si>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</si>
  <si>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</si>
  <si>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456948309</t>
  </si>
  <si>
    <t>2300*0,30</t>
  </si>
  <si>
    <t>74</t>
  </si>
  <si>
    <t>132201101</t>
  </si>
  <si>
    <t>Hloubení zapažených i nezapažených rýh šířky do 600 mm s urovnáním dna do předepsaného profilu a spádu v hornině tř. 3 do 100 m3</t>
  </si>
  <si>
    <t>-1981915932</t>
  </si>
  <si>
    <t>0,50*0,40*511,00</t>
  </si>
  <si>
    <t>75</t>
  </si>
  <si>
    <t>132201109</t>
  </si>
  <si>
    <t>Hloubení zapažených i nezapažených rýh šířky do 600 mm s urovnáním dna do předepsaného profilu a spádu v hornině tř. 3 Příplatek k cenám za lepivost horniny tř. 3</t>
  </si>
  <si>
    <t>1507892564</t>
  </si>
  <si>
    <t>102,200*0,30</t>
  </si>
  <si>
    <t>76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</si>
  <si>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</si>
  <si>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</si>
  <si>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1289716338</t>
  </si>
  <si>
    <t>77</t>
  </si>
  <si>
    <t>162301924</t>
  </si>
  <si>
    <t>Vodorovné přemístění větví, kmenů nebo pařezů  s naložením, složením a dopravou Příplatek k cenám za každých dalších i započatých 5000 m přes 5000 m pařezů kmenů, průměru přes 700 do 900 mm a více</t>
  </si>
  <si>
    <t>610124547</t>
  </si>
  <si>
    <t>"6, 14, 16, 18, 20,36, 1, 19, 36, 3, 37</t>
  </si>
  <si>
    <t>11*4</t>
  </si>
  <si>
    <t>78</t>
  </si>
  <si>
    <t>16230193R</t>
  </si>
  <si>
    <t>Vodorovné přemístění větví, kmenů nebo pařezů  s naložením, složením a dopravou Příplatek k cenám za každých dalších i započatých 5000 m přes 5000 m větví stromů jehličnatých, o průměru kmene přes 1300 do 1500 mm</t>
  </si>
  <si>
    <t>-196626006</t>
  </si>
  <si>
    <t>2*4</t>
  </si>
  <si>
    <t>79</t>
  </si>
  <si>
    <t>16230194R</t>
  </si>
  <si>
    <t>Vodorovné přemístění větví, kmenů nebo pařezů  s naložením, složením a dopravou Příplatek k cenám za každých dalších i započatých 5000 m přes 5000 m kmenů stromů listnatých, o průměru přes 1100 do 1300 mm</t>
  </si>
  <si>
    <t>-541403570</t>
  </si>
  <si>
    <t>3*4</t>
  </si>
  <si>
    <t>80</t>
  </si>
  <si>
    <t>16230195R</t>
  </si>
  <si>
    <t>Vodorovné přemístění větví, kmenů nebo pařezů  s naložením, složením a dopravou Příplatek k cenám za každých dalších i započatých 5000 m přes 5000 m větví stromů listnatých, průměru kmene přes 900 do 1100 mm</t>
  </si>
  <si>
    <t>239294984</t>
  </si>
  <si>
    <t>81</t>
  </si>
  <si>
    <t>16230196R</t>
  </si>
  <si>
    <t>Vodorovné přemístění větví, kmenů nebo pařezů  s naložením, složením a dopravou Příplatek k cenám za každých dalších i započatých 5000 m přes 5000 m větví stromů listnatých, průměru kmene přes 1100 do 1300 mm</t>
  </si>
  <si>
    <t>-2036777433</t>
  </si>
  <si>
    <t>82</t>
  </si>
  <si>
    <t>16230197R</t>
  </si>
  <si>
    <t>Vodorovné přemístění větví, kmenů nebo pařezů  s naložením, složením a dopravou Příplatek k cenám za každých dalších i započatých 5000 m přes 5000 m větví stromů listnatých, průměru kmene přes 1300 do 1500 mm</t>
  </si>
  <si>
    <t>-1241662946</t>
  </si>
  <si>
    <t>83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</si>
  <si>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</si>
  <si>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</si>
  <si>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1881385206</t>
  </si>
  <si>
    <t>vytlačená kubatura</t>
  </si>
  <si>
    <t>potrubím</t>
  </si>
  <si>
    <t>3,14*0,045*0,045*511,00</t>
  </si>
  <si>
    <t>ložem a obsypem</t>
  </si>
  <si>
    <t>0,15*511,00</t>
  </si>
  <si>
    <t>zemina z odkopávek</t>
  </si>
  <si>
    <t>2155</t>
  </si>
  <si>
    <t>84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</si>
  <si>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</si>
  <si>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</si>
  <si>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-2034653183</t>
  </si>
  <si>
    <t>2234,899*15</t>
  </si>
  <si>
    <t>85</t>
  </si>
  <si>
    <t>171201201</t>
  </si>
  <si>
    <t>Uložení sypaniny na skládky</t>
  </si>
  <si>
    <t>1683905007</t>
  </si>
  <si>
    <t>86</t>
  </si>
  <si>
    <t>171201211</t>
  </si>
  <si>
    <t>Uložení sypaniny poplatek za uložení sypaniny na skládce (skládkovné)</t>
  </si>
  <si>
    <t>t</t>
  </si>
  <si>
    <t>539037206</t>
  </si>
  <si>
    <t>2379,899*2</t>
  </si>
  <si>
    <t>87</t>
  </si>
  <si>
    <t>174101101</t>
  </si>
  <si>
    <t>Zásyp sypaninou z jakékoliv horniny s uložením výkopku ve vrstvách se zhutněním jam, šachet, rýh nebo kolem objektů v těchto vykopávkách</t>
  </si>
  <si>
    <t>-910701835</t>
  </si>
  <si>
    <t>pro drenáž</t>
  </si>
  <si>
    <t>nové práce - vozovka</t>
  </si>
  <si>
    <t>potřeba zásypu</t>
  </si>
  <si>
    <t>Mezisoučet (celkový výkop)</t>
  </si>
  <si>
    <t>odpočet vytlačené kubatury</t>
  </si>
  <si>
    <t>-3,14*0,045*0,045*511,00</t>
  </si>
  <si>
    <t>-0,15*511,00</t>
  </si>
  <si>
    <t>Mezisoučet (vytlačená kubatura)</t>
  </si>
  <si>
    <t>88</t>
  </si>
  <si>
    <t>181411131</t>
  </si>
  <si>
    <t>Založení trávníku na půdě předem připravené plochy do 1000 m2 výsevem včetně utažení parkového v rovině nebo na svahu do 1:5</t>
  </si>
  <si>
    <t>-1332489596</t>
  </si>
  <si>
    <t>nové práce - ostatní práce</t>
  </si>
  <si>
    <t>540,00</t>
  </si>
  <si>
    <t>89</t>
  </si>
  <si>
    <t>M</t>
  </si>
  <si>
    <t>005724100</t>
  </si>
  <si>
    <t>Osiva pícnin směsi travní balení obvykle 25 kg parková</t>
  </si>
  <si>
    <t>kg</t>
  </si>
  <si>
    <t>1504378440</t>
  </si>
  <si>
    <t>540,00*0,015</t>
  </si>
  <si>
    <t>90</t>
  </si>
  <si>
    <t>181951102</t>
  </si>
  <si>
    <t>Úprava pláně vyrovnáním výškových rozdílů v hornině tř. 1 až 4 se zhutněním</t>
  </si>
  <si>
    <t>1368554520</t>
  </si>
  <si>
    <t>nové práce -vozovka</t>
  </si>
  <si>
    <t>2335,00</t>
  </si>
  <si>
    <t>nové práce - konstrukce park. stání</t>
  </si>
  <si>
    <t>1130,00</t>
  </si>
  <si>
    <t xml:space="preserve">nové práce - konstrukce zpevněných chodníků </t>
  </si>
  <si>
    <t>415,00</t>
  </si>
  <si>
    <t>nové práce - konstrukce chodníků a kontejnerových stání</t>
  </si>
  <si>
    <t>990,00</t>
  </si>
  <si>
    <t>91</t>
  </si>
  <si>
    <t>182303112</t>
  </si>
  <si>
    <t>Doplnění zeminy nebo substrátu na travnatých plochách tloušťky do 50 mm na svahu přes 1:5 do 1:2</t>
  </si>
  <si>
    <t>-2132313804</t>
  </si>
  <si>
    <t>92</t>
  </si>
  <si>
    <t>103715000</t>
  </si>
  <si>
    <t>Hnojiva humusová substrát pro trávníky A      VL</t>
  </si>
  <si>
    <t>-279324943</t>
  </si>
  <si>
    <t>54,00</t>
  </si>
  <si>
    <t>Zakládání</t>
  </si>
  <si>
    <t>93</t>
  </si>
  <si>
    <t>211971110</t>
  </si>
  <si>
    <t>Zřízení opláštění výplně z geotextilie odvodňovacích žeber nebo trativodů v rýze nebo zářezu se stěnami šikmými o sklonu do 1:2</t>
  </si>
  <si>
    <t>1905555211</t>
  </si>
  <si>
    <t>nové práce</t>
  </si>
  <si>
    <t>podélná</t>
  </si>
  <si>
    <t>511,00</t>
  </si>
  <si>
    <t>za palisádou</t>
  </si>
  <si>
    <t>207,00</t>
  </si>
  <si>
    <t>2*3,14*0,045*718,00</t>
  </si>
  <si>
    <t>94</t>
  </si>
  <si>
    <t>693112290</t>
  </si>
  <si>
    <t>geotextilie netkaná PES 300 g/m2</t>
  </si>
  <si>
    <t>-40312000</t>
  </si>
  <si>
    <t>202,907*1,15</t>
  </si>
  <si>
    <t>95</t>
  </si>
  <si>
    <t>212752212</t>
  </si>
  <si>
    <t>Trativody z drenážních trubek se zřízením štěrkopískového lože pod trubky a s jejich obsypem (32/64) v průměrném celkovém množství do 0,15 m3/m v otevřeném výkopu z trubek plastových flexibilních D přes 65 do 100 mm</t>
  </si>
  <si>
    <t>1221878114</t>
  </si>
  <si>
    <t>Svislé a kompletní konstrukce</t>
  </si>
  <si>
    <t>96</t>
  </si>
  <si>
    <t>339921112</t>
  </si>
  <si>
    <t>Osazování palisád betonových jednotlivých se zabetonováním výšky palisády přes 500 do 1000 mm</t>
  </si>
  <si>
    <t>447168672</t>
  </si>
  <si>
    <t>0,60 m</t>
  </si>
  <si>
    <t>117/0,16</t>
  </si>
  <si>
    <t>1,00 m</t>
  </si>
  <si>
    <t>22/0,16</t>
  </si>
  <si>
    <t>97</t>
  </si>
  <si>
    <t>592284090</t>
  </si>
  <si>
    <t>palisáda vzhled dobové dlažební kameny betonová přírodní 16X16X60 cm</t>
  </si>
  <si>
    <t>-1161988272</t>
  </si>
  <si>
    <t>pomocně pro průměr 16 cm</t>
  </si>
  <si>
    <t>731,25*1,015</t>
  </si>
  <si>
    <t>98</t>
  </si>
  <si>
    <t>592284100</t>
  </si>
  <si>
    <t>palisáda vzhled dobové dlažební kameny betonová přírodní 16X16X100 cm</t>
  </si>
  <si>
    <t>-1792293075</t>
  </si>
  <si>
    <t>137,50*1,015</t>
  </si>
  <si>
    <t>99</t>
  </si>
  <si>
    <t>339921113</t>
  </si>
  <si>
    <t>Osazování palisád betonových jednotlivých se zabetonováním výšky palisády přes 1000 do 1500 mm</t>
  </si>
  <si>
    <t>1034655665</t>
  </si>
  <si>
    <t>20/0,16</t>
  </si>
  <si>
    <t>100</t>
  </si>
  <si>
    <t>592284110</t>
  </si>
  <si>
    <t>palisáda vzhled dobové dlažební kameny betonová přírodní 16X16X120 cm</t>
  </si>
  <si>
    <t>-237886681</t>
  </si>
  <si>
    <t>125,00*1,015</t>
  </si>
  <si>
    <t>101</t>
  </si>
  <si>
    <t>339921114</t>
  </si>
  <si>
    <t>Osazování palisád betonových jednotlivých se zabetonováním výšky palisády přes 1500 mm</t>
  </si>
  <si>
    <t>-1525597353</t>
  </si>
  <si>
    <t>38,00/0,20</t>
  </si>
  <si>
    <t>165</t>
  </si>
  <si>
    <t>59228417</t>
  </si>
  <si>
    <t>palisáda tyčová půlkulatá armovaná 175x200x2000mm</t>
  </si>
  <si>
    <t>-585819937</t>
  </si>
  <si>
    <t>pomocně pro průměr 20 cm a délku 1,60m</t>
  </si>
  <si>
    <t>190,00*1,015</t>
  </si>
  <si>
    <t>Vodorovné konstrukce</t>
  </si>
  <si>
    <t>103</t>
  </si>
  <si>
    <t>451541111R</t>
  </si>
  <si>
    <t>Drenážní zásyp ze štěrkodrtě frakce 32/64</t>
  </si>
  <si>
    <t>-2139037256</t>
  </si>
  <si>
    <t>38,1</t>
  </si>
  <si>
    <t>Komunikace pozemní</t>
  </si>
  <si>
    <t>104</t>
  </si>
  <si>
    <t>564851100R</t>
  </si>
  <si>
    <t>Podklad ze štěrkodrti ŠDA tl. 130 mm</t>
  </si>
  <si>
    <t>-523281123</t>
  </si>
  <si>
    <t>frakce (4/32)</t>
  </si>
  <si>
    <t>nové práce - konstrukce zpevněných chodníků</t>
  </si>
  <si>
    <t>380</t>
  </si>
  <si>
    <t>105</t>
  </si>
  <si>
    <t>564851110R</t>
  </si>
  <si>
    <t>Podklad ze štěrkodrtě ŠDA tl 150 mm</t>
  </si>
  <si>
    <t>-1179459442</t>
  </si>
  <si>
    <t>nové práce - konstrukce vozovky</t>
  </si>
  <si>
    <t>1105,00</t>
  </si>
  <si>
    <t>106</t>
  </si>
  <si>
    <t>564851111</t>
  </si>
  <si>
    <t>Podklad ze štěrkodrti ŠD s rozprostřením a zhutněním, po zhutnění tl. 150 mm</t>
  </si>
  <si>
    <t>2105345034</t>
  </si>
  <si>
    <t>48,00</t>
  </si>
  <si>
    <t>107</t>
  </si>
  <si>
    <t>564851111R</t>
  </si>
  <si>
    <t>Podklad ze štěrkodrtě ŠDB tl 150 mm</t>
  </si>
  <si>
    <t>327306559</t>
  </si>
  <si>
    <t>frakce (4/64)</t>
  </si>
  <si>
    <t>415</t>
  </si>
  <si>
    <t>108</t>
  </si>
  <si>
    <t>564871117R</t>
  </si>
  <si>
    <t>Podklad ze štěrkodrtě ŠDB tl. 390 mm</t>
  </si>
  <si>
    <t>-1440531385</t>
  </si>
  <si>
    <t>109</t>
  </si>
  <si>
    <t>564871118R</t>
  </si>
  <si>
    <t>Podklad ze štěrkodrtě ŠDB tl. 430 mm</t>
  </si>
  <si>
    <t>315619233</t>
  </si>
  <si>
    <t>1000,00</t>
  </si>
  <si>
    <t>110</t>
  </si>
  <si>
    <t>565135111</t>
  </si>
  <si>
    <t>Asfaltový beton vrstva podkladní ACP 16 (obalované kamenivo střednězrnné - OKS)  s rozprostřením a zhutněním v pruhu šířky do 3 m, po zhutnění tl. 50 mm</t>
  </si>
  <si>
    <t>-2059494943</t>
  </si>
  <si>
    <t>380,00</t>
  </si>
  <si>
    <t>111</t>
  </si>
  <si>
    <t>565155121</t>
  </si>
  <si>
    <t>Asfaltový beton vrstva podkladní ACP 16 (obalované kamenivo střednězrnné - OKS) s rozprostřením a zhutněním v pruhu šířky přes 3 m, po zhutnění tl. 70 mm</t>
  </si>
  <si>
    <t>-1397478437</t>
  </si>
  <si>
    <t>pomocně pro ACP 16+</t>
  </si>
  <si>
    <t>1960,00</t>
  </si>
  <si>
    <t>112</t>
  </si>
  <si>
    <t>567122110R</t>
  </si>
  <si>
    <t>Podklad ze směsi stmelené cementem SC C 8/10 (KSC I) tl 100 mm</t>
  </si>
  <si>
    <t>-2126317895</t>
  </si>
  <si>
    <t>870,00</t>
  </si>
  <si>
    <t>113</t>
  </si>
  <si>
    <t>573211109</t>
  </si>
  <si>
    <t>Postřik spojovací PS bez posypu kamenivem z asfaltu silničního, v množství 0,50 kg/m2</t>
  </si>
  <si>
    <t>432585208</t>
  </si>
  <si>
    <t>114</t>
  </si>
  <si>
    <t>577134131</t>
  </si>
  <si>
    <t>Asfaltový beton vrstva obrusná ACO 11 (ABS)  s rozprostřením a se zhutněním z modifikovaného asfaltu v pruhu šířky do 3 m, po zhutnění tl. 40 mm</t>
  </si>
  <si>
    <t>1024801438</t>
  </si>
  <si>
    <t>374</t>
  </si>
  <si>
    <t>115</t>
  </si>
  <si>
    <t>577134141</t>
  </si>
  <si>
    <t>Asfaltový beton vrstva obrusná ACO 11 (ABS) s rozprostřením a se zhutněním z modifikovaného asfaltu v pruhu šířky přes 3 m tl. 40 mm</t>
  </si>
  <si>
    <t>1652848749</t>
  </si>
  <si>
    <t>116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</si>
  <si>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</si>
  <si>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</si>
  <si>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-952879957</t>
  </si>
  <si>
    <t>50,00</t>
  </si>
  <si>
    <t>117</t>
  </si>
  <si>
    <t>592451190</t>
  </si>
  <si>
    <t>dlažba skladebná betonová slepecká 20x10x4 cm barevná</t>
  </si>
  <si>
    <t>2022186906</t>
  </si>
  <si>
    <t>50,00*1,03</t>
  </si>
  <si>
    <t>6*1,03</t>
  </si>
  <si>
    <t>118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</si>
  <si>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</si>
  <si>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</si>
  <si>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1317750296</t>
  </si>
  <si>
    <t xml:space="preserve">nové práce - konstrukce chodníků a kontejnerových stání </t>
  </si>
  <si>
    <t>820,00</t>
  </si>
  <si>
    <t>119</t>
  </si>
  <si>
    <t>59245266R</t>
  </si>
  <si>
    <t>dlažba skladebná betonová základní 20 x 10 x 8 cm barevná</t>
  </si>
  <si>
    <t>1494740902</t>
  </si>
  <si>
    <t>1105,00*1,01</t>
  </si>
  <si>
    <t>820*1,01</t>
  </si>
  <si>
    <t>120</t>
  </si>
  <si>
    <t>596811121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</si>
  <si>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</t>
  </si>
  <si>
    <t>2018065553</t>
  </si>
  <si>
    <t>121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</si>
  <si>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</si>
  <si>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</si>
  <si>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-1608511213</t>
  </si>
  <si>
    <t>122</t>
  </si>
  <si>
    <t>592456000</t>
  </si>
  <si>
    <t>dlažba desková betonová 50x50x5 cm</t>
  </si>
  <si>
    <t>627877914</t>
  </si>
  <si>
    <t>48,00*1,015</t>
  </si>
  <si>
    <t>123</t>
  </si>
  <si>
    <t>599141111</t>
  </si>
  <si>
    <t>Vyplnění spár jakékoliv tloušťky živičnou zálivkou</t>
  </si>
  <si>
    <t>408955918</t>
  </si>
  <si>
    <t>145,00</t>
  </si>
  <si>
    <t>Ostatní konstrukce a práce, bourání</t>
  </si>
  <si>
    <t>124</t>
  </si>
  <si>
    <t>911121111</t>
  </si>
  <si>
    <t>Montáž zábradlí ocelového přichyceného vruty do betonového podkladu</t>
  </si>
  <si>
    <t>522132787</t>
  </si>
  <si>
    <t>pomocně pro zábradlí na palisády</t>
  </si>
  <si>
    <t>79,00</t>
  </si>
  <si>
    <t>125</t>
  </si>
  <si>
    <t>553912130</t>
  </si>
  <si>
    <t>zábradelní díl VT1 - pozink.</t>
  </si>
  <si>
    <t>-65646561</t>
  </si>
  <si>
    <t>126</t>
  </si>
  <si>
    <t>91211114R</t>
  </si>
  <si>
    <t>Dodávka a montáž betonových sloupků</t>
  </si>
  <si>
    <t>1074652065</t>
  </si>
  <si>
    <t>betonové přenosné sloupky</t>
  </si>
  <si>
    <t>127</t>
  </si>
  <si>
    <t>914111111</t>
  </si>
  <si>
    <t>Montáž svislé dopravní značky základní velikosti do 1 m2 objímkami na sloupky nebo konzoly</t>
  </si>
  <si>
    <t>1995387714</t>
  </si>
  <si>
    <t>128</t>
  </si>
  <si>
    <t>404455500</t>
  </si>
  <si>
    <t>značka dopravní svislá retroreflexní fólie tř. 1, Al prolis, 900 mm (trojúhelník)</t>
  </si>
  <si>
    <t>1730521955</t>
  </si>
  <si>
    <t>129</t>
  </si>
  <si>
    <t>914511112</t>
  </si>
  <si>
    <t>Montáž sloupku dopravních značek délky do 3,5 m do hliníkové patky</t>
  </si>
  <si>
    <t>-1346067867</t>
  </si>
  <si>
    <t>130</t>
  </si>
  <si>
    <t>404452350</t>
  </si>
  <si>
    <t>výrobky a tabule orientační pro návěstí a zabezpečovací zařízení silniční značky dopravní svislé sloupky Al 60 - 350</t>
  </si>
  <si>
    <t>1744643024</t>
  </si>
  <si>
    <t>131</t>
  </si>
  <si>
    <t>404452400</t>
  </si>
  <si>
    <t>výrobky a tabule orientační pro návěstí a zabezpečovací zařízení silniční značky dopravní svislé patky hliníkové HP 60</t>
  </si>
  <si>
    <t>1339842321</t>
  </si>
  <si>
    <t>132</t>
  </si>
  <si>
    <t>404452560</t>
  </si>
  <si>
    <t>výrobky a tabule orientační pro návěstí a zabezpečovací zařízení silniční značky dopravní svislé upínací svorky na sloupek US 60</t>
  </si>
  <si>
    <t>-1179108292</t>
  </si>
  <si>
    <t>22*2</t>
  </si>
  <si>
    <t>133</t>
  </si>
  <si>
    <t>404452530</t>
  </si>
  <si>
    <t>výrobky a tabule orientační pro návěstí a zabezpečovací zařízení silniční značky dopravní svislé víčka plastová na sloupek 60</t>
  </si>
  <si>
    <t>960275182</t>
  </si>
  <si>
    <t>134</t>
  </si>
  <si>
    <t>915111116</t>
  </si>
  <si>
    <t>Vodorovné dopravní značení stříkané barvou dělící čára šířky 125 mm souvislá žlutá retroreflexní</t>
  </si>
  <si>
    <t>-331788936</t>
  </si>
  <si>
    <t>V10d</t>
  </si>
  <si>
    <t>328,00</t>
  </si>
  <si>
    <t>135</t>
  </si>
  <si>
    <t>915121112</t>
  </si>
  <si>
    <t>Vodorovné dopravní značení stříkané barvou vodící čára bílá šířky 250 mm retroreflexní</t>
  </si>
  <si>
    <t>1014727599</t>
  </si>
  <si>
    <t>250 mm</t>
  </si>
  <si>
    <t>V4 1,5/1,5/0,25</t>
  </si>
  <si>
    <t>64,00</t>
  </si>
  <si>
    <t>136</t>
  </si>
  <si>
    <t>915131112</t>
  </si>
  <si>
    <t>Vodorovné dopravní značení stříkané barvou přechody pro chodce, šipky, symboly bílé retroreflexní</t>
  </si>
  <si>
    <t>-824111111</t>
  </si>
  <si>
    <t>V7b</t>
  </si>
  <si>
    <t>2,70</t>
  </si>
  <si>
    <t>piktogram invalida</t>
  </si>
  <si>
    <t>5,00</t>
  </si>
  <si>
    <t>137</t>
  </si>
  <si>
    <t>915321115</t>
  </si>
  <si>
    <t>Vodorovné značení předformovaným termoplastem vodící pás pro slabozraké z 6 proužků</t>
  </si>
  <si>
    <t>410324984</t>
  </si>
  <si>
    <t>5,50</t>
  </si>
  <si>
    <t>138</t>
  </si>
  <si>
    <t>915611111</t>
  </si>
  <si>
    <t>Předznačení pro vodorovné značení stříkané barvou nebo prováděné z nátěrových hmot liniové dělicí čáry, vodicí proužky</t>
  </si>
  <si>
    <t>50851143</t>
  </si>
  <si>
    <t>125 mm</t>
  </si>
  <si>
    <t xml:space="preserve">V10d </t>
  </si>
  <si>
    <t>139</t>
  </si>
  <si>
    <t>915621111</t>
  </si>
  <si>
    <t>Předznačení pro vodorovné značení stříkané barvou nebo prováděné z nátěrových hmot plošné šipky, symboly, nápisy</t>
  </si>
  <si>
    <t>-985887674</t>
  </si>
  <si>
    <t>140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</si>
  <si>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</si>
  <si>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</si>
  <si>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227786461</t>
  </si>
  <si>
    <t>nájezdového</t>
  </si>
  <si>
    <t>235,00</t>
  </si>
  <si>
    <t>141</t>
  </si>
  <si>
    <t>59217503R</t>
  </si>
  <si>
    <t>obrubník betonový přírodní 100x15/12x30 cm</t>
  </si>
  <si>
    <t>-289258570</t>
  </si>
  <si>
    <t>235,00*1,015</t>
  </si>
  <si>
    <t>142</t>
  </si>
  <si>
    <t>916331112</t>
  </si>
  <si>
    <t>Osazení zahradního obrubníku betonového s ložem tl. od 50 do 100 mm z betonu prostého tř. C 12/15 s boční opěrou z betonu prostého tř. C 12/15</t>
  </si>
  <si>
    <t>753339730</t>
  </si>
  <si>
    <t>1010,00</t>
  </si>
  <si>
    <t>735,00</t>
  </si>
  <si>
    <t>143</t>
  </si>
  <si>
    <t>59217305R</t>
  </si>
  <si>
    <t>obrubník betonový zahradní přírodní šedá 50x5x25 cm</t>
  </si>
  <si>
    <t>1641085055</t>
  </si>
  <si>
    <t>735,00*2*1,02</t>
  </si>
  <si>
    <t>144</t>
  </si>
  <si>
    <t>59217460R</t>
  </si>
  <si>
    <t>obrubník betonový chodníkový silniční vibrolisovaný 100x15x25 cm</t>
  </si>
  <si>
    <t>2116175742</t>
  </si>
  <si>
    <t>1010,00*1,015</t>
  </si>
  <si>
    <t>145</t>
  </si>
  <si>
    <t>916991121</t>
  </si>
  <si>
    <t>Lože pod obrubníky, krajníky nebo obruby z dlažebních kostek z betonu prostého tř. C 16/20</t>
  </si>
  <si>
    <t>310110058</t>
  </si>
  <si>
    <t>94,00</t>
  </si>
  <si>
    <t>22,00</t>
  </si>
  <si>
    <t>146</t>
  </si>
  <si>
    <t>919112114</t>
  </si>
  <si>
    <t>Řezání dilatačních spár v živičném krytu příčných nebo podélných, šířky 4 mm, hloubky přes 90 do 100 mm</t>
  </si>
  <si>
    <t>-636125733</t>
  </si>
  <si>
    <t>pomocně pro úpravu pracovních spár</t>
  </si>
  <si>
    <t>147</t>
  </si>
  <si>
    <t>919726202</t>
  </si>
  <si>
    <t>Geotextilie tkaná pro vyztužení, separaci nebo filtraci z polypropylenu, podélná pevnost v tahu přes 15 do 50 kN/m</t>
  </si>
  <si>
    <t>1689547540</t>
  </si>
  <si>
    <t>148</t>
  </si>
  <si>
    <t>919735112</t>
  </si>
  <si>
    <t>Řezání stávajícího živičného krytu nebo podkladu hloubky přes 50 do 100 mm</t>
  </si>
  <si>
    <t>913413290</t>
  </si>
  <si>
    <t>149</t>
  </si>
  <si>
    <t>961044111</t>
  </si>
  <si>
    <t>Bourání základů z betonu prostého</t>
  </si>
  <si>
    <t>-1469282500</t>
  </si>
  <si>
    <t>6,40</t>
  </si>
  <si>
    <t>150</t>
  </si>
  <si>
    <t>962032231</t>
  </si>
  <si>
    <t>Bourání zdiva nadzákladového z cihel nebo tvárnic z cihel pálených nebo vápenopískových, na maltu vápennou nebo vápenocementovou, objemu přes 1 m3</t>
  </si>
  <si>
    <t>1170466075</t>
  </si>
  <si>
    <t>10,80</t>
  </si>
  <si>
    <t>151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</si>
  <si>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</si>
  <si>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</si>
  <si>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-130104770</t>
  </si>
  <si>
    <t>152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</si>
  <si>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</si>
  <si>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</si>
  <si>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1952951321</t>
  </si>
  <si>
    <t>997</t>
  </si>
  <si>
    <t>Přesun sutě</t>
  </si>
  <si>
    <t>153</t>
  </si>
  <si>
    <t>997221551</t>
  </si>
  <si>
    <t>Vodorovná doprava suti bez naložení, ale se složením a s hrubým urovnáním ze sypkých materiálů, na vzdálenost do 1 km</t>
  </si>
  <si>
    <t>-815872809</t>
  </si>
  <si>
    <t>kamenivo</t>
  </si>
  <si>
    <t>634,500</t>
  </si>
  <si>
    <t>154</t>
  </si>
  <si>
    <t>997221559</t>
  </si>
  <si>
    <t>Vodorovná doprava suti bez naložení, ale se složením a s hrubým urovnáním Příplatek k ceně za každý další i započatý 1 km přes 1 km</t>
  </si>
  <si>
    <t>2040604422</t>
  </si>
  <si>
    <t>634,5*24 "Přepočtené koeficientem množství</t>
  </si>
  <si>
    <t>155</t>
  </si>
  <si>
    <t>997221561</t>
  </si>
  <si>
    <t>Vodorovná doprava suti bez naložení, ale se složením a s hrubým urovnáním z kusových materiálů, na vzdálenost do 1 km</t>
  </si>
  <si>
    <t>-1206973029</t>
  </si>
  <si>
    <t>beton</t>
  </si>
  <si>
    <t>877,500+12,800</t>
  </si>
  <si>
    <t>cihelná suť</t>
  </si>
  <si>
    <t>19,440</t>
  </si>
  <si>
    <t>živice</t>
  </si>
  <si>
    <t>594,000</t>
  </si>
  <si>
    <t>156</t>
  </si>
  <si>
    <t>997221569</t>
  </si>
  <si>
    <t>1989097130</t>
  </si>
  <si>
    <t>1503,74*24 "Přepočtené koeficientem množství</t>
  </si>
  <si>
    <t>157</t>
  </si>
  <si>
    <t>997221571</t>
  </si>
  <si>
    <t>Vodorovná doprava vybouraných hmot bez naložení, ale se složením a s hrubým urovnáním na vzdálenost do 1 km</t>
  </si>
  <si>
    <t>890076288</t>
  </si>
  <si>
    <t>obruby</t>
  </si>
  <si>
    <t>53,800</t>
  </si>
  <si>
    <t>značky</t>
  </si>
  <si>
    <t>0,574+0,028</t>
  </si>
  <si>
    <t>158</t>
  </si>
  <si>
    <t>997221579</t>
  </si>
  <si>
    <t>Vodorovná doprava vybouraných hmot bez naložení, ale se složením a s hrubým urovnáním na vzdálenost Příplatek k ceně za každý další i započatý 1 km přes 1 km</t>
  </si>
  <si>
    <t>2007286486</t>
  </si>
  <si>
    <t>54,402*24 "Přepočtené koeficientem množství</t>
  </si>
  <si>
    <t>159</t>
  </si>
  <si>
    <t>997221815</t>
  </si>
  <si>
    <t>Poplatek za uložení stavebního odpadu na skládce (skládkovné) betonového</t>
  </si>
  <si>
    <t>1816423311</t>
  </si>
  <si>
    <t>pomocně pro</t>
  </si>
  <si>
    <t>cihelnou suť</t>
  </si>
  <si>
    <t>160</t>
  </si>
  <si>
    <t>997221845</t>
  </si>
  <si>
    <t>Poplatek za uložení odpadu z asfaltových povrchů na skládce (skládkovné)</t>
  </si>
  <si>
    <t>-959019193</t>
  </si>
  <si>
    <t>161</t>
  </si>
  <si>
    <t>997221855</t>
  </si>
  <si>
    <t>Poplatek za uložení stavebního odpadu na skládce (skládkovné) z kameniva</t>
  </si>
  <si>
    <t>365155999</t>
  </si>
  <si>
    <t>998</t>
  </si>
  <si>
    <t>Přesun hmot</t>
  </si>
  <si>
    <t>162</t>
  </si>
  <si>
    <t>998225111</t>
  </si>
  <si>
    <t>Přesun hmot pro komunikace s krytem z kameniva, monolitickým betonovým nebo živičným dopravní vzdálenost do 200 m jakékoliv délky objektu</t>
  </si>
  <si>
    <t>-1754169914</t>
  </si>
  <si>
    <t>PSV</t>
  </si>
  <si>
    <t>Práce a dodávky PSV</t>
  </si>
  <si>
    <t>711</t>
  </si>
  <si>
    <t>Izolace proti vodě, vlhkosti a plynům</t>
  </si>
  <si>
    <t>163</t>
  </si>
  <si>
    <t>7111312-R</t>
  </si>
  <si>
    <t>Izolace proti zemní vlhkosti a beztlakové podpovrchové vodě pásy na sucho na ploše vodorovné V tvarovaná folie z PVC  vrstva ochranná, odvětrávací a drenážní [typ 0815 R1] výška nopku 8 mm, tl. folie 0,45 mm se samolepicí páskou</t>
  </si>
  <si>
    <t>233375217</t>
  </si>
  <si>
    <t>(1,8*38+1,4*20+1,2*22+0,8*117)</t>
  </si>
  <si>
    <t>Práce a dodávky M</t>
  </si>
  <si>
    <t>46-M</t>
  </si>
  <si>
    <t>Zemní práce při extr.mont.pracích</t>
  </si>
  <si>
    <t>164</t>
  </si>
  <si>
    <t>460510281</t>
  </si>
  <si>
    <t>Kabelové prostupy, kanály a multikanály kanály z prefabrikovaných betonových žlabů zapuštěné do terénu, včetně výkopu horniny, utěsnění, vyspárování a zakrytí víkem neasfaltované, typ TK 1 (17x14/10,5x10 cm)</t>
  </si>
  <si>
    <t>935039689</t>
  </si>
  <si>
    <t>9*4,0*3</t>
  </si>
  <si>
    <t>SO 401 - Veřejné osv - SO 401 - Veřejné osv - SO...</t>
  </si>
  <si>
    <t xml:space="preserve">    21-M - Elektromontáže</t>
  </si>
  <si>
    <t xml:space="preserve">    22-M - Montáže technologických zařízení</t>
  </si>
  <si>
    <t xml:space="preserve">    46-M - Zemní práce při mont.pracích</t>
  </si>
  <si>
    <t xml:space="preserve">      N00 - Materiál</t>
  </si>
  <si>
    <t>29329820</t>
  </si>
  <si>
    <t>Poplatek za uložení stavebního odpadu - zeminy a kameniva na skládce</t>
  </si>
  <si>
    <t>862198789</t>
  </si>
  <si>
    <t>77,74*1,6</t>
  </si>
  <si>
    <t>Poplatek za uložení na skládce (skládkovné) stavebního odpadu betonového kód odpadu 170 101</t>
  </si>
  <si>
    <t>-1762010446</t>
  </si>
  <si>
    <t>2,5*2,1</t>
  </si>
  <si>
    <t>21-M</t>
  </si>
  <si>
    <t>Elektromontáže</t>
  </si>
  <si>
    <t>21001004R</t>
  </si>
  <si>
    <t>Trubka ohebná 23-16 mm</t>
  </si>
  <si>
    <t>-2079276497</t>
  </si>
  <si>
    <t>21001005R</t>
  </si>
  <si>
    <t>Chránička DN 63</t>
  </si>
  <si>
    <t>1070150420</t>
  </si>
  <si>
    <t>210120029</t>
  </si>
  <si>
    <t>Montáž pojistek trubičkových</t>
  </si>
  <si>
    <t>1162496297</t>
  </si>
  <si>
    <t>210192722</t>
  </si>
  <si>
    <t>Zhotovení a uchycení lepením tabulek výstražných a označovacích pro přístroje</t>
  </si>
  <si>
    <t>-1393406077</t>
  </si>
  <si>
    <t>210202042</t>
  </si>
  <si>
    <t xml:space="preserve">Montáž svítidlo výbojkové </t>
  </si>
  <si>
    <t>-886015876</t>
  </si>
  <si>
    <t>210204004</t>
  </si>
  <si>
    <t>Montáž stožárů osvětlení parkových ocelových žár.pozink 7,0 m</t>
  </si>
  <si>
    <t>915608620</t>
  </si>
  <si>
    <t>210204005</t>
  </si>
  <si>
    <t>Montáž stožárů osvětlení parkových ocelových žár.pozink 6,0 m</t>
  </si>
  <si>
    <t>2099697262</t>
  </si>
  <si>
    <t>210204103</t>
  </si>
  <si>
    <t>Montáž výložníků osvětlení jednoramenných sloupových hmotnosti do 35 kg</t>
  </si>
  <si>
    <t>-1151705585</t>
  </si>
  <si>
    <t>210204112</t>
  </si>
  <si>
    <t>Montáž výložníků osvětlení dvouramenných nástěnných hmotnosti do 70 kg</t>
  </si>
  <si>
    <t>620439658</t>
  </si>
  <si>
    <t>21020520R</t>
  </si>
  <si>
    <t>Montáž stožárového pouzdra</t>
  </si>
  <si>
    <t>-539511654</t>
  </si>
  <si>
    <t>210220001</t>
  </si>
  <si>
    <t>Položení výstražné folie PVC</t>
  </si>
  <si>
    <t>-1223378139</t>
  </si>
  <si>
    <t>210220020</t>
  </si>
  <si>
    <t>Montáž uzemňovacího vedení vodičů FeZn pomocí svorek v zemi páskou do 120 mm2 ve městské zástavbě</t>
  </si>
  <si>
    <t>273647476</t>
  </si>
  <si>
    <t>21029080R</t>
  </si>
  <si>
    <t>Odpojení zařízení- kabel v rozv. vč. zapojení</t>
  </si>
  <si>
    <t>1693731439</t>
  </si>
  <si>
    <t>210801311</t>
  </si>
  <si>
    <t>Montáž izolovaných vodičů CY 6 mm2</t>
  </si>
  <si>
    <t>-1036617980</t>
  </si>
  <si>
    <t>210812011</t>
  </si>
  <si>
    <t>Montáž kabel Cu plný kulatý do 1 kV 3x1,5 až 6 mm2 uložený volně nebo v liště (CYKY)</t>
  </si>
  <si>
    <t>-74765975</t>
  </si>
  <si>
    <t>210812035</t>
  </si>
  <si>
    <t>Montáž kabel Cu plný kulatý do 1 kV 4x16 mm2 uložený volně nebo v liště (CYKY)</t>
  </si>
  <si>
    <t>-1662241575</t>
  </si>
  <si>
    <t>21082204R</t>
  </si>
  <si>
    <t>Demontáž el. zařízení za použití techniky var. III</t>
  </si>
  <si>
    <t>hod</t>
  </si>
  <si>
    <t>785383312</t>
  </si>
  <si>
    <t>22-M</t>
  </si>
  <si>
    <t>Montáže technologických zařízení</t>
  </si>
  <si>
    <t>220960021</t>
  </si>
  <si>
    <t>Montáž svorkovnice stožárové</t>
  </si>
  <si>
    <t>2118304489</t>
  </si>
  <si>
    <t>220960133</t>
  </si>
  <si>
    <t>Zapojení stožárové svorkovnice do 19 žil</t>
  </si>
  <si>
    <t>1576340476</t>
  </si>
  <si>
    <t>Zemní práce při mont.pracích</t>
  </si>
  <si>
    <t>460010024</t>
  </si>
  <si>
    <t>Vytyčení trasy vedení kabelového podzemního v zastavěném prostoru</t>
  </si>
  <si>
    <t>km</t>
  </si>
  <si>
    <t>820506628</t>
  </si>
  <si>
    <t>460070004</t>
  </si>
  <si>
    <t>Hloubení nezapažených jam pro stožárové vzpěry na rovině ručně v hornině tř 4</t>
  </si>
  <si>
    <t>-1361933826</t>
  </si>
  <si>
    <t>460080001</t>
  </si>
  <si>
    <t>Betonový základ do zeminy bez bednění</t>
  </si>
  <si>
    <t>-1978584726</t>
  </si>
  <si>
    <t>460080014</t>
  </si>
  <si>
    <t>Základové konstrukce z monolitického betonu C 16/20 bez bednění</t>
  </si>
  <si>
    <t>-123714594</t>
  </si>
  <si>
    <t>460080112</t>
  </si>
  <si>
    <t>Bourání základu betonového se záhozem jámy sypaninou</t>
  </si>
  <si>
    <t>-1464499339</t>
  </si>
  <si>
    <t>460100027</t>
  </si>
  <si>
    <t>Pouzdro do základu z betonu</t>
  </si>
  <si>
    <t>-1893388307</t>
  </si>
  <si>
    <t>460100030</t>
  </si>
  <si>
    <t>Zásyp pouzdra stožáru pískem</t>
  </si>
  <si>
    <t>1994092119</t>
  </si>
  <si>
    <t>460150144</t>
  </si>
  <si>
    <t>Hloubení kabelových zapažených i nezapažených rýh ručně š 35 cm, hl 60 cm, v hornině tř 4</t>
  </si>
  <si>
    <t>43440030</t>
  </si>
  <si>
    <t>460150294</t>
  </si>
  <si>
    <t>Hloubení kabelových zapažených i nezapažených rýh ručně š 50 cm, hl 110 cm, v hornině tř 4</t>
  </si>
  <si>
    <t>304948211</t>
  </si>
  <si>
    <t>460300002</t>
  </si>
  <si>
    <t>Zásyp jam nebo rýh strojně včetně zhutnění ve volném terénu</t>
  </si>
  <si>
    <t>-524854689</t>
  </si>
  <si>
    <t>460421012</t>
  </si>
  <si>
    <t>Lože kabelů z písku nebo štěrkopísku tl 5 cm nad kabel, zakryté cihlami, š lože do 30 cm</t>
  </si>
  <si>
    <t>-1852284709</t>
  </si>
  <si>
    <t>460421014</t>
  </si>
  <si>
    <t>Lože kabelů z písku nebo štěrkopísku tl 5 cm nad kabel, zakryté cihlami, š lože do 60 cm</t>
  </si>
  <si>
    <t>2004348561</t>
  </si>
  <si>
    <t>460490013</t>
  </si>
  <si>
    <t>Krytí kabelů výstražnou fólií šířky 34 cm</t>
  </si>
  <si>
    <t>1696531678</t>
  </si>
  <si>
    <t>460510023</t>
  </si>
  <si>
    <t>Kabelová chránička, PVC trubka 110 mm</t>
  </si>
  <si>
    <t>-917839089</t>
  </si>
  <si>
    <t>460560144</t>
  </si>
  <si>
    <t>Zásyp rýh ručně šířky 35 cm, hloubky 60 cm, z horniny třídy 4</t>
  </si>
  <si>
    <t>1892384092</t>
  </si>
  <si>
    <t>460560294</t>
  </si>
  <si>
    <t>Zásyp rýh ručně šířky 50 cm, hloubky 110 cm, z horniny třídy 4</t>
  </si>
  <si>
    <t>55861148</t>
  </si>
  <si>
    <t>460600023</t>
  </si>
  <si>
    <t>Vodorovné přemístění horniny jakékoliv třídy do 1000 m</t>
  </si>
  <si>
    <t>-575404564</t>
  </si>
  <si>
    <t>460600061</t>
  </si>
  <si>
    <t>Odvoz suti a vybouraných hmot do 1 km</t>
  </si>
  <si>
    <t>-520700432</t>
  </si>
  <si>
    <t>460600071</t>
  </si>
  <si>
    <t>Příplatek k odvozu suti a vybouraných hmot za každý další 1 km</t>
  </si>
  <si>
    <t>51915746</t>
  </si>
  <si>
    <t>80,24*20</t>
  </si>
  <si>
    <t>460620013</t>
  </si>
  <si>
    <t>Provizorní úprava terénu se zhutněním, v hornině tř 3</t>
  </si>
  <si>
    <t>-1712100533</t>
  </si>
  <si>
    <t>460630000</t>
  </si>
  <si>
    <t>Demontáž elektrického zařízení za použití techniky ver. II</t>
  </si>
  <si>
    <t>47731361</t>
  </si>
  <si>
    <t>N00</t>
  </si>
  <si>
    <t>Materiál</t>
  </si>
  <si>
    <t>34111030</t>
  </si>
  <si>
    <t>kabel silový s Cu jádrem 1 kV 3x1,5mm2</t>
  </si>
  <si>
    <t>256</t>
  </si>
  <si>
    <t>1468876200</t>
  </si>
  <si>
    <t>34113210</t>
  </si>
  <si>
    <t>kabel silový s Al jádrem 1 kV  4x16 mm2</t>
  </si>
  <si>
    <t>1368885017</t>
  </si>
  <si>
    <t>11161322</t>
  </si>
  <si>
    <t>Asfaltové lepidlo</t>
  </si>
  <si>
    <t>-2016504591</t>
  </si>
  <si>
    <t>28323999</t>
  </si>
  <si>
    <t>Štítek Al/vosk-pryskyřice/PE - značení stožárů CL, 50x 75 mm</t>
  </si>
  <si>
    <t>197703964</t>
  </si>
  <si>
    <t>31675900</t>
  </si>
  <si>
    <t>Stožár bezpaticový ocelový žár.pozink. 7,0 m</t>
  </si>
  <si>
    <t>2039370638</t>
  </si>
  <si>
    <t>31675901</t>
  </si>
  <si>
    <t>Stožár bezpaticový ocelový žár.pozink. 6,0 m</t>
  </si>
  <si>
    <t>100796482</t>
  </si>
  <si>
    <t>31675902</t>
  </si>
  <si>
    <t>výložník lomený ocel.pozink 0,5m</t>
  </si>
  <si>
    <t>1811441697</t>
  </si>
  <si>
    <t>31675903</t>
  </si>
  <si>
    <t>výložník lomený dvojitý ocel.pozink 0,5m</t>
  </si>
  <si>
    <t>1678327039</t>
  </si>
  <si>
    <t>31645904</t>
  </si>
  <si>
    <t>stožárová svorkovnice SV</t>
  </si>
  <si>
    <t>-2090644214</t>
  </si>
  <si>
    <t>31645905</t>
  </si>
  <si>
    <t>-1354502821</t>
  </si>
  <si>
    <t>31645906</t>
  </si>
  <si>
    <t>pojistka trubičková 50*20, 2A</t>
  </si>
  <si>
    <t>-932274856</t>
  </si>
  <si>
    <t>31645907</t>
  </si>
  <si>
    <t>uzemn. v zemi FeZn 30*4 mm vč.svorek, držáků</t>
  </si>
  <si>
    <t>-1922682341</t>
  </si>
  <si>
    <t>31645908</t>
  </si>
  <si>
    <t>výstražná folie PVC s=330 mm</t>
  </si>
  <si>
    <t>-248822177</t>
  </si>
  <si>
    <t>31645909</t>
  </si>
  <si>
    <t>vodič CY 6 mm2 z/z</t>
  </si>
  <si>
    <t>875343547</t>
  </si>
  <si>
    <t>31645910</t>
  </si>
  <si>
    <t>stožárové pouzdro SP</t>
  </si>
  <si>
    <t>-2112222189</t>
  </si>
  <si>
    <t>31645911</t>
  </si>
  <si>
    <t>trubka oheb.el.inst. typ 23-16 mm</t>
  </si>
  <si>
    <t>-1002613124</t>
  </si>
  <si>
    <t>31645912</t>
  </si>
  <si>
    <t xml:space="preserve">chránička DN 63 </t>
  </si>
  <si>
    <t>987853825</t>
  </si>
  <si>
    <t>31645913</t>
  </si>
  <si>
    <t>ukonč.vod. v rozv. vč. zap. a konc. do 2,5 mm2</t>
  </si>
  <si>
    <t>-1575690296</t>
  </si>
  <si>
    <t>31645914</t>
  </si>
  <si>
    <t>ukonč. vod. v rozv. vč. zap. a konc. do 16 mm2</t>
  </si>
  <si>
    <t>1670164504</t>
  </si>
  <si>
    <t>31645915</t>
  </si>
  <si>
    <t>ukonč. vod. v rozv. vč. zap. a konc. do 25 mm2</t>
  </si>
  <si>
    <t>653750073</t>
  </si>
  <si>
    <t>31645916</t>
  </si>
  <si>
    <t>svítidlo LED/39W/3532Lm/3000K/IP66 dle výpočtu osvětlení</t>
  </si>
  <si>
    <t>-2029193788</t>
  </si>
  <si>
    <t>31645917</t>
  </si>
  <si>
    <t>svítidlo LED/20W/2042Lm/3000K/IP66 dle výpočtu osvětlení</t>
  </si>
  <si>
    <t>1311126485</t>
  </si>
  <si>
    <t>SO 801 - Sadové úpra - SO 801 - Sadové úpra - SO...</t>
  </si>
  <si>
    <t>183101321</t>
  </si>
  <si>
    <t>Hloubení jamek pro vysazování rostlin v zemině tř.1 až 4 s výměnou půdy z 100% v rovině nebo na svahu do 1:5, objemu přes 0,40 do 1,00 m3</t>
  </si>
  <si>
    <t>-495232087</t>
  </si>
  <si>
    <t>"nová výsadba" 6</t>
  </si>
  <si>
    <t>0265046R</t>
  </si>
  <si>
    <t>Dub</t>
  </si>
  <si>
    <t>-308214762</t>
  </si>
  <si>
    <t>"nová výsadba" 2</t>
  </si>
  <si>
    <t>0265051R</t>
  </si>
  <si>
    <t>Lípa</t>
  </si>
  <si>
    <t>-1753007562</t>
  </si>
  <si>
    <t>026504-R</t>
  </si>
  <si>
    <t>Douglaska</t>
  </si>
  <si>
    <t>-1037583843</t>
  </si>
  <si>
    <t>"nová výsadba" 1</t>
  </si>
  <si>
    <t>026501-R</t>
  </si>
  <si>
    <t>Klen</t>
  </si>
  <si>
    <t>-1772721571</t>
  </si>
  <si>
    <t>1831022-R</t>
  </si>
  <si>
    <t>Dodávka substrátu pro výsadbu stromů vč. dopravy</t>
  </si>
  <si>
    <t>1041569604</t>
  </si>
  <si>
    <t>184201112</t>
  </si>
  <si>
    <t>Výsadba stromů bez balu do předem vyhloubené jamky se zalitím  v rovině nebo na svahu do 1:5, při výšce kmene přes 1,8 do 2,5 m</t>
  </si>
  <si>
    <t>1575805077</t>
  </si>
  <si>
    <t>184215132</t>
  </si>
  <si>
    <t>Ukotvení dřeviny kůly třemi kůly, délky přes 1 do 2 m</t>
  </si>
  <si>
    <t>-174590259</t>
  </si>
  <si>
    <t>05217108</t>
  </si>
  <si>
    <t>tyče dřevěné v kůře D 80mm dl 6m</t>
  </si>
  <si>
    <t>-1150564708</t>
  </si>
  <si>
    <t>184501121</t>
  </si>
  <si>
    <t>Zhotovení obalu kmene a spodních částí větví stromu z juty  v jedné vrstvě v rovině nebo na svahu do 1:5</t>
  </si>
  <si>
    <t>-1012567911</t>
  </si>
  <si>
    <t>185851121</t>
  </si>
  <si>
    <t>Dovoz vody pro zálivku rostlin  na vzdálenost do 1000 m</t>
  </si>
  <si>
    <t>-842883295</t>
  </si>
  <si>
    <t>185851129</t>
  </si>
  <si>
    <t>Dovoz vody pro zálivku rostlin  Příplatek k ceně za každých dalších i započatých 1000 m</t>
  </si>
  <si>
    <t>729930415</t>
  </si>
  <si>
    <t>6*20</t>
  </si>
  <si>
    <t>998231311</t>
  </si>
  <si>
    <t>Přesun hmot pro sadovnické a krajinářské úpravy - strojně dopravní vzdálenost do 5000 m</t>
  </si>
  <si>
    <t>196555094</t>
  </si>
  <si>
    <t>VRN - Vedlejší rozpo - VRN - Vedlejší rozpočtové...</t>
  </si>
  <si>
    <t>VRN1 - Průzkumné, geodetické a projektové práce</t>
  </si>
  <si>
    <t>VRN3 - Zařízení staveniště</t>
  </si>
  <si>
    <t>VRN4 - Inženýrská činnost</t>
  </si>
  <si>
    <t xml:space="preserve">    VRN5 - Finanční náklady</t>
  </si>
  <si>
    <t>VRN6 - Územní vlivy</t>
  </si>
  <si>
    <t>VRN7 - Provozní vlivy</t>
  </si>
  <si>
    <t>VRN1</t>
  </si>
  <si>
    <t>Průzkumné, geodetické a projektové práce</t>
  </si>
  <si>
    <t>011314000</t>
  </si>
  <si>
    <t>Archeologický dohled - dle SoD čl. II odst. 2.5.5.</t>
  </si>
  <si>
    <t>Kč</t>
  </si>
  <si>
    <t>1024</t>
  </si>
  <si>
    <t>2056690545</t>
  </si>
  <si>
    <t>012103000</t>
  </si>
  <si>
    <t>Geodetické práce před výstavbou - dle SoD čl. ii odst. 2.5.1.</t>
  </si>
  <si>
    <t>-779835045</t>
  </si>
  <si>
    <t>012303000</t>
  </si>
  <si>
    <t>Geodetické práce po výstavběGeodetické práce po výstavbě - skutečné zaměření stavby - dle SoD čl. II odst. 2.5.10.</t>
  </si>
  <si>
    <t>844807965</t>
  </si>
  <si>
    <t>012303000-1</t>
  </si>
  <si>
    <t>Geodetické práce po výstavbě - geometrický plán - dle SoD čl. II odst. 2.5.11</t>
  </si>
  <si>
    <t>-882296272</t>
  </si>
  <si>
    <t>013103000-1</t>
  </si>
  <si>
    <t>Fotodokumentace provádění díla - dle SoD čl. II odst. 2.5.14.</t>
  </si>
  <si>
    <t>-1985101064</t>
  </si>
  <si>
    <t>013203000</t>
  </si>
  <si>
    <t>Dopravně inženýrská opatření - dle SoD čl. II odst. 2.5.4.</t>
  </si>
  <si>
    <t>-1043267857</t>
  </si>
  <si>
    <t>013294000</t>
  </si>
  <si>
    <t>Ostatní dokumentace - výrobně technická dokumentace - dle SoD čl. II odst. 2.5.15.</t>
  </si>
  <si>
    <t>-298689390</t>
  </si>
  <si>
    <t>013254000</t>
  </si>
  <si>
    <t>Dokumentace skutečného provedení stavby - dle SoD čl. II odst. 2.5.9.</t>
  </si>
  <si>
    <t>CS ÚRS 2018 01</t>
  </si>
  <si>
    <t>245990923</t>
  </si>
  <si>
    <t>VRN3</t>
  </si>
  <si>
    <t>Zařízení staveniště</t>
  </si>
  <si>
    <t>030001000</t>
  </si>
  <si>
    <t>Zařízení staveniště - dle SoD čl. II odst. 2.5.3.</t>
  </si>
  <si>
    <t>-1318122433</t>
  </si>
  <si>
    <t>VRN4</t>
  </si>
  <si>
    <t>Inženýrská činnost</t>
  </si>
  <si>
    <t>040001000</t>
  </si>
  <si>
    <t>Vytyčení a ochrana inženýrských sítí - dle SoD čl. II odst. 2.5.2.</t>
  </si>
  <si>
    <t>-840505997</t>
  </si>
  <si>
    <t>043194000</t>
  </si>
  <si>
    <t>Ostatní zkoušky a revize - dle SoD čl. II odst. 2.5.8.Ostatní zkoušky</t>
  </si>
  <si>
    <t>1549308177</t>
  </si>
  <si>
    <t>045203000</t>
  </si>
  <si>
    <t>Kompletační činnost - dle SoD čl. II odst. 2.5.7.</t>
  </si>
  <si>
    <t>1561625173</t>
  </si>
  <si>
    <t>045303000</t>
  </si>
  <si>
    <t>Koordinační činnost - dle SoD čl. II odst. 2.5.6.</t>
  </si>
  <si>
    <t>-1296081747</t>
  </si>
  <si>
    <t>VRN5</t>
  </si>
  <si>
    <t>Finanční náklady</t>
  </si>
  <si>
    <t>051103000</t>
  </si>
  <si>
    <t>Pojištění díla - dle SoD čl. II odst. 2.5.12.</t>
  </si>
  <si>
    <t>350690965</t>
  </si>
  <si>
    <t>VRN6</t>
  </si>
  <si>
    <t>Územní vlivy</t>
  </si>
  <si>
    <t>060001000</t>
  </si>
  <si>
    <t>Základní rozdělení průvodních činností a nákladů územní vlivy - dle SoD čl. II odst. 2.5.13.</t>
  </si>
  <si>
    <t>582604443</t>
  </si>
  <si>
    <t>VRN7</t>
  </si>
  <si>
    <t>Provozní vlivy</t>
  </si>
  <si>
    <t>070001000</t>
  </si>
  <si>
    <t>Základní rozdělení průvodních činností a nákladů provozní vlivy- dle SoD čl. II odst. 2.5.13.</t>
  </si>
  <si>
    <t>-2059712318</t>
  </si>
  <si>
    <t>SO 301 - Regenerace sídliště Špičák - parkoviště Vladimirská, SO 301 vodohospodářské objekty</t>
  </si>
  <si>
    <t>Soupis:</t>
  </si>
  <si>
    <t xml:space="preserve">01 - SO 301.1 Odlučovače </t>
  </si>
  <si>
    <t>Česká Lípa</t>
  </si>
  <si>
    <t>Město Č. Lípa</t>
  </si>
  <si>
    <t>Ing. Folbrecht</t>
  </si>
  <si>
    <t xml:space="preserve">    8 - Trubní vedení</t>
  </si>
  <si>
    <t>113107023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</si>
  <si>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200 do 300 mm</t>
  </si>
  <si>
    <t>256250357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</si>
  <si>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</si>
  <si>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</si>
  <si>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930564526</t>
  </si>
  <si>
    <t>(6+8)*1,8</t>
  </si>
  <si>
    <t>(8+3+4)*1,8</t>
  </si>
  <si>
    <t>115101201</t>
  </si>
  <si>
    <t>Čerpání vody na dopravní výšku do 10 m s uvažovaným průměrným přítokem do 500 l/min</t>
  </si>
  <si>
    <t>1252375888</t>
  </si>
  <si>
    <t>115101301</t>
  </si>
  <si>
    <t>Pohotovost záložní čerpací soupravy pro dopravní výšku do 10 m s uvažovaným průměrným přítokem do 500 l/min</t>
  </si>
  <si>
    <t>den</t>
  </si>
  <si>
    <t>1714135690</t>
  </si>
  <si>
    <t>121101102</t>
  </si>
  <si>
    <t>Sejmutí ornice nebo lesní půdy s vodorovným přemístěním na hromady v místě upotřebení nebo na dočasné či trvalé skládky se složením, na vzdálenost přes 50 do 100 m</t>
  </si>
  <si>
    <t>1268656325</t>
  </si>
  <si>
    <t>1*1,5*0,15"1</t>
  </si>
  <si>
    <t>28*1,5*0,15"2</t>
  </si>
  <si>
    <t>12*1,5*0,15"4</t>
  </si>
  <si>
    <t>2,5*1,5*0,15"3</t>
  </si>
  <si>
    <t>(88+26+3+3,5+10+8)*1,5*0,15</t>
  </si>
  <si>
    <t>130001101</t>
  </si>
  <si>
    <t>Příplatek k cenám hloubených vykopávek za ztížení vykopávky v blízkosti podzemního vedení nebo výbušnin pro jakoukoliv třídu horniny</t>
  </si>
  <si>
    <t>-310876475</t>
  </si>
  <si>
    <t>7*2*2*1</t>
  </si>
  <si>
    <t>131201101</t>
  </si>
  <si>
    <t>Hloubení nezapažených jam a zářezů s urovnáním dna do předepsaného profilu a spádu v hornině tř. 3 do 100 m3</t>
  </si>
  <si>
    <t>-537680109</t>
  </si>
  <si>
    <t>5*4*4*2</t>
  </si>
  <si>
    <t>160*0,5 "Přepočtené koeficientem množství</t>
  </si>
  <si>
    <t>131201109</t>
  </si>
  <si>
    <t>Hloubení nezapažených jam a zářezů s urovnáním dna do předepsaného profilu a spádu Příplatek k cenám za lepivost horniny tř. 3</t>
  </si>
  <si>
    <t>-1403186148</t>
  </si>
  <si>
    <t>80*0,3</t>
  </si>
  <si>
    <t>131301101</t>
  </si>
  <si>
    <t>Hloubení nezapažených jam a zářezů s urovnáním dna do předepsaného profilu a spádu v hornině tř. 4 do 100 m3</t>
  </si>
  <si>
    <t>371182620</t>
  </si>
  <si>
    <t>131301109</t>
  </si>
  <si>
    <t>Hloubení nezapažených jam a zářezů s urovnáním dna do předepsaného profilu a spádu Příplatek k cenám za lepivost horniny tř. 4</t>
  </si>
  <si>
    <t>-27208259</t>
  </si>
  <si>
    <t>132201201</t>
  </si>
  <si>
    <t>Hloubení zapažených i nezapažených rýh šířky přes 600 do 2 000 mm s urovnáním dna do předepsaného profilu a spádu v hornině tř. 3 do 100 m3</t>
  </si>
  <si>
    <t>-226439308</t>
  </si>
  <si>
    <t>30*1*(2,45+2,56++2,42+1,71+1,45+1,25)/6+3*2*1*1,7"2</t>
  </si>
  <si>
    <t>20*1*(2,42+2,38+1,16+0,7)/4+2*2*1*1,7"4</t>
  </si>
  <si>
    <t>2,5*1*1"3</t>
  </si>
  <si>
    <t>94*1*(1,57+1,43+1,58+1,66+1,92+2,16+2,28+1,25)/8+44*0,2*2,2"5</t>
  </si>
  <si>
    <t>26*1*(2,16+1,76+1,25)/3+20*0,2*2"6</t>
  </si>
  <si>
    <t>3*1*1,5"4</t>
  </si>
  <si>
    <t>3,5*1,6"1</t>
  </si>
  <si>
    <t>10*1*1,55"2</t>
  </si>
  <si>
    <t>12*1*(2,3+1,7+1,25)/3"3</t>
  </si>
  <si>
    <t>5*2*1*2,2"šachty</t>
  </si>
  <si>
    <t>415,505*0,5 "Přepočtené koeficientem množství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</si>
  <si>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</si>
  <si>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</si>
  <si>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-447025827</t>
  </si>
  <si>
    <t>207,753*0,3</t>
  </si>
  <si>
    <t>132301201</t>
  </si>
  <si>
    <t>Hloubení zapažených i nezapažených rýh šířky přes 600 do 2 000 mm s urovnáním dna do předepsaného profilu a spádu v hornině tř. 4 do 100 m3</t>
  </si>
  <si>
    <t>-1142604572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</si>
  <si>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</si>
  <si>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</si>
  <si>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-1400809993</t>
  </si>
  <si>
    <t>151101101</t>
  </si>
  <si>
    <t>Zřízení pažení a rozepření stěn rýh pro podzemní vedení pro všechny šířky rýhy příložné pro jakoukoliv mezerovitost, hloubky do 2 m</t>
  </si>
  <si>
    <t>-586996079</t>
  </si>
  <si>
    <t>30*2*(2,45+2,56++2,42+1,71+1,45+1,25)/6</t>
  </si>
  <si>
    <t>20*2*(2,42+2,38+1,16+0,7)/4</t>
  </si>
  <si>
    <t>2,5*2*1"3</t>
  </si>
  <si>
    <t>94*2*(1,57+1,43+1,58+1,66+1,92+2,16+2,28+1,25)/8"5</t>
  </si>
  <si>
    <t>26*2*(2,16+1,76+1,25)/3"6</t>
  </si>
  <si>
    <t>3*2*1,5"4</t>
  </si>
  <si>
    <t>3,5*2*1,6"1</t>
  </si>
  <si>
    <t>10*2*1,55"2</t>
  </si>
  <si>
    <t>12*2*(2,3+1,7+1,25)/3"3</t>
  </si>
  <si>
    <t>151101111</t>
  </si>
  <si>
    <t>Odstranění pažení a rozepření stěn rýh pro podzemní vedení s uložením materiálu na vzdálenost do 3 m od kraje výkopu příložné, hloubky do 2 m</t>
  </si>
  <si>
    <t>-733207389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</si>
  <si>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</si>
  <si>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</si>
  <si>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786471310</t>
  </si>
  <si>
    <t>183,073*2*0,55</t>
  </si>
  <si>
    <t>-463598453</t>
  </si>
  <si>
    <t>207,753*2-252,766*0,5</t>
  </si>
  <si>
    <t>167101102</t>
  </si>
  <si>
    <t>Nakládání, skládání a překládání neulehlého výkopku nebo sypaniny nakládání, množství přes 100 m3, z hornin tř. 1 až 4</t>
  </si>
  <si>
    <t>-231315139</t>
  </si>
  <si>
    <t>2019007094</t>
  </si>
  <si>
    <t>-599994104</t>
  </si>
  <si>
    <t>289,123</t>
  </si>
  <si>
    <t>289,123*2 "Přepočtené koeficientem množství</t>
  </si>
  <si>
    <t>-1233111100</t>
  </si>
  <si>
    <t>207,753*2-120,577+26,64-29,06</t>
  </si>
  <si>
    <t>-(PI*0,55*0,55*2)*5</t>
  </si>
  <si>
    <t>-2,7*1,6*4-2,7*1,6*3</t>
  </si>
  <si>
    <t>583312000</t>
  </si>
  <si>
    <t>štěrkopísek netříděný zásypový materiál</t>
  </si>
  <si>
    <t>-998722071</t>
  </si>
  <si>
    <t>252,766*0,5 "Přepočtené koeficientem množství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</si>
  <si>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</si>
  <si>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</si>
  <si>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1953510809</t>
  </si>
  <si>
    <t>74*1*0,486</t>
  </si>
  <si>
    <t>59,6*1*0,542</t>
  </si>
  <si>
    <t>64*1,2*1,028</t>
  </si>
  <si>
    <t>-(PI*0,364*0,364*64)</t>
  </si>
  <si>
    <t>583313450</t>
  </si>
  <si>
    <t>kamenivo těžené drobné tříděné (Bratčice) frakce 0-4</t>
  </si>
  <si>
    <t>-1831568189</t>
  </si>
  <si>
    <t>120,577*2 "Přepočtené koeficientem množství</t>
  </si>
  <si>
    <t>181301102</t>
  </si>
  <si>
    <t>Rozprostření a urovnání ornice v rovině nebo ve svahu sklonu do 1:5 při souvislé ploše do 500 m2, tl. vrstvy přes 100 do 150 mm</t>
  </si>
  <si>
    <t>1088553741</t>
  </si>
  <si>
    <t>40,951/0,15</t>
  </si>
  <si>
    <t>1849383075</t>
  </si>
  <si>
    <t>osivo směs travní parková</t>
  </si>
  <si>
    <t>1327073288</t>
  </si>
  <si>
    <t>273,007*0,015 "Přepočtené koeficientem množství</t>
  </si>
  <si>
    <t>359901211</t>
  </si>
  <si>
    <t>Monitoring stok (kamerový systém) jakékoli výšky nová kanalizace</t>
  </si>
  <si>
    <t>-2091772702</t>
  </si>
  <si>
    <t>74+59,6+64</t>
  </si>
  <si>
    <t>386120105</t>
  </si>
  <si>
    <t>Montáž odlučovačů ropných látek železobetonových, průtoku 20 l/s</t>
  </si>
  <si>
    <t>1893218829</t>
  </si>
  <si>
    <t>594311610</t>
  </si>
  <si>
    <t>odlučovač ropných látek ŽB, průtok 20 l/s,obj.kalové jímky 2000 l,tř.zatížení D400,nádoba: základní</t>
  </si>
  <si>
    <t>-1123431904</t>
  </si>
  <si>
    <t>451572111</t>
  </si>
  <si>
    <t>Lože pod potrubí, stoky a drobné objekty v otevřeném výkopu z kameniva drobného těženého 0 až 4 mm</t>
  </si>
  <si>
    <t>773140947</t>
  </si>
  <si>
    <t>(30+20+2,5+50+6+3+3,5+10+12)*1*0,1</t>
  </si>
  <si>
    <t>64*1,2*0,2</t>
  </si>
  <si>
    <t>3,3*2,2*0,1*2</t>
  </si>
  <si>
    <t>452112121</t>
  </si>
  <si>
    <t>Osazení betonových dílců prstenců nebo rámů pod poklopy a mříže, výšky přes 100 do 200 mm</t>
  </si>
  <si>
    <t>-1843284369</t>
  </si>
  <si>
    <t>59224175R</t>
  </si>
  <si>
    <t>Prefabrikáty pro vstupní šachty a drenážní šachtice (betonové a železobetonové) šachty pro odpadní kanály a potrubí uložená v zemi prstenec vyrovnávací TBW-Q 625/60/120     62,5 x 6 x 12</t>
  </si>
  <si>
    <t>1902822074</t>
  </si>
  <si>
    <t>59224177R</t>
  </si>
  <si>
    <t>prstenec betonový vyrovnávací 62,5x10x12 cm</t>
  </si>
  <si>
    <t>940927054</t>
  </si>
  <si>
    <t>452321141</t>
  </si>
  <si>
    <t>Podkladní a zajišťovací konstrukce z betonu železového v otevřeném výkopu desky pod potrubí, stoky a drobné objekty z betonu tř. C 16/20</t>
  </si>
  <si>
    <t>-2020587272</t>
  </si>
  <si>
    <t>3,1*2*0,2*2</t>
  </si>
  <si>
    <t>452351101</t>
  </si>
  <si>
    <t>Bednění podkladních a zajišťovacích konstrukcí v otevřeném výkopu desek nebo sedlových loží pod potrubí, stoky a drobné objekty</t>
  </si>
  <si>
    <t>652270655</t>
  </si>
  <si>
    <t>(3,1+2)*2*0,2*2</t>
  </si>
  <si>
    <t>452361111</t>
  </si>
  <si>
    <t>Výztuž podkladních desek, bloků nebo pražců v otevřeném výkopu z betonářské oceli 10 216 (E)</t>
  </si>
  <si>
    <t>-2134846003</t>
  </si>
  <si>
    <t>0,098*2</t>
  </si>
  <si>
    <t>566901234</t>
  </si>
  <si>
    <t>Vyspravení podkladu po překopech inženýrských sítí plochy přes 15 m2 s rozprostřením a zhutněním štěrkodrtí tl. 250 mm</t>
  </si>
  <si>
    <t>1424385048</t>
  </si>
  <si>
    <t>566901261</t>
  </si>
  <si>
    <t>Vyspravení podkladu po překopech inženýrských sítí plochy přes 15 m2 s rozprostřením a zhutněním obalovaným kamenivem ACP (OK) tl. 100 mm</t>
  </si>
  <si>
    <t>-1896944224</t>
  </si>
  <si>
    <t>60*0,5 "Přepočtené koeficientem množství</t>
  </si>
  <si>
    <t>572341111</t>
  </si>
  <si>
    <t>Vyspravení krytu komunikací po překopech inženýrských sítí plochy přes 15 m2 asfaltovým betonem ACO (AB), po zhutnění tl. přes 30 do 50 mm</t>
  </si>
  <si>
    <t>-352247634</t>
  </si>
  <si>
    <t>572341112</t>
  </si>
  <si>
    <t>Vyspravení krytu komunikací po překopech inženýrských sítí plochy přes 15 m2 asfaltovým betonem ACO (AB), po zhutnění tl. přes 50 do 70 mm</t>
  </si>
  <si>
    <t>-55024027</t>
  </si>
  <si>
    <t>573231106</t>
  </si>
  <si>
    <t>Postřik spojovací PS bez posypu kamenivem ze silniční emulze, v množství 0,30 kg/m2</t>
  </si>
  <si>
    <t>-1689124981</t>
  </si>
  <si>
    <t>Trubní vedení</t>
  </si>
  <si>
    <t>831312121</t>
  </si>
  <si>
    <t>Montáž potrubí z trub kameninových hrdlových s integrovaným těsněním v otevřeném výkopu ve sklonu do 20 % DN 150</t>
  </si>
  <si>
    <t>640113746</t>
  </si>
  <si>
    <t>1+6+4+7+2,5+9</t>
  </si>
  <si>
    <t>3,5+10+3+22+6</t>
  </si>
  <si>
    <t>597106510</t>
  </si>
  <si>
    <t>trouba kameninová glazovaná DN150mm L1,25m spojovací systém F</t>
  </si>
  <si>
    <t>2074754347</t>
  </si>
  <si>
    <t>74*1,015 "Přepočtené koeficientem množství</t>
  </si>
  <si>
    <t>831352121</t>
  </si>
  <si>
    <t>Montáž potrubí z trub kameninových hrdlových s integrovaným těsněním v otevřeném výkopu ve sklonu do 20 % DN 200</t>
  </si>
  <si>
    <t>1722918847</t>
  </si>
  <si>
    <t>6,8+2+16,5</t>
  </si>
  <si>
    <t>17+7+5,3+12</t>
  </si>
  <si>
    <t>597107040</t>
  </si>
  <si>
    <t>trouba kameninová glazovaná pouze uvnitř DN200mm L2,50m spojovací systém C Třída 240</t>
  </si>
  <si>
    <t>607322767</t>
  </si>
  <si>
    <t>66,6*1,015 "Přepočtené koeficientem množství</t>
  </si>
  <si>
    <t>831442121</t>
  </si>
  <si>
    <t>Montáž potrubí z trub kameninových hrdlových s integrovaným těsněním v otevřeném výkopu ve sklonu do 20 % DN 600</t>
  </si>
  <si>
    <t>-328574820</t>
  </si>
  <si>
    <t>44+20</t>
  </si>
  <si>
    <t>597107100</t>
  </si>
  <si>
    <t>trouba kameninová glazovaná DN600mm L2,50m spojovací systém C Třída 160</t>
  </si>
  <si>
    <t>464341783</t>
  </si>
  <si>
    <t>64*1,015 "Přepočtené koeficientem množství</t>
  </si>
  <si>
    <t>837312221</t>
  </si>
  <si>
    <t>Montáž kameninových tvarovek na potrubí z trub kameninových v otevřeném výkopu s integrovaným těsněním jednoosých DN 150</t>
  </si>
  <si>
    <t>239681041</t>
  </si>
  <si>
    <t>2+1</t>
  </si>
  <si>
    <t>597109840</t>
  </si>
  <si>
    <t>koleno kameninové glazované DN150mm 45° spojovací systém F</t>
  </si>
  <si>
    <t>818937285</t>
  </si>
  <si>
    <t>3*1,015 "Přepočtené koeficientem množství</t>
  </si>
  <si>
    <t>837351221</t>
  </si>
  <si>
    <t>Montáž kameninových tvarovek na potrubí z trub kameninových v otevřeném výkopu s integrovaným těsněním odbočných DN 200</t>
  </si>
  <si>
    <t>1609623407</t>
  </si>
  <si>
    <t>597115430</t>
  </si>
  <si>
    <t>odbočka kameninová glazovaná jednoduchá šikmá DN200/150 L50cm spojovací systém F/F tř.160/-</t>
  </si>
  <si>
    <t>745735668</t>
  </si>
  <si>
    <t>2*1,015 "Přepočtené koeficientem množství</t>
  </si>
  <si>
    <t>597115470</t>
  </si>
  <si>
    <t>odbočka kameninová glazovaná jednoduchá šikmá DN200/200 L60cm spojovací systém C/F tř.240/160</t>
  </si>
  <si>
    <t>-1659253825</t>
  </si>
  <si>
    <t>1*1,015 "Přepočtené koeficientem množství</t>
  </si>
  <si>
    <t>837352221</t>
  </si>
  <si>
    <t>Montáž kameninových tvarovek na potrubí z trub kameninových v otevřeném výkopu s integrovaným těsněním jednoosých DN 200</t>
  </si>
  <si>
    <t>1350687078</t>
  </si>
  <si>
    <t>597109860</t>
  </si>
  <si>
    <t>koleno kameninové glazované DN200mm 45° spojovací systém F tř. 160</t>
  </si>
  <si>
    <t>1546179269</t>
  </si>
  <si>
    <t>837441221</t>
  </si>
  <si>
    <t>Montáž kameninových tvarovek na potrubí z trub kameninových v otevřeném výkopu s integrovaným těsněním odbočných DN 600</t>
  </si>
  <si>
    <t>556812761</t>
  </si>
  <si>
    <t>597118200</t>
  </si>
  <si>
    <t>odbočka kameninová glazovaná jednoduchá kolmá DN600/150 L100cm spojovací systém C/F tř.160/-</t>
  </si>
  <si>
    <t>566166386</t>
  </si>
  <si>
    <t>891352322</t>
  </si>
  <si>
    <t>Montáž kanalizačních armatur na potrubí stavítek DN 200</t>
  </si>
  <si>
    <t>1659388903</t>
  </si>
  <si>
    <t>42221470R</t>
  </si>
  <si>
    <t>vírový ventil 2l/s vč. ukotvení</t>
  </si>
  <si>
    <t>1233567343</t>
  </si>
  <si>
    <t>892312121</t>
  </si>
  <si>
    <t>Tlakové zkoušky vzduchem těsnícími vaky ucpávkovými DN 150</t>
  </si>
  <si>
    <t>úsek</t>
  </si>
  <si>
    <t>183403406</t>
  </si>
  <si>
    <t>892352121</t>
  </si>
  <si>
    <t>Tlakové zkoušky vzduchem těsnícími vaky ucpávkovými DN 200</t>
  </si>
  <si>
    <t>1651740862</t>
  </si>
  <si>
    <t>892442121</t>
  </si>
  <si>
    <t>Tlakové zkoušky vzduchem těsnícími vaky ucpávkovými DN 600</t>
  </si>
  <si>
    <t>381469003</t>
  </si>
  <si>
    <t>894401211</t>
  </si>
  <si>
    <t>Osazení betonových dílců pro šachty skruží rovných</t>
  </si>
  <si>
    <t>-2107988364</t>
  </si>
  <si>
    <t>4+10</t>
  </si>
  <si>
    <t>592243480</t>
  </si>
  <si>
    <t>Prefabrikáty pro vstupní šachty a drenážní šachtice (betonové a železobetonové) šachty pro odpadní kanály a potrubí uložená v zemi těsnění elastomerové pro spojení šachetních dílů EMT DN 1000</t>
  </si>
  <si>
    <t>-1946170404</t>
  </si>
  <si>
    <t>592241610</t>
  </si>
  <si>
    <t>Prefabrikáty pro vstupní šachty a drenážní šachtice (betonové a železobetonové) šachty pro odpadní kanály a potrubí uložená v zemi skruže s ocelovými stupadly s PE povlakem TBS-Q 1000/500/120 SP  100 x 50 x 12</t>
  </si>
  <si>
    <t>-373356620</t>
  </si>
  <si>
    <t>592241600</t>
  </si>
  <si>
    <t>Prefabrikáty pro vstupní šachty a drenážní šachtice (betonové a železobetonové) šachty pro odpadní kanály a potrubí uložená v zemi skruže s ocelovými stupadly s PE povlakem TBS-Q 1000/250/120 SP  100 x 25 x 12</t>
  </si>
  <si>
    <t>1179753501</t>
  </si>
  <si>
    <t>592241620</t>
  </si>
  <si>
    <t>Prefabrikáty pro vstupní šachty a drenážní šachtice (betonové a železobetonové) šachty pro odpadní kanály a potrubí uložená v zemi skruže s ocelovými stupadly s PE povlakem TBH-Q 1000/1000/120 SP100 x 100 x 12</t>
  </si>
  <si>
    <t>353257066</t>
  </si>
  <si>
    <t>894412411</t>
  </si>
  <si>
    <t>Osazení železobetonových dílců pro šachty skruží přechodových</t>
  </si>
  <si>
    <t>-763029576</t>
  </si>
  <si>
    <t>9+4</t>
  </si>
  <si>
    <t>592243120</t>
  </si>
  <si>
    <t>konus šachetní betonový TBR-Q.1 100-63/58/12 KPS 100x62,5x58 cm</t>
  </si>
  <si>
    <t>9447419</t>
  </si>
  <si>
    <t>894414111</t>
  </si>
  <si>
    <t>Osazení železobetonových dílců pro šachty skruží základových</t>
  </si>
  <si>
    <t>7361956</t>
  </si>
  <si>
    <t>592243390.</t>
  </si>
  <si>
    <t>prefabrikáty pro vstupní šachty a drenážní šachtice (betonové a železobetonové) šachty pro odpadní kanály a potrubí uložená v zemi dno šachty kanalizační přímé V - průměr odtoku TBZ-Q.1  100/100 V max.60  100 /100 x 60</t>
  </si>
  <si>
    <t>-1635421629</t>
  </si>
  <si>
    <t>894414211</t>
  </si>
  <si>
    <t>Osazení železobetonových dílců pro šachty desek zákrytových</t>
  </si>
  <si>
    <t>-498295106</t>
  </si>
  <si>
    <t>592243150</t>
  </si>
  <si>
    <t>deska betonová zákrytová pro čtvercové šachty 100/62,5 x 16,5 cm</t>
  </si>
  <si>
    <t>331345388</t>
  </si>
  <si>
    <t>894812613</t>
  </si>
  <si>
    <t>Revizní a čistící šachta z polypropylenu PP vyříznutí a utěsnění otvoru ve stěně šachty DN 200</t>
  </si>
  <si>
    <t>12000536</t>
  </si>
  <si>
    <t>895941111</t>
  </si>
  <si>
    <t>Zřízení vpusti kanalizační uliční z betonových dílců typ UV-50 normální</t>
  </si>
  <si>
    <t>1528308739</t>
  </si>
  <si>
    <t>592238500</t>
  </si>
  <si>
    <t>dno betonové pro uliční vpusť s výtokovým otvorem 45x33x5 cm</t>
  </si>
  <si>
    <t>-2011712843</t>
  </si>
  <si>
    <t>6,89655172413793*1,015 "Přepočtené koeficientem množství</t>
  </si>
  <si>
    <t>592238560</t>
  </si>
  <si>
    <t>skruž betonová pro uliční vpusť horní 45x19,5x5 cm</t>
  </si>
  <si>
    <t>1984761213</t>
  </si>
  <si>
    <t>592238600</t>
  </si>
  <si>
    <t>skruž betonová pro uliční vpusť středová 45 x 19,5 x 5 cm</t>
  </si>
  <si>
    <t>300348366</t>
  </si>
  <si>
    <t>592238740</t>
  </si>
  <si>
    <t>koš vysoký pro uliční vpusti, žárově zinkovaný plech,pro rám 500/300</t>
  </si>
  <si>
    <t>476430894</t>
  </si>
  <si>
    <t>59223876R</t>
  </si>
  <si>
    <t>rám zabetonovaný pro uliční vpusti 500/500 mm</t>
  </si>
  <si>
    <t>931677146</t>
  </si>
  <si>
    <t>59223878R</t>
  </si>
  <si>
    <t>mříž vtoková pro uliční vpusti 500/500 mm</t>
  </si>
  <si>
    <t>-364503113</t>
  </si>
  <si>
    <t>895941211</t>
  </si>
  <si>
    <t>Zřízení vpusti kanalizační uliční z betonových dílců typ UV-50 nízký</t>
  </si>
  <si>
    <t>-1856188621</t>
  </si>
  <si>
    <t>2012355452</t>
  </si>
  <si>
    <t>2,95566502463054*1,015 "Přepočtené koeficientem množství</t>
  </si>
  <si>
    <t>678226058</t>
  </si>
  <si>
    <t>592238640</t>
  </si>
  <si>
    <t>prstenec betonový pro uliční vpusť vyrovnávací 39 x 6 x 13 cm</t>
  </si>
  <si>
    <t>1878336166</t>
  </si>
  <si>
    <t>592238750</t>
  </si>
  <si>
    <t>koš nízký pro uliční vpusti, žárově zinkovaný plech,pro rám 500/500</t>
  </si>
  <si>
    <t>2135661687</t>
  </si>
  <si>
    <t>59223877R</t>
  </si>
  <si>
    <t>-262249477</t>
  </si>
  <si>
    <t>59223879R</t>
  </si>
  <si>
    <t>2025624200</t>
  </si>
  <si>
    <t>899102111</t>
  </si>
  <si>
    <t>Osazení poklopů litinových nebo ocelových včetně rámů hmotnosti nad 50 do 100 kg</t>
  </si>
  <si>
    <t>1276433856</t>
  </si>
  <si>
    <t>552410140</t>
  </si>
  <si>
    <t>poklop šachtový třída D 400, kruhový rám 785,  vstup 600 mm, bez ventilace</t>
  </si>
  <si>
    <t>1797851296</t>
  </si>
  <si>
    <t>14+5</t>
  </si>
  <si>
    <t>899102211</t>
  </si>
  <si>
    <t>Demontáž poklopů litinových a ocelových včetně rámů, hmotnosti jednotlivě přes 50 do 100 Kg</t>
  </si>
  <si>
    <t>-1850414551</t>
  </si>
  <si>
    <t>899331111</t>
  </si>
  <si>
    <t>Výšková úprava uličního vstupu nebo vpusti do 200 mm zvýšením poklopu</t>
  </si>
  <si>
    <t>5646218</t>
  </si>
  <si>
    <t>899623151</t>
  </si>
  <si>
    <t>Obetonování potrubí nebo zdiva stok betonem prostým v otevřeném výkopu, beton tř. C 16/20</t>
  </si>
  <si>
    <t>-893846613</t>
  </si>
  <si>
    <t>(3,1+2)*2*0,1*0,45*2</t>
  </si>
  <si>
    <t>910000000.</t>
  </si>
  <si>
    <t>Hutnící zkoušky dle TP 146</t>
  </si>
  <si>
    <t>43829483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</si>
  <si>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</si>
  <si>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</si>
  <si>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1489614490</t>
  </si>
  <si>
    <t>919735111</t>
  </si>
  <si>
    <t>Řezání stávajícího živičného krytu nebo podkladu hloubky do 50 mm</t>
  </si>
  <si>
    <t>-776461932</t>
  </si>
  <si>
    <t>44557197</t>
  </si>
  <si>
    <t>1276788813</t>
  </si>
  <si>
    <t>34,952*19 "Přepočtené koeficientem množství</t>
  </si>
  <si>
    <t>Poplatek za uložení stavebního odpadu na skládce (skládkovné) z asfaltových povrchů</t>
  </si>
  <si>
    <t>1078161937</t>
  </si>
  <si>
    <t>117091346</t>
  </si>
  <si>
    <t>102</t>
  </si>
  <si>
    <t>998275101</t>
  </si>
  <si>
    <t>Přesun hmot pro trubní vedení hloubené z trub kameninových pro kanalizace v otevřeném výkopu dopravní vzdálenost do 15 m</t>
  </si>
  <si>
    <t>824251026</t>
  </si>
  <si>
    <t>02 - SO 301.2 Přípojky uličních vpustí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</si>
  <si>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</si>
  <si>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</si>
  <si>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1487264542</t>
  </si>
  <si>
    <t>6*1,4"10</t>
  </si>
  <si>
    <t>-1763373662</t>
  </si>
  <si>
    <t>1207418320</t>
  </si>
  <si>
    <t>4,5*1,8"5</t>
  </si>
  <si>
    <t>4*1,8"6</t>
  </si>
  <si>
    <t>5,5*1,8"7</t>
  </si>
  <si>
    <t>24*1,8"10</t>
  </si>
  <si>
    <t>5*1,8"8</t>
  </si>
  <si>
    <t>14*1,8"9</t>
  </si>
  <si>
    <t>13*1,8"š6</t>
  </si>
  <si>
    <t>3*1,8"8.2</t>
  </si>
  <si>
    <t>17*1,8"9.2</t>
  </si>
  <si>
    <t>113202111</t>
  </si>
  <si>
    <t>Vytrhání obrub s vybouráním lože, s přemístěním hmot na skládku na vzdálenost do 3 m nebo s naložením na dopravní prostředek z krajníků nebo obrubníků stojatých</t>
  </si>
  <si>
    <t>655772867</t>
  </si>
  <si>
    <t>-1274157505</t>
  </si>
  <si>
    <t>15011519</t>
  </si>
  <si>
    <t>-1333348573</t>
  </si>
  <si>
    <t>7,5*1,5*0,15"5</t>
  </si>
  <si>
    <t>7*1,5*0,15"7</t>
  </si>
  <si>
    <t>3,5*1,5*0,15"10</t>
  </si>
  <si>
    <t>9*1,5*0,15"8</t>
  </si>
  <si>
    <t>2*1,5*0,15"7.2</t>
  </si>
  <si>
    <t>13*1,5*0,15"8.2</t>
  </si>
  <si>
    <t>2*1,5*0,15"10.2</t>
  </si>
  <si>
    <t>-1296156079</t>
  </si>
  <si>
    <t>10*1*2*2</t>
  </si>
  <si>
    <t>364411770</t>
  </si>
  <si>
    <t>13*1*(3,15+1,2)/2"5</t>
  </si>
  <si>
    <t>3*1*1,3"6</t>
  </si>
  <si>
    <t>11*1*(2,33+1,1)/2"7</t>
  </si>
  <si>
    <t>4*1*1,4+2*1*1,6"8</t>
  </si>
  <si>
    <t>(22+14)*1*(1,46+1,33+1,1)/3"9</t>
  </si>
  <si>
    <t>19,5*1*(2,15+1,1)/2"10</t>
  </si>
  <si>
    <t>5*1*(3,32+1,1)/2"11</t>
  </si>
  <si>
    <t>3*1*(1,7+1,1)/2+2*1*1,9"7.2</t>
  </si>
  <si>
    <t>17*1*(1,43+1,66+1,15)/3"8.2</t>
  </si>
  <si>
    <t>17*1*(1,35+1,25)/2"9.2</t>
  </si>
  <si>
    <t>2,5*1*1,4"10.2</t>
  </si>
  <si>
    <t>206,885*0,5 "Přepočtené koeficientem množství</t>
  </si>
  <si>
    <t>-149774761</t>
  </si>
  <si>
    <t>103,443*0,3</t>
  </si>
  <si>
    <t>769904930</t>
  </si>
  <si>
    <t>1214908629</t>
  </si>
  <si>
    <t>681641461</t>
  </si>
  <si>
    <t>(12+4+12+3+36+20+5)*2*1,6</t>
  </si>
  <si>
    <t>(16+16+2+2)*2*1,6</t>
  </si>
  <si>
    <t>2109721444</t>
  </si>
  <si>
    <t>3685990</t>
  </si>
  <si>
    <t>103,443*2*0,55</t>
  </si>
  <si>
    <t>1698460718</t>
  </si>
  <si>
    <t>10,45+52,523+137,831*0,5</t>
  </si>
  <si>
    <t>473902169</t>
  </si>
  <si>
    <t>-1412126905</t>
  </si>
  <si>
    <t>78297579</t>
  </si>
  <si>
    <t>131,889</t>
  </si>
  <si>
    <t>131,889*2 "Přepočtené koeficientem množství</t>
  </si>
  <si>
    <t>-1908499565</t>
  </si>
  <si>
    <t>103,443*2-52,523-10,45-(PI*0,55*0,55*6,4)</t>
  </si>
  <si>
    <t>-44883252</t>
  </si>
  <si>
    <t>137,831*0,5</t>
  </si>
  <si>
    <t>68,916*0,5 "Přepočtené koeficientem množství</t>
  </si>
  <si>
    <t>1193556243</t>
  </si>
  <si>
    <t>46,5*1*0,486</t>
  </si>
  <si>
    <t>22*1*0,542</t>
  </si>
  <si>
    <t>27*1*0,486</t>
  </si>
  <si>
    <t>9*1*0,542</t>
  </si>
  <si>
    <t>-855653383</t>
  </si>
  <si>
    <t>52,523*2 "Přepočtené koeficientem množství</t>
  </si>
  <si>
    <t>-2062313044</t>
  </si>
  <si>
    <t>9,901/0,15</t>
  </si>
  <si>
    <t>14495096</t>
  </si>
  <si>
    <t>1059684207</t>
  </si>
  <si>
    <t>66,007*0,015 "Přepočtené koeficientem množství</t>
  </si>
  <si>
    <t>-1425500231</t>
  </si>
  <si>
    <t>73,5+31</t>
  </si>
  <si>
    <t>-1649857427</t>
  </si>
  <si>
    <t>(46,5+22)*1*0,1</t>
  </si>
  <si>
    <t>(16+2+16+2)*1*0,1</t>
  </si>
  <si>
    <t>-1365680764</t>
  </si>
  <si>
    <t>59224176R</t>
  </si>
  <si>
    <t>Prefabrikáty pro vstupní šachty a drenážní šachtice (betonové a železobetonové) šachty pro odpadní kanály a potrubí uložená v zemi prstenec vyrovnávací TBW-Q 625/80/120     62,5 x 8 x 12</t>
  </si>
  <si>
    <t>1668094678</t>
  </si>
  <si>
    <t>-229489390</t>
  </si>
  <si>
    <t>-1302963225</t>
  </si>
  <si>
    <t>-792035879</t>
  </si>
  <si>
    <t>24*0,5 "Přepočtené koeficientem množství</t>
  </si>
  <si>
    <t>1589425499</t>
  </si>
  <si>
    <t>-1529714585</t>
  </si>
  <si>
    <t>-1547319981</t>
  </si>
  <si>
    <t>1854682851</t>
  </si>
  <si>
    <t>11,5+3+11+3+14+19+4</t>
  </si>
  <si>
    <t>2+6,5+16+2</t>
  </si>
  <si>
    <t>871055066</t>
  </si>
  <si>
    <t>92*1,015 "Přepočtené koeficientem množství</t>
  </si>
  <si>
    <t>-1692545699</t>
  </si>
  <si>
    <t>22+8</t>
  </si>
  <si>
    <t>825917902</t>
  </si>
  <si>
    <t>30*1,015 "Přepočtené koeficientem množství</t>
  </si>
  <si>
    <t>1610376265</t>
  </si>
  <si>
    <t>779004828</t>
  </si>
  <si>
    <t>877375121</t>
  </si>
  <si>
    <t>Výřez a montáž odbočné tvarovky na potrubí z trub z tvrdého PVC DN 300</t>
  </si>
  <si>
    <t>1621943074</t>
  </si>
  <si>
    <t>286114040</t>
  </si>
  <si>
    <t>odbočka kanalizační plastová s hrdlem KG 300/150/45°</t>
  </si>
  <si>
    <t>-1216861354</t>
  </si>
  <si>
    <t>-1749541508</t>
  </si>
  <si>
    <t>-706357887</t>
  </si>
  <si>
    <t>1152999397</t>
  </si>
  <si>
    <t>344472006</t>
  </si>
  <si>
    <t>-45812533</t>
  </si>
  <si>
    <t>-157901212</t>
  </si>
  <si>
    <t>-443574659</t>
  </si>
  <si>
    <t>1173105955</t>
  </si>
  <si>
    <t>241081784</t>
  </si>
  <si>
    <t>664043044</t>
  </si>
  <si>
    <t>894812612</t>
  </si>
  <si>
    <t>Revizní a čistící šachta z polypropylenu PP vyříznutí a utěsnění otvoru ve stěně šachty DN 150</t>
  </si>
  <si>
    <t>322813765</t>
  </si>
  <si>
    <t>2050938990</t>
  </si>
  <si>
    <t>1017983699</t>
  </si>
  <si>
    <t>10*1,015 "Přepočtené koeficientem množství</t>
  </si>
  <si>
    <t>-1628424602</t>
  </si>
  <si>
    <t>-347387577</t>
  </si>
  <si>
    <t>155474910</t>
  </si>
  <si>
    <t>-1704375792</t>
  </si>
  <si>
    <t>-1765722111</t>
  </si>
  <si>
    <t>1884900737</t>
  </si>
  <si>
    <t>1678658584</t>
  </si>
  <si>
    <t>-1267063881</t>
  </si>
  <si>
    <t>-1794108962</t>
  </si>
  <si>
    <t>-1286455315</t>
  </si>
  <si>
    <t>1577696769</t>
  </si>
  <si>
    <t>485467566</t>
  </si>
  <si>
    <t>1898908715</t>
  </si>
  <si>
    <t>poklop šachtový třída D 400, kruhový rám 785,  vstup 600 mm,  bez ventilace</t>
  </si>
  <si>
    <t>309539826</t>
  </si>
  <si>
    <t>753540802</t>
  </si>
  <si>
    <t>1194067733</t>
  </si>
  <si>
    <t>-350519926</t>
  </si>
  <si>
    <t>1549154464</t>
  </si>
  <si>
    <t>1807962435</t>
  </si>
  <si>
    <t>4,5*2"5</t>
  </si>
  <si>
    <t>4*2"6</t>
  </si>
  <si>
    <t>5,5*2"7</t>
  </si>
  <si>
    <t>24*2"10</t>
  </si>
  <si>
    <t>5*2"8</t>
  </si>
  <si>
    <t>14*2"9</t>
  </si>
  <si>
    <t>13*2"š6</t>
  </si>
  <si>
    <t>3*2"8.2</t>
  </si>
  <si>
    <t>17*2"9.2</t>
  </si>
  <si>
    <t>-1237849658</t>
  </si>
  <si>
    <t>648781913</t>
  </si>
  <si>
    <t>90,719*19 "Přepočtené koeficientem množství</t>
  </si>
  <si>
    <t>1511135044</t>
  </si>
  <si>
    <t>-1831625669</t>
  </si>
  <si>
    <t>1014081635</t>
  </si>
  <si>
    <t>-935139761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</si>
</sst>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45" customHeight="1">
      <c r="B23" s="21"/>
      <c r="C23" s="22"/>
      <c r="D23" s="22"/>
      <c r="E23" s="36" t="s">
        <v>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38</v>
      </c>
      <c r="E29" s="46"/>
      <c r="F29" s="32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17050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Regenerace sídliště Špičák - parkoviště v ulici Vladimírská, Česká Lípa (1)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20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22</v>
      </c>
      <c r="AJ47" s="39"/>
      <c r="AK47" s="39"/>
      <c r="AL47" s="39"/>
      <c r="AM47" s="67" t="str">
        <f>IF(AN8="","",AN8)</f>
        <v>24. 1. 2019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29</v>
      </c>
      <c r="AJ49" s="39"/>
      <c r="AK49" s="39"/>
      <c r="AL49" s="39"/>
      <c r="AM49" s="68" t="str">
        <f>IF(E17="","",E17)</f>
        <v xml:space="preserve"> </v>
      </c>
      <c r="AN49" s="39"/>
      <c r="AO49" s="39"/>
      <c r="AP49" s="39"/>
      <c r="AQ49" s="39"/>
      <c r="AR49" s="43"/>
      <c r="AS49" s="69" t="s">
        <v>48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27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31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49</v>
      </c>
      <c r="D52" s="82"/>
      <c r="E52" s="82"/>
      <c r="F52" s="82"/>
      <c r="G52" s="82"/>
      <c r="H52" s="83"/>
      <c r="I52" s="84" t="s">
        <v>50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51</v>
      </c>
      <c r="AH52" s="82"/>
      <c r="AI52" s="82"/>
      <c r="AJ52" s="82"/>
      <c r="AK52" s="82"/>
      <c r="AL52" s="82"/>
      <c r="AM52" s="82"/>
      <c r="AN52" s="84" t="s">
        <v>52</v>
      </c>
      <c r="AO52" s="82"/>
      <c r="AP52" s="86"/>
      <c r="AQ52" s="87" t="s">
        <v>53</v>
      </c>
      <c r="AR52" s="43"/>
      <c r="AS52" s="88" t="s">
        <v>54</v>
      </c>
      <c r="AT52" s="89" t="s">
        <v>55</v>
      </c>
      <c r="AU52" s="89" t="s">
        <v>56</v>
      </c>
      <c r="AV52" s="89" t="s">
        <v>57</v>
      </c>
      <c r="AW52" s="89" t="s">
        <v>58</v>
      </c>
      <c r="AX52" s="89" t="s">
        <v>59</v>
      </c>
      <c r="AY52" s="89" t="s">
        <v>60</v>
      </c>
      <c r="AZ52" s="89" t="s">
        <v>61</v>
      </c>
      <c r="BA52" s="89" t="s">
        <v>62</v>
      </c>
      <c r="BB52" s="89" t="s">
        <v>63</v>
      </c>
      <c r="BC52" s="89" t="s">
        <v>64</v>
      </c>
      <c r="BD52" s="90" t="s">
        <v>65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66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ROUND(AG55+SUM(AG56:AG59),2)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ROUND(AS55+SUM(AS56:AS59),2)</f>
        <v>0</v>
      </c>
      <c r="AT54" s="102">
        <f>ROUND(SUM(AV54:AW54),2)</f>
        <v>0</v>
      </c>
      <c r="AU54" s="103">
        <f>ROUND(AU55+SUM(AU56:AU59),5)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ROUND(AZ55+SUM(AZ56:AZ59),2)</f>
        <v>0</v>
      </c>
      <c r="BA54" s="102">
        <f>ROUND(BA55+SUM(BA56:BA59),2)</f>
        <v>0</v>
      </c>
      <c r="BB54" s="102">
        <f>ROUND(BB55+SUM(BB56:BB59),2)</f>
        <v>0</v>
      </c>
      <c r="BC54" s="102">
        <f>ROUND(BC55+SUM(BC56:BC59),2)</f>
        <v>0</v>
      </c>
      <c r="BD54" s="104">
        <f>ROUND(BD55+SUM(BD56:BD59),2)</f>
        <v>0</v>
      </c>
      <c r="BS54" s="105" t="s">
        <v>67</v>
      </c>
      <c r="BT54" s="105" t="s">
        <v>68</v>
      </c>
      <c r="BU54" s="106" t="s">
        <v>69</v>
      </c>
      <c r="BV54" s="105" t="s">
        <v>70</v>
      </c>
      <c r="BW54" s="105" t="s">
        <v>5</v>
      </c>
      <c r="BX54" s="105" t="s">
        <v>71</v>
      </c>
      <c r="CL54" s="105" t="s">
        <v>1</v>
      </c>
    </row>
    <row r="55" spans="1:91" s="5" customFormat="1" ht="54" customHeight="1">
      <c r="A55" s="107" t="s">
        <v>72</v>
      </c>
      <c r="B55" s="108"/>
      <c r="C55" s="109"/>
      <c r="D55" s="110" t="s">
        <v>73</v>
      </c>
      <c r="E55" s="110"/>
      <c r="F55" s="110"/>
      <c r="G55" s="110"/>
      <c r="H55" s="110"/>
      <c r="I55" s="111"/>
      <c r="J55" s="110" t="s">
        <v>74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 101 - Rekonstrukc - SO...'!J30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75</v>
      </c>
      <c r="AR55" s="114"/>
      <c r="AS55" s="115">
        <v>0</v>
      </c>
      <c r="AT55" s="116">
        <f>ROUND(SUM(AV55:AW55),2)</f>
        <v>0</v>
      </c>
      <c r="AU55" s="117">
        <f>'SO 101 - Rekonstrukc - SO...'!P92</f>
        <v>0</v>
      </c>
      <c r="AV55" s="116">
        <f>'SO 101 - Rekonstrukc - SO...'!J33</f>
        <v>0</v>
      </c>
      <c r="AW55" s="116">
        <f>'SO 101 - Rekonstrukc - SO...'!J34</f>
        <v>0</v>
      </c>
      <c r="AX55" s="116">
        <f>'SO 101 - Rekonstrukc - SO...'!J35</f>
        <v>0</v>
      </c>
      <c r="AY55" s="116">
        <f>'SO 101 - Rekonstrukc - SO...'!J36</f>
        <v>0</v>
      </c>
      <c r="AZ55" s="116">
        <f>'SO 101 - Rekonstrukc - SO...'!F33</f>
        <v>0</v>
      </c>
      <c r="BA55" s="116">
        <f>'SO 101 - Rekonstrukc - SO...'!F34</f>
        <v>0</v>
      </c>
      <c r="BB55" s="116">
        <f>'SO 101 - Rekonstrukc - SO...'!F35</f>
        <v>0</v>
      </c>
      <c r="BC55" s="116">
        <f>'SO 101 - Rekonstrukc - SO...'!F36</f>
        <v>0</v>
      </c>
      <c r="BD55" s="118">
        <f>'SO 101 - Rekonstrukc - SO...'!F37</f>
        <v>0</v>
      </c>
      <c r="BT55" s="119" t="s">
        <v>76</v>
      </c>
      <c r="BV55" s="119" t="s">
        <v>70</v>
      </c>
      <c r="BW55" s="119" t="s">
        <v>77</v>
      </c>
      <c r="BX55" s="119" t="s">
        <v>5</v>
      </c>
      <c r="CL55" s="119" t="s">
        <v>1</v>
      </c>
      <c r="CM55" s="119" t="s">
        <v>78</v>
      </c>
    </row>
    <row r="56" spans="1:91" s="5" customFormat="1" ht="54" customHeight="1">
      <c r="A56" s="107" t="s">
        <v>72</v>
      </c>
      <c r="B56" s="108"/>
      <c r="C56" s="109"/>
      <c r="D56" s="110" t="s">
        <v>79</v>
      </c>
      <c r="E56" s="110"/>
      <c r="F56" s="110"/>
      <c r="G56" s="110"/>
      <c r="H56" s="110"/>
      <c r="I56" s="111"/>
      <c r="J56" s="110" t="s">
        <v>80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'SO 401 - Veřejné osv - SO...'!J30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75</v>
      </c>
      <c r="AR56" s="114"/>
      <c r="AS56" s="115">
        <v>0</v>
      </c>
      <c r="AT56" s="116">
        <f>ROUND(SUM(AV56:AW56),2)</f>
        <v>0</v>
      </c>
      <c r="AU56" s="117">
        <f>'SO 401 - Veřejné osv - SO...'!P87</f>
        <v>0</v>
      </c>
      <c r="AV56" s="116">
        <f>'SO 401 - Veřejné osv - SO...'!J33</f>
        <v>0</v>
      </c>
      <c r="AW56" s="116">
        <f>'SO 401 - Veřejné osv - SO...'!J34</f>
        <v>0</v>
      </c>
      <c r="AX56" s="116">
        <f>'SO 401 - Veřejné osv - SO...'!J35</f>
        <v>0</v>
      </c>
      <c r="AY56" s="116">
        <f>'SO 401 - Veřejné osv - SO...'!J36</f>
        <v>0</v>
      </c>
      <c r="AZ56" s="116">
        <f>'SO 401 - Veřejné osv - SO...'!F33</f>
        <v>0</v>
      </c>
      <c r="BA56" s="116">
        <f>'SO 401 - Veřejné osv - SO...'!F34</f>
        <v>0</v>
      </c>
      <c r="BB56" s="116">
        <f>'SO 401 - Veřejné osv - SO...'!F35</f>
        <v>0</v>
      </c>
      <c r="BC56" s="116">
        <f>'SO 401 - Veřejné osv - SO...'!F36</f>
        <v>0</v>
      </c>
      <c r="BD56" s="118">
        <f>'SO 401 - Veřejné osv - SO...'!F37</f>
        <v>0</v>
      </c>
      <c r="BT56" s="119" t="s">
        <v>76</v>
      </c>
      <c r="BV56" s="119" t="s">
        <v>70</v>
      </c>
      <c r="BW56" s="119" t="s">
        <v>81</v>
      </c>
      <c r="BX56" s="119" t="s">
        <v>5</v>
      </c>
      <c r="CL56" s="119" t="s">
        <v>1</v>
      </c>
      <c r="CM56" s="119" t="s">
        <v>78</v>
      </c>
    </row>
    <row r="57" spans="1:91" s="5" customFormat="1" ht="54" customHeight="1">
      <c r="A57" s="107" t="s">
        <v>72</v>
      </c>
      <c r="B57" s="108"/>
      <c r="C57" s="109"/>
      <c r="D57" s="110" t="s">
        <v>82</v>
      </c>
      <c r="E57" s="110"/>
      <c r="F57" s="110"/>
      <c r="G57" s="110"/>
      <c r="H57" s="110"/>
      <c r="I57" s="111"/>
      <c r="J57" s="110" t="s">
        <v>83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'SO 801 - Sadové úpra - SO...'!J30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75</v>
      </c>
      <c r="AR57" s="114"/>
      <c r="AS57" s="115">
        <v>0</v>
      </c>
      <c r="AT57" s="116">
        <f>ROUND(SUM(AV57:AW57),2)</f>
        <v>0</v>
      </c>
      <c r="AU57" s="117">
        <f>'SO 801 - Sadové úpra - SO...'!P82</f>
        <v>0</v>
      </c>
      <c r="AV57" s="116">
        <f>'SO 801 - Sadové úpra - SO...'!J33</f>
        <v>0</v>
      </c>
      <c r="AW57" s="116">
        <f>'SO 801 - Sadové úpra - SO...'!J34</f>
        <v>0</v>
      </c>
      <c r="AX57" s="116">
        <f>'SO 801 - Sadové úpra - SO...'!J35</f>
        <v>0</v>
      </c>
      <c r="AY57" s="116">
        <f>'SO 801 - Sadové úpra - SO...'!J36</f>
        <v>0</v>
      </c>
      <c r="AZ57" s="116">
        <f>'SO 801 - Sadové úpra - SO...'!F33</f>
        <v>0</v>
      </c>
      <c r="BA57" s="116">
        <f>'SO 801 - Sadové úpra - SO...'!F34</f>
        <v>0</v>
      </c>
      <c r="BB57" s="116">
        <f>'SO 801 - Sadové úpra - SO...'!F35</f>
        <v>0</v>
      </c>
      <c r="BC57" s="116">
        <f>'SO 801 - Sadové úpra - SO...'!F36</f>
        <v>0</v>
      </c>
      <c r="BD57" s="118">
        <f>'SO 801 - Sadové úpra - SO...'!F37</f>
        <v>0</v>
      </c>
      <c r="BT57" s="119" t="s">
        <v>76</v>
      </c>
      <c r="BV57" s="119" t="s">
        <v>70</v>
      </c>
      <c r="BW57" s="119" t="s">
        <v>84</v>
      </c>
      <c r="BX57" s="119" t="s">
        <v>5</v>
      </c>
      <c r="CL57" s="119" t="s">
        <v>1</v>
      </c>
      <c r="CM57" s="119" t="s">
        <v>78</v>
      </c>
    </row>
    <row r="58" spans="1:91" s="5" customFormat="1" ht="40.5" customHeight="1">
      <c r="A58" s="107" t="s">
        <v>72</v>
      </c>
      <c r="B58" s="108"/>
      <c r="C58" s="109"/>
      <c r="D58" s="110" t="s">
        <v>85</v>
      </c>
      <c r="E58" s="110"/>
      <c r="F58" s="110"/>
      <c r="G58" s="110"/>
      <c r="H58" s="110"/>
      <c r="I58" s="111"/>
      <c r="J58" s="110" t="s">
        <v>86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'VRN - Vedlejší rozpo - VR...'!J30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75</v>
      </c>
      <c r="AR58" s="114"/>
      <c r="AS58" s="115">
        <v>0</v>
      </c>
      <c r="AT58" s="116">
        <f>ROUND(SUM(AV58:AW58),2)</f>
        <v>0</v>
      </c>
      <c r="AU58" s="117">
        <f>'VRN - Vedlejší rozpo - VR...'!P85</f>
        <v>0</v>
      </c>
      <c r="AV58" s="116">
        <f>'VRN - Vedlejší rozpo - VR...'!J33</f>
        <v>0</v>
      </c>
      <c r="AW58" s="116">
        <f>'VRN - Vedlejší rozpo - VR...'!J34</f>
        <v>0</v>
      </c>
      <c r="AX58" s="116">
        <f>'VRN - Vedlejší rozpo - VR...'!J35</f>
        <v>0</v>
      </c>
      <c r="AY58" s="116">
        <f>'VRN - Vedlejší rozpo - VR...'!J36</f>
        <v>0</v>
      </c>
      <c r="AZ58" s="116">
        <f>'VRN - Vedlejší rozpo - VR...'!F33</f>
        <v>0</v>
      </c>
      <c r="BA58" s="116">
        <f>'VRN - Vedlejší rozpo - VR...'!F34</f>
        <v>0</v>
      </c>
      <c r="BB58" s="116">
        <f>'VRN - Vedlejší rozpo - VR...'!F35</f>
        <v>0</v>
      </c>
      <c r="BC58" s="116">
        <f>'VRN - Vedlejší rozpo - VR...'!F36</f>
        <v>0</v>
      </c>
      <c r="BD58" s="118">
        <f>'VRN - Vedlejší rozpo - VR...'!F37</f>
        <v>0</v>
      </c>
      <c r="BT58" s="119" t="s">
        <v>76</v>
      </c>
      <c r="BV58" s="119" t="s">
        <v>70</v>
      </c>
      <c r="BW58" s="119" t="s">
        <v>87</v>
      </c>
      <c r="BX58" s="119" t="s">
        <v>5</v>
      </c>
      <c r="CL58" s="119" t="s">
        <v>1</v>
      </c>
      <c r="CM58" s="119" t="s">
        <v>78</v>
      </c>
    </row>
    <row r="59" spans="2:91" s="5" customFormat="1" ht="40.5" customHeight="1">
      <c r="B59" s="108"/>
      <c r="C59" s="109"/>
      <c r="D59" s="110" t="s">
        <v>88</v>
      </c>
      <c r="E59" s="110"/>
      <c r="F59" s="110"/>
      <c r="G59" s="110"/>
      <c r="H59" s="110"/>
      <c r="I59" s="111"/>
      <c r="J59" s="110" t="s">
        <v>89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20">
        <f>ROUND(SUM(AG60:AG61),2)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75</v>
      </c>
      <c r="AR59" s="114"/>
      <c r="AS59" s="115">
        <f>ROUND(SUM(AS60:AS61),2)</f>
        <v>0</v>
      </c>
      <c r="AT59" s="116">
        <f>ROUND(SUM(AV59:AW59),2)</f>
        <v>0</v>
      </c>
      <c r="AU59" s="117">
        <f>ROUND(SUM(AU60:AU61),5)</f>
        <v>0</v>
      </c>
      <c r="AV59" s="116">
        <f>ROUND(AZ59*L29,2)</f>
        <v>0</v>
      </c>
      <c r="AW59" s="116">
        <f>ROUND(BA59*L30,2)</f>
        <v>0</v>
      </c>
      <c r="AX59" s="116">
        <f>ROUND(BB59*L29,2)</f>
        <v>0</v>
      </c>
      <c r="AY59" s="116">
        <f>ROUND(BC59*L30,2)</f>
        <v>0</v>
      </c>
      <c r="AZ59" s="116">
        <f>ROUND(SUM(AZ60:AZ61),2)</f>
        <v>0</v>
      </c>
      <c r="BA59" s="116">
        <f>ROUND(SUM(BA60:BA61),2)</f>
        <v>0</v>
      </c>
      <c r="BB59" s="116">
        <f>ROUND(SUM(BB60:BB61),2)</f>
        <v>0</v>
      </c>
      <c r="BC59" s="116">
        <f>ROUND(SUM(BC60:BC61),2)</f>
        <v>0</v>
      </c>
      <c r="BD59" s="118">
        <f>ROUND(SUM(BD60:BD61),2)</f>
        <v>0</v>
      </c>
      <c r="BS59" s="119" t="s">
        <v>67</v>
      </c>
      <c r="BT59" s="119" t="s">
        <v>76</v>
      </c>
      <c r="BU59" s="119" t="s">
        <v>69</v>
      </c>
      <c r="BV59" s="119" t="s">
        <v>70</v>
      </c>
      <c r="BW59" s="119" t="s">
        <v>90</v>
      </c>
      <c r="BX59" s="119" t="s">
        <v>5</v>
      </c>
      <c r="CL59" s="119" t="s">
        <v>1</v>
      </c>
      <c r="CM59" s="119" t="s">
        <v>68</v>
      </c>
    </row>
    <row r="60" spans="1:90" s="6" customFormat="1" ht="16.5" customHeight="1">
      <c r="A60" s="107" t="s">
        <v>72</v>
      </c>
      <c r="B60" s="121"/>
      <c r="C60" s="122"/>
      <c r="D60" s="122"/>
      <c r="E60" s="123" t="s">
        <v>91</v>
      </c>
      <c r="F60" s="123"/>
      <c r="G60" s="123"/>
      <c r="H60" s="123"/>
      <c r="I60" s="123"/>
      <c r="J60" s="122"/>
      <c r="K60" s="123" t="s">
        <v>92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'01 - SO 301.1 Odlučovače 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93</v>
      </c>
      <c r="AR60" s="126"/>
      <c r="AS60" s="127">
        <v>0</v>
      </c>
      <c r="AT60" s="128">
        <f>ROUND(SUM(AV60:AW60),2)</f>
        <v>0</v>
      </c>
      <c r="AU60" s="129">
        <f>'01 - SO 301.1 Odlučovače '!P94</f>
        <v>0</v>
      </c>
      <c r="AV60" s="128">
        <f>'01 - SO 301.1 Odlučovače '!J35</f>
        <v>0</v>
      </c>
      <c r="AW60" s="128">
        <f>'01 - SO 301.1 Odlučovače '!J36</f>
        <v>0</v>
      </c>
      <c r="AX60" s="128">
        <f>'01 - SO 301.1 Odlučovače '!J37</f>
        <v>0</v>
      </c>
      <c r="AY60" s="128">
        <f>'01 - SO 301.1 Odlučovače '!J38</f>
        <v>0</v>
      </c>
      <c r="AZ60" s="128">
        <f>'01 - SO 301.1 Odlučovače '!F35</f>
        <v>0</v>
      </c>
      <c r="BA60" s="128">
        <f>'01 - SO 301.1 Odlučovače '!F36</f>
        <v>0</v>
      </c>
      <c r="BB60" s="128">
        <f>'01 - SO 301.1 Odlučovače '!F37</f>
        <v>0</v>
      </c>
      <c r="BC60" s="128">
        <f>'01 - SO 301.1 Odlučovače '!F38</f>
        <v>0</v>
      </c>
      <c r="BD60" s="130">
        <f>'01 - SO 301.1 Odlučovače '!F39</f>
        <v>0</v>
      </c>
      <c r="BT60" s="131" t="s">
        <v>78</v>
      </c>
      <c r="BV60" s="131" t="s">
        <v>70</v>
      </c>
      <c r="BW60" s="131" t="s">
        <v>94</v>
      </c>
      <c r="BX60" s="131" t="s">
        <v>90</v>
      </c>
      <c r="CL60" s="131" t="s">
        <v>1</v>
      </c>
    </row>
    <row r="61" spans="1:90" s="6" customFormat="1" ht="16.5" customHeight="1">
      <c r="A61" s="107" t="s">
        <v>72</v>
      </c>
      <c r="B61" s="121"/>
      <c r="C61" s="122"/>
      <c r="D61" s="122"/>
      <c r="E61" s="123" t="s">
        <v>95</v>
      </c>
      <c r="F61" s="123"/>
      <c r="G61" s="123"/>
      <c r="H61" s="123"/>
      <c r="I61" s="123"/>
      <c r="J61" s="122"/>
      <c r="K61" s="123" t="s">
        <v>96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'02 - SO 301.2 Přípojky ul...'!J32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93</v>
      </c>
      <c r="AR61" s="126"/>
      <c r="AS61" s="132">
        <v>0</v>
      </c>
      <c r="AT61" s="133">
        <f>ROUND(SUM(AV61:AW61),2)</f>
        <v>0</v>
      </c>
      <c r="AU61" s="134">
        <f>'02 - SO 301.2 Přípojky ul...'!P94</f>
        <v>0</v>
      </c>
      <c r="AV61" s="133">
        <f>'02 - SO 301.2 Přípojky ul...'!J35</f>
        <v>0</v>
      </c>
      <c r="AW61" s="133">
        <f>'02 - SO 301.2 Přípojky ul...'!J36</f>
        <v>0</v>
      </c>
      <c r="AX61" s="133">
        <f>'02 - SO 301.2 Přípojky ul...'!J37</f>
        <v>0</v>
      </c>
      <c r="AY61" s="133">
        <f>'02 - SO 301.2 Přípojky ul...'!J38</f>
        <v>0</v>
      </c>
      <c r="AZ61" s="133">
        <f>'02 - SO 301.2 Přípojky ul...'!F35</f>
        <v>0</v>
      </c>
      <c r="BA61" s="133">
        <f>'02 - SO 301.2 Přípojky ul...'!F36</f>
        <v>0</v>
      </c>
      <c r="BB61" s="133">
        <f>'02 - SO 301.2 Přípojky ul...'!F37</f>
        <v>0</v>
      </c>
      <c r="BC61" s="133">
        <f>'02 - SO 301.2 Přípojky ul...'!F38</f>
        <v>0</v>
      </c>
      <c r="BD61" s="135">
        <f>'02 - SO 301.2 Přípojky ul...'!F39</f>
        <v>0</v>
      </c>
      <c r="BT61" s="131" t="s">
        <v>78</v>
      </c>
      <c r="BV61" s="131" t="s">
        <v>70</v>
      </c>
      <c r="BW61" s="131" t="s">
        <v>97</v>
      </c>
      <c r="BX61" s="131" t="s">
        <v>90</v>
      </c>
      <c r="CL61" s="131" t="s">
        <v>1</v>
      </c>
    </row>
    <row r="62" spans="2:44" s="1" customFormat="1" ht="30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3"/>
    </row>
    <row r="63" spans="2:44" s="1" customFormat="1" ht="6.95" customHeight="1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43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E60:I60"/>
    <mergeCell ref="K60:AF60"/>
    <mergeCell ref="E61:I61"/>
    <mergeCell ref="K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54:AM54"/>
    <mergeCell ref="AN54:AP54"/>
  </mergeCells>
  <hyperlinks>
    <hyperlink ref="A55" location="'SO 101 - Rekonstrukc - SO...'!C2" display="/"/>
    <hyperlink ref="A56" location="'SO 401 - Veřejné osv - SO...'!C2" display="/"/>
    <hyperlink ref="A57" location="'SO 801 - Sadové úpra - SO...'!C2" display="/"/>
    <hyperlink ref="A58" location="'VRN - Vedlejší rozpo - VR...'!C2" display="/"/>
    <hyperlink ref="A60" location="'01 - SO 301.1 Odlučovače '!C2" display="/"/>
    <hyperlink ref="A61" location="'02 - SO 301.2 Přípojky u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77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78</v>
      </c>
    </row>
    <row r="4" spans="2:46" ht="24.95" customHeight="1">
      <c r="B4" s="20"/>
      <c r="D4" s="140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Regenerace sídliště Špičák - parkoviště v ulici Vladimírská, Česká Lípa (1)</v>
      </c>
      <c r="F7" s="141"/>
      <c r="G7" s="141"/>
      <c r="H7" s="141"/>
      <c r="L7" s="20"/>
    </row>
    <row r="8" spans="2:12" s="1" customFormat="1" ht="12" customHeight="1">
      <c r="B8" s="43"/>
      <c r="D8" s="141" t="s">
        <v>99</v>
      </c>
      <c r="I8" s="143"/>
      <c r="L8" s="43"/>
    </row>
    <row r="9" spans="2:12" s="1" customFormat="1" ht="36.95" customHeight="1">
      <c r="B9" s="43"/>
      <c r="E9" s="144" t="s">
        <v>100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24. 1. 2019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21</v>
      </c>
      <c r="I15" s="145" t="s">
        <v>26</v>
      </c>
      <c r="J15" s="17" t="s">
        <v>1</v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21</v>
      </c>
      <c r="I21" s="145" t="s">
        <v>26</v>
      </c>
      <c r="J21" s="17" t="s">
        <v>1</v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">
        <v>1</v>
      </c>
      <c r="L23" s="43"/>
    </row>
    <row r="24" spans="2:12" s="1" customFormat="1" ht="18" customHeight="1">
      <c r="B24" s="43"/>
      <c r="E24" s="17" t="s">
        <v>21</v>
      </c>
      <c r="I24" s="145" t="s">
        <v>26</v>
      </c>
      <c r="J24" s="17" t="s">
        <v>1</v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34</v>
      </c>
      <c r="I30" s="143"/>
      <c r="J30" s="152">
        <f>ROUND(J92,2)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36</v>
      </c>
      <c r="I32" s="154" t="s">
        <v>35</v>
      </c>
      <c r="J32" s="153" t="s">
        <v>37</v>
      </c>
      <c r="L32" s="43"/>
    </row>
    <row r="33" spans="2:12" s="1" customFormat="1" ht="14.4" customHeight="1">
      <c r="B33" s="43"/>
      <c r="D33" s="141" t="s">
        <v>38</v>
      </c>
      <c r="E33" s="141" t="s">
        <v>39</v>
      </c>
      <c r="F33" s="155">
        <f>ROUND((SUM(BE92:BE1062)),2)</f>
        <v>0</v>
      </c>
      <c r="I33" s="156">
        <v>0.21</v>
      </c>
      <c r="J33" s="155">
        <f>ROUND(((SUM(BE92:BE1062))*I33),2)</f>
        <v>0</v>
      </c>
      <c r="L33" s="43"/>
    </row>
    <row r="34" spans="2:12" s="1" customFormat="1" ht="14.4" customHeight="1">
      <c r="B34" s="43"/>
      <c r="E34" s="141" t="s">
        <v>40</v>
      </c>
      <c r="F34" s="155">
        <f>ROUND((SUM(BF92:BF1062)),2)</f>
        <v>0</v>
      </c>
      <c r="I34" s="156">
        <v>0.15</v>
      </c>
      <c r="J34" s="155">
        <f>ROUND(((SUM(BF92:BF1062))*I34),2)</f>
        <v>0</v>
      </c>
      <c r="L34" s="43"/>
    </row>
    <row r="35" spans="2:12" s="1" customFormat="1" ht="14.4" customHeight="1" hidden="1">
      <c r="B35" s="43"/>
      <c r="E35" s="141" t="s">
        <v>41</v>
      </c>
      <c r="F35" s="155">
        <f>ROUND((SUM(BG92:BG1062)),2)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42</v>
      </c>
      <c r="F36" s="155">
        <f>ROUND((SUM(BH92:BH1062)),2)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43</v>
      </c>
      <c r="F37" s="155">
        <f>ROUND((SUM(BI92:BI1062)),2)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101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Regenerace sídliště Špičák - parkoviště v ulici Vladimírská, Česká Lípa (1)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101 - Rekonstrukc - SO 101 - Rekonstrukc - SO...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24. 1. 2019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102</v>
      </c>
      <c r="D57" s="173"/>
      <c r="E57" s="173"/>
      <c r="F57" s="173"/>
      <c r="G57" s="173"/>
      <c r="H57" s="173"/>
      <c r="I57" s="174"/>
      <c r="J57" s="175" t="s">
        <v>103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104</v>
      </c>
      <c r="D59" s="39"/>
      <c r="E59" s="39"/>
      <c r="F59" s="39"/>
      <c r="G59" s="39"/>
      <c r="H59" s="39"/>
      <c r="I59" s="143"/>
      <c r="J59" s="98">
        <f>J92</f>
        <v>0</v>
      </c>
      <c r="K59" s="39"/>
      <c r="L59" s="43"/>
      <c r="AU59" s="17" t="s">
        <v>105</v>
      </c>
    </row>
    <row r="60" spans="2:12" s="8" customFormat="1" ht="24.95" customHeight="1">
      <c r="B60" s="177"/>
      <c r="C60" s="178"/>
      <c r="D60" s="179" t="s">
        <v>106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</row>
    <row r="61" spans="2:12" s="9" customFormat="1" ht="19.9" customHeight="1">
      <c r="B61" s="184"/>
      <c r="C61" s="122"/>
      <c r="D61" s="185" t="s">
        <v>107</v>
      </c>
      <c r="E61" s="186"/>
      <c r="F61" s="186"/>
      <c r="G61" s="186"/>
      <c r="H61" s="186"/>
      <c r="I61" s="187"/>
      <c r="J61" s="188">
        <f>J94</f>
        <v>0</v>
      </c>
      <c r="K61" s="122"/>
      <c r="L61" s="189"/>
    </row>
    <row r="62" spans="2:12" s="9" customFormat="1" ht="19.9" customHeight="1">
      <c r="B62" s="184"/>
      <c r="C62" s="122"/>
      <c r="D62" s="185" t="s">
        <v>108</v>
      </c>
      <c r="E62" s="186"/>
      <c r="F62" s="186"/>
      <c r="G62" s="186"/>
      <c r="H62" s="186"/>
      <c r="I62" s="187"/>
      <c r="J62" s="188">
        <f>J652</f>
        <v>0</v>
      </c>
      <c r="K62" s="122"/>
      <c r="L62" s="189"/>
    </row>
    <row r="63" spans="2:12" s="9" customFormat="1" ht="19.9" customHeight="1">
      <c r="B63" s="184"/>
      <c r="C63" s="122"/>
      <c r="D63" s="185" t="s">
        <v>109</v>
      </c>
      <c r="E63" s="186"/>
      <c r="F63" s="186"/>
      <c r="G63" s="186"/>
      <c r="H63" s="186"/>
      <c r="I63" s="187"/>
      <c r="J63" s="188">
        <f>J683</f>
        <v>0</v>
      </c>
      <c r="K63" s="122"/>
      <c r="L63" s="189"/>
    </row>
    <row r="64" spans="2:12" s="9" customFormat="1" ht="19.9" customHeight="1">
      <c r="B64" s="184"/>
      <c r="C64" s="122"/>
      <c r="D64" s="185" t="s">
        <v>110</v>
      </c>
      <c r="E64" s="186"/>
      <c r="F64" s="186"/>
      <c r="G64" s="186"/>
      <c r="H64" s="186"/>
      <c r="I64" s="187"/>
      <c r="J64" s="188">
        <f>J729</f>
        <v>0</v>
      </c>
      <c r="K64" s="122"/>
      <c r="L64" s="189"/>
    </row>
    <row r="65" spans="2:12" s="9" customFormat="1" ht="19.9" customHeight="1">
      <c r="B65" s="184"/>
      <c r="C65" s="122"/>
      <c r="D65" s="185" t="s">
        <v>111</v>
      </c>
      <c r="E65" s="186"/>
      <c r="F65" s="186"/>
      <c r="G65" s="186"/>
      <c r="H65" s="186"/>
      <c r="I65" s="187"/>
      <c r="J65" s="188">
        <f>J734</f>
        <v>0</v>
      </c>
      <c r="K65" s="122"/>
      <c r="L65" s="189"/>
    </row>
    <row r="66" spans="2:12" s="9" customFormat="1" ht="19.9" customHeight="1">
      <c r="B66" s="184"/>
      <c r="C66" s="122"/>
      <c r="D66" s="185" t="s">
        <v>112</v>
      </c>
      <c r="E66" s="186"/>
      <c r="F66" s="186"/>
      <c r="G66" s="186"/>
      <c r="H66" s="186"/>
      <c r="I66" s="187"/>
      <c r="J66" s="188">
        <f>J838</f>
        <v>0</v>
      </c>
      <c r="K66" s="122"/>
      <c r="L66" s="189"/>
    </row>
    <row r="67" spans="2:12" s="9" customFormat="1" ht="19.9" customHeight="1">
      <c r="B67" s="184"/>
      <c r="C67" s="122"/>
      <c r="D67" s="185" t="s">
        <v>113</v>
      </c>
      <c r="E67" s="186"/>
      <c r="F67" s="186"/>
      <c r="G67" s="186"/>
      <c r="H67" s="186"/>
      <c r="I67" s="187"/>
      <c r="J67" s="188">
        <f>J989</f>
        <v>0</v>
      </c>
      <c r="K67" s="122"/>
      <c r="L67" s="189"/>
    </row>
    <row r="68" spans="2:12" s="9" customFormat="1" ht="19.9" customHeight="1">
      <c r="B68" s="184"/>
      <c r="C68" s="122"/>
      <c r="D68" s="185" t="s">
        <v>114</v>
      </c>
      <c r="E68" s="186"/>
      <c r="F68" s="186"/>
      <c r="G68" s="186"/>
      <c r="H68" s="186"/>
      <c r="I68" s="187"/>
      <c r="J68" s="188">
        <f>J1049</f>
        <v>0</v>
      </c>
      <c r="K68" s="122"/>
      <c r="L68" s="189"/>
    </row>
    <row r="69" spans="2:12" s="8" customFormat="1" ht="24.95" customHeight="1">
      <c r="B69" s="177"/>
      <c r="C69" s="178"/>
      <c r="D69" s="179" t="s">
        <v>115</v>
      </c>
      <c r="E69" s="180"/>
      <c r="F69" s="180"/>
      <c r="G69" s="180"/>
      <c r="H69" s="180"/>
      <c r="I69" s="181"/>
      <c r="J69" s="182">
        <f>J1051</f>
        <v>0</v>
      </c>
      <c r="K69" s="178"/>
      <c r="L69" s="183"/>
    </row>
    <row r="70" spans="2:12" s="9" customFormat="1" ht="19.9" customHeight="1">
      <c r="B70" s="184"/>
      <c r="C70" s="122"/>
      <c r="D70" s="185" t="s">
        <v>116</v>
      </c>
      <c r="E70" s="186"/>
      <c r="F70" s="186"/>
      <c r="G70" s="186"/>
      <c r="H70" s="186"/>
      <c r="I70" s="187"/>
      <c r="J70" s="188">
        <f>J1052</f>
        <v>0</v>
      </c>
      <c r="K70" s="122"/>
      <c r="L70" s="189"/>
    </row>
    <row r="71" spans="2:12" s="8" customFormat="1" ht="24.95" customHeight="1">
      <c r="B71" s="177"/>
      <c r="C71" s="178"/>
      <c r="D71" s="179" t="s">
        <v>117</v>
      </c>
      <c r="E71" s="180"/>
      <c r="F71" s="180"/>
      <c r="G71" s="180"/>
      <c r="H71" s="180"/>
      <c r="I71" s="181"/>
      <c r="J71" s="182">
        <f>J1057</f>
        <v>0</v>
      </c>
      <c r="K71" s="178"/>
      <c r="L71" s="183"/>
    </row>
    <row r="72" spans="2:12" s="9" customFormat="1" ht="19.9" customHeight="1">
      <c r="B72" s="184"/>
      <c r="C72" s="122"/>
      <c r="D72" s="185" t="s">
        <v>118</v>
      </c>
      <c r="E72" s="186"/>
      <c r="F72" s="186"/>
      <c r="G72" s="186"/>
      <c r="H72" s="186"/>
      <c r="I72" s="187"/>
      <c r="J72" s="188">
        <f>J1058</f>
        <v>0</v>
      </c>
      <c r="K72" s="122"/>
      <c r="L72" s="189"/>
    </row>
    <row r="73" spans="2:12" s="1" customFormat="1" ht="21.8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67"/>
      <c r="J74" s="58"/>
      <c r="K74" s="58"/>
      <c r="L74" s="43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70"/>
      <c r="J78" s="60"/>
      <c r="K78" s="60"/>
      <c r="L78" s="43"/>
    </row>
    <row r="79" spans="2:12" s="1" customFormat="1" ht="24.95" customHeight="1">
      <c r="B79" s="38"/>
      <c r="C79" s="23" t="s">
        <v>119</v>
      </c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171" t="str">
        <f>E7</f>
        <v>Regenerace sídliště Špičák - parkoviště v ulici Vladimírská, Česká Lípa (1)</v>
      </c>
      <c r="F82" s="32"/>
      <c r="G82" s="32"/>
      <c r="H82" s="32"/>
      <c r="I82" s="143"/>
      <c r="J82" s="39"/>
      <c r="K82" s="39"/>
      <c r="L82" s="43"/>
    </row>
    <row r="83" spans="2:12" s="1" customFormat="1" ht="12" customHeight="1">
      <c r="B83" s="38"/>
      <c r="C83" s="32" t="s">
        <v>99</v>
      </c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16.5" customHeight="1">
      <c r="B84" s="38"/>
      <c r="C84" s="39"/>
      <c r="D84" s="39"/>
      <c r="E84" s="64" t="str">
        <f>E9</f>
        <v>SO 101 - Rekonstrukc - SO 101 - Rekonstrukc - SO...</v>
      </c>
      <c r="F84" s="39"/>
      <c r="G84" s="39"/>
      <c r="H84" s="39"/>
      <c r="I84" s="143"/>
      <c r="J84" s="39"/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2" customHeight="1">
      <c r="B86" s="38"/>
      <c r="C86" s="32" t="s">
        <v>20</v>
      </c>
      <c r="D86" s="39"/>
      <c r="E86" s="39"/>
      <c r="F86" s="27" t="str">
        <f>F12</f>
        <v xml:space="preserve"> </v>
      </c>
      <c r="G86" s="39"/>
      <c r="H86" s="39"/>
      <c r="I86" s="145" t="s">
        <v>22</v>
      </c>
      <c r="J86" s="67" t="str">
        <f>IF(J12="","",J12)</f>
        <v>24. 1. 2019</v>
      </c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12" s="1" customFormat="1" ht="13.65" customHeight="1">
      <c r="B88" s="38"/>
      <c r="C88" s="32" t="s">
        <v>24</v>
      </c>
      <c r="D88" s="39"/>
      <c r="E88" s="39"/>
      <c r="F88" s="27" t="str">
        <f>E15</f>
        <v xml:space="preserve"> </v>
      </c>
      <c r="G88" s="39"/>
      <c r="H88" s="39"/>
      <c r="I88" s="145" t="s">
        <v>29</v>
      </c>
      <c r="J88" s="36" t="str">
        <f>E21</f>
        <v xml:space="preserve"> </v>
      </c>
      <c r="K88" s="39"/>
      <c r="L88" s="43"/>
    </row>
    <row r="89" spans="2:12" s="1" customFormat="1" ht="13.65" customHeight="1">
      <c r="B89" s="38"/>
      <c r="C89" s="32" t="s">
        <v>27</v>
      </c>
      <c r="D89" s="39"/>
      <c r="E89" s="39"/>
      <c r="F89" s="27" t="str">
        <f>IF(E18="","",E18)</f>
        <v>Vyplň údaj</v>
      </c>
      <c r="G89" s="39"/>
      <c r="H89" s="39"/>
      <c r="I89" s="145" t="s">
        <v>31</v>
      </c>
      <c r="J89" s="36" t="str">
        <f>E24</f>
        <v xml:space="preserve"> </v>
      </c>
      <c r="K89" s="39"/>
      <c r="L89" s="43"/>
    </row>
    <row r="90" spans="2:12" s="1" customFormat="1" ht="10.3" customHeight="1"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43"/>
    </row>
    <row r="91" spans="2:20" s="10" customFormat="1" ht="29.25" customHeight="1">
      <c r="B91" s="190"/>
      <c r="C91" s="191" t="s">
        <v>120</v>
      </c>
      <c r="D91" s="192" t="s">
        <v>53</v>
      </c>
      <c r="E91" s="192" t="s">
        <v>49</v>
      </c>
      <c r="F91" s="192" t="s">
        <v>50</v>
      </c>
      <c r="G91" s="192" t="s">
        <v>121</v>
      </c>
      <c r="H91" s="192" t="s">
        <v>122</v>
      </c>
      <c r="I91" s="193" t="s">
        <v>123</v>
      </c>
      <c r="J91" s="192" t="s">
        <v>103</v>
      </c>
      <c r="K91" s="194" t="s">
        <v>124</v>
      </c>
      <c r="L91" s="195"/>
      <c r="M91" s="88" t="s">
        <v>1</v>
      </c>
      <c r="N91" s="89" t="s">
        <v>38</v>
      </c>
      <c r="O91" s="89" t="s">
        <v>125</v>
      </c>
      <c r="P91" s="89" t="s">
        <v>126</v>
      </c>
      <c r="Q91" s="89" t="s">
        <v>127</v>
      </c>
      <c r="R91" s="89" t="s">
        <v>128</v>
      </c>
      <c r="S91" s="89" t="s">
        <v>129</v>
      </c>
      <c r="T91" s="90" t="s">
        <v>130</v>
      </c>
    </row>
    <row r="92" spans="2:63" s="1" customFormat="1" ht="22.8" customHeight="1">
      <c r="B92" s="38"/>
      <c r="C92" s="95" t="s">
        <v>131</v>
      </c>
      <c r="D92" s="39"/>
      <c r="E92" s="39"/>
      <c r="F92" s="39"/>
      <c r="G92" s="39"/>
      <c r="H92" s="39"/>
      <c r="I92" s="143"/>
      <c r="J92" s="196">
        <f>BK92</f>
        <v>0</v>
      </c>
      <c r="K92" s="39"/>
      <c r="L92" s="43"/>
      <c r="M92" s="91"/>
      <c r="N92" s="92"/>
      <c r="O92" s="92"/>
      <c r="P92" s="197">
        <f>P93+P1051+P1057</f>
        <v>0</v>
      </c>
      <c r="Q92" s="92"/>
      <c r="R92" s="197">
        <f>R93+R1051+R1057</f>
        <v>1731.3628565899999</v>
      </c>
      <c r="S92" s="92"/>
      <c r="T92" s="198">
        <f>T93+T1051+T1057</f>
        <v>2341.1420000000003</v>
      </c>
      <c r="AT92" s="17" t="s">
        <v>67</v>
      </c>
      <c r="AU92" s="17" t="s">
        <v>105</v>
      </c>
      <c r="BK92" s="199">
        <f>BK93+BK1051+BK1057</f>
        <v>0</v>
      </c>
    </row>
    <row r="93" spans="2:63" s="11" customFormat="1" ht="25.9" customHeight="1">
      <c r="B93" s="200"/>
      <c r="C93" s="201"/>
      <c r="D93" s="202" t="s">
        <v>67</v>
      </c>
      <c r="E93" s="203" t="s">
        <v>132</v>
      </c>
      <c r="F93" s="203" t="s">
        <v>133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P94+P652+P683+P729+P734+P838+P989+P1049</f>
        <v>0</v>
      </c>
      <c r="Q93" s="208"/>
      <c r="R93" s="209">
        <f>R94+R652+R683+R729+R734+R838+R989+R1049</f>
        <v>1726.7188565899999</v>
      </c>
      <c r="S93" s="208"/>
      <c r="T93" s="210">
        <f>T94+T652+T683+T729+T734+T838+T989+T1049</f>
        <v>2341.1420000000003</v>
      </c>
      <c r="AR93" s="211" t="s">
        <v>76</v>
      </c>
      <c r="AT93" s="212" t="s">
        <v>67</v>
      </c>
      <c r="AU93" s="212" t="s">
        <v>68</v>
      </c>
      <c r="AY93" s="211" t="s">
        <v>134</v>
      </c>
      <c r="BK93" s="213">
        <f>BK94+BK652+BK683+BK729+BK734+BK838+BK989+BK1049</f>
        <v>0</v>
      </c>
    </row>
    <row r="94" spans="2:63" s="11" customFormat="1" ht="22.8" customHeight="1">
      <c r="B94" s="200"/>
      <c r="C94" s="201"/>
      <c r="D94" s="202" t="s">
        <v>67</v>
      </c>
      <c r="E94" s="214" t="s">
        <v>76</v>
      </c>
      <c r="F94" s="214" t="s">
        <v>135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SUM(P95:P651)</f>
        <v>0</v>
      </c>
      <c r="Q94" s="208"/>
      <c r="R94" s="209">
        <f>SUM(R95:R651)</f>
        <v>11.38315</v>
      </c>
      <c r="S94" s="208"/>
      <c r="T94" s="210">
        <f>SUM(T95:T651)</f>
        <v>2308.3</v>
      </c>
      <c r="AR94" s="211" t="s">
        <v>76</v>
      </c>
      <c r="AT94" s="212" t="s">
        <v>67</v>
      </c>
      <c r="AU94" s="212" t="s">
        <v>76</v>
      </c>
      <c r="AY94" s="211" t="s">
        <v>134</v>
      </c>
      <c r="BK94" s="213">
        <f>SUM(BK95:BK651)</f>
        <v>0</v>
      </c>
    </row>
    <row r="95" spans="2:65" s="1" customFormat="1" ht="16.5" customHeight="1">
      <c r="B95" s="38"/>
      <c r="C95" s="216" t="s">
        <v>76</v>
      </c>
      <c r="D95" s="216" t="s">
        <v>136</v>
      </c>
      <c r="E95" s="217" t="s">
        <v>137</v>
      </c>
      <c r="F95" s="218" t="s">
        <v>138</v>
      </c>
      <c r="G95" s="219" t="s">
        <v>139</v>
      </c>
      <c r="H95" s="220">
        <v>1</v>
      </c>
      <c r="I95" s="221"/>
      <c r="J95" s="222">
        <f>ROUND(I95*H95,2)</f>
        <v>0</v>
      </c>
      <c r="K95" s="218" t="s">
        <v>140</v>
      </c>
      <c r="L95" s="43"/>
      <c r="M95" s="223" t="s">
        <v>1</v>
      </c>
      <c r="N95" s="224" t="s">
        <v>39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7" t="s">
        <v>141</v>
      </c>
      <c r="AT95" s="17" t="s">
        <v>136</v>
      </c>
      <c r="AU95" s="17" t="s">
        <v>78</v>
      </c>
      <c r="AY95" s="17" t="s">
        <v>134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76</v>
      </c>
      <c r="BK95" s="227">
        <f>ROUND(I95*H95,2)</f>
        <v>0</v>
      </c>
      <c r="BL95" s="17" t="s">
        <v>141</v>
      </c>
      <c r="BM95" s="17" t="s">
        <v>142</v>
      </c>
    </row>
    <row r="96" spans="2:51" s="12" customFormat="1" ht="12">
      <c r="B96" s="228"/>
      <c r="C96" s="229"/>
      <c r="D96" s="230" t="s">
        <v>143</v>
      </c>
      <c r="E96" s="231" t="s">
        <v>1</v>
      </c>
      <c r="F96" s="232" t="s">
        <v>144</v>
      </c>
      <c r="G96" s="229"/>
      <c r="H96" s="231" t="s">
        <v>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143</v>
      </c>
      <c r="AU96" s="238" t="s">
        <v>78</v>
      </c>
      <c r="AV96" s="12" t="s">
        <v>76</v>
      </c>
      <c r="AW96" s="12" t="s">
        <v>30</v>
      </c>
      <c r="AX96" s="12" t="s">
        <v>68</v>
      </c>
      <c r="AY96" s="238" t="s">
        <v>134</v>
      </c>
    </row>
    <row r="97" spans="2:51" s="12" customFormat="1" ht="12">
      <c r="B97" s="228"/>
      <c r="C97" s="229"/>
      <c r="D97" s="230" t="s">
        <v>143</v>
      </c>
      <c r="E97" s="231" t="s">
        <v>1</v>
      </c>
      <c r="F97" s="232" t="s">
        <v>145</v>
      </c>
      <c r="G97" s="229"/>
      <c r="H97" s="231" t="s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143</v>
      </c>
      <c r="AU97" s="238" t="s">
        <v>78</v>
      </c>
      <c r="AV97" s="12" t="s">
        <v>76</v>
      </c>
      <c r="AW97" s="12" t="s">
        <v>30</v>
      </c>
      <c r="AX97" s="12" t="s">
        <v>68</v>
      </c>
      <c r="AY97" s="238" t="s">
        <v>134</v>
      </c>
    </row>
    <row r="98" spans="2:51" s="13" customFormat="1" ht="12">
      <c r="B98" s="239"/>
      <c r="C98" s="240"/>
      <c r="D98" s="230" t="s">
        <v>143</v>
      </c>
      <c r="E98" s="241" t="s">
        <v>1</v>
      </c>
      <c r="F98" s="242" t="s">
        <v>76</v>
      </c>
      <c r="G98" s="240"/>
      <c r="H98" s="243">
        <v>1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143</v>
      </c>
      <c r="AU98" s="249" t="s">
        <v>78</v>
      </c>
      <c r="AV98" s="13" t="s">
        <v>78</v>
      </c>
      <c r="AW98" s="13" t="s">
        <v>30</v>
      </c>
      <c r="AX98" s="13" t="s">
        <v>68</v>
      </c>
      <c r="AY98" s="249" t="s">
        <v>134</v>
      </c>
    </row>
    <row r="99" spans="2:51" s="14" customFormat="1" ht="12">
      <c r="B99" s="250"/>
      <c r="C99" s="251"/>
      <c r="D99" s="230" t="s">
        <v>143</v>
      </c>
      <c r="E99" s="252" t="s">
        <v>1</v>
      </c>
      <c r="F99" s="253" t="s">
        <v>146</v>
      </c>
      <c r="G99" s="251"/>
      <c r="H99" s="254">
        <v>1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AT99" s="260" t="s">
        <v>143</v>
      </c>
      <c r="AU99" s="260" t="s">
        <v>78</v>
      </c>
      <c r="AV99" s="14" t="s">
        <v>141</v>
      </c>
      <c r="AW99" s="14" t="s">
        <v>30</v>
      </c>
      <c r="AX99" s="14" t="s">
        <v>76</v>
      </c>
      <c r="AY99" s="260" t="s">
        <v>134</v>
      </c>
    </row>
    <row r="100" spans="2:65" s="1" customFormat="1" ht="16.5" customHeight="1">
      <c r="B100" s="38"/>
      <c r="C100" s="216" t="s">
        <v>78</v>
      </c>
      <c r="D100" s="216" t="s">
        <v>136</v>
      </c>
      <c r="E100" s="217" t="s">
        <v>147</v>
      </c>
      <c r="F100" s="218" t="s">
        <v>148</v>
      </c>
      <c r="G100" s="219" t="s">
        <v>139</v>
      </c>
      <c r="H100" s="220">
        <v>4</v>
      </c>
      <c r="I100" s="221"/>
      <c r="J100" s="222">
        <f>ROUND(I100*H100,2)</f>
        <v>0</v>
      </c>
      <c r="K100" s="218" t="s">
        <v>140</v>
      </c>
      <c r="L100" s="43"/>
      <c r="M100" s="223" t="s">
        <v>1</v>
      </c>
      <c r="N100" s="224" t="s">
        <v>39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141</v>
      </c>
      <c r="AT100" s="17" t="s">
        <v>136</v>
      </c>
      <c r="AU100" s="17" t="s">
        <v>78</v>
      </c>
      <c r="AY100" s="17" t="s">
        <v>134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76</v>
      </c>
      <c r="BK100" s="227">
        <f>ROUND(I100*H100,2)</f>
        <v>0</v>
      </c>
      <c r="BL100" s="17" t="s">
        <v>141</v>
      </c>
      <c r="BM100" s="17" t="s">
        <v>149</v>
      </c>
    </row>
    <row r="101" spans="2:51" s="12" customFormat="1" ht="12">
      <c r="B101" s="228"/>
      <c r="C101" s="229"/>
      <c r="D101" s="230" t="s">
        <v>143</v>
      </c>
      <c r="E101" s="231" t="s">
        <v>1</v>
      </c>
      <c r="F101" s="232" t="s">
        <v>144</v>
      </c>
      <c r="G101" s="229"/>
      <c r="H101" s="231" t="s">
        <v>1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143</v>
      </c>
      <c r="AU101" s="238" t="s">
        <v>78</v>
      </c>
      <c r="AV101" s="12" t="s">
        <v>76</v>
      </c>
      <c r="AW101" s="12" t="s">
        <v>30</v>
      </c>
      <c r="AX101" s="12" t="s">
        <v>68</v>
      </c>
      <c r="AY101" s="238" t="s">
        <v>134</v>
      </c>
    </row>
    <row r="102" spans="2:51" s="12" customFormat="1" ht="12">
      <c r="B102" s="228"/>
      <c r="C102" s="229"/>
      <c r="D102" s="230" t="s">
        <v>143</v>
      </c>
      <c r="E102" s="231" t="s">
        <v>1</v>
      </c>
      <c r="F102" s="232" t="s">
        <v>150</v>
      </c>
      <c r="G102" s="229"/>
      <c r="H102" s="231" t="s">
        <v>1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143</v>
      </c>
      <c r="AU102" s="238" t="s">
        <v>78</v>
      </c>
      <c r="AV102" s="12" t="s">
        <v>76</v>
      </c>
      <c r="AW102" s="12" t="s">
        <v>30</v>
      </c>
      <c r="AX102" s="12" t="s">
        <v>68</v>
      </c>
      <c r="AY102" s="238" t="s">
        <v>134</v>
      </c>
    </row>
    <row r="103" spans="2:51" s="13" customFormat="1" ht="12">
      <c r="B103" s="239"/>
      <c r="C103" s="240"/>
      <c r="D103" s="230" t="s">
        <v>143</v>
      </c>
      <c r="E103" s="241" t="s">
        <v>1</v>
      </c>
      <c r="F103" s="242" t="s">
        <v>141</v>
      </c>
      <c r="G103" s="240"/>
      <c r="H103" s="243">
        <v>4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143</v>
      </c>
      <c r="AU103" s="249" t="s">
        <v>78</v>
      </c>
      <c r="AV103" s="13" t="s">
        <v>78</v>
      </c>
      <c r="AW103" s="13" t="s">
        <v>30</v>
      </c>
      <c r="AX103" s="13" t="s">
        <v>68</v>
      </c>
      <c r="AY103" s="249" t="s">
        <v>134</v>
      </c>
    </row>
    <row r="104" spans="2:51" s="14" customFormat="1" ht="12">
      <c r="B104" s="250"/>
      <c r="C104" s="251"/>
      <c r="D104" s="230" t="s">
        <v>143</v>
      </c>
      <c r="E104" s="252" t="s">
        <v>1</v>
      </c>
      <c r="F104" s="253" t="s">
        <v>146</v>
      </c>
      <c r="G104" s="251"/>
      <c r="H104" s="254">
        <v>4</v>
      </c>
      <c r="I104" s="255"/>
      <c r="J104" s="251"/>
      <c r="K104" s="251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143</v>
      </c>
      <c r="AU104" s="260" t="s">
        <v>78</v>
      </c>
      <c r="AV104" s="14" t="s">
        <v>141</v>
      </c>
      <c r="AW104" s="14" t="s">
        <v>30</v>
      </c>
      <c r="AX104" s="14" t="s">
        <v>76</v>
      </c>
      <c r="AY104" s="260" t="s">
        <v>134</v>
      </c>
    </row>
    <row r="105" spans="2:65" s="1" customFormat="1" ht="16.5" customHeight="1">
      <c r="B105" s="38"/>
      <c r="C105" s="216" t="s">
        <v>151</v>
      </c>
      <c r="D105" s="216" t="s">
        <v>136</v>
      </c>
      <c r="E105" s="217" t="s">
        <v>152</v>
      </c>
      <c r="F105" s="218" t="s">
        <v>153</v>
      </c>
      <c r="G105" s="219" t="s">
        <v>139</v>
      </c>
      <c r="H105" s="220">
        <v>6</v>
      </c>
      <c r="I105" s="221"/>
      <c r="J105" s="222">
        <f>ROUND(I105*H105,2)</f>
        <v>0</v>
      </c>
      <c r="K105" s="218" t="s">
        <v>140</v>
      </c>
      <c r="L105" s="43"/>
      <c r="M105" s="223" t="s">
        <v>1</v>
      </c>
      <c r="N105" s="224" t="s">
        <v>39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141</v>
      </c>
      <c r="AT105" s="17" t="s">
        <v>136</v>
      </c>
      <c r="AU105" s="17" t="s">
        <v>78</v>
      </c>
      <c r="AY105" s="17" t="s">
        <v>134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76</v>
      </c>
      <c r="BK105" s="227">
        <f>ROUND(I105*H105,2)</f>
        <v>0</v>
      </c>
      <c r="BL105" s="17" t="s">
        <v>141</v>
      </c>
      <c r="BM105" s="17" t="s">
        <v>154</v>
      </c>
    </row>
    <row r="106" spans="2:51" s="12" customFormat="1" ht="12">
      <c r="B106" s="228"/>
      <c r="C106" s="229"/>
      <c r="D106" s="230" t="s">
        <v>143</v>
      </c>
      <c r="E106" s="231" t="s">
        <v>1</v>
      </c>
      <c r="F106" s="232" t="s">
        <v>144</v>
      </c>
      <c r="G106" s="229"/>
      <c r="H106" s="231" t="s">
        <v>1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143</v>
      </c>
      <c r="AU106" s="238" t="s">
        <v>78</v>
      </c>
      <c r="AV106" s="12" t="s">
        <v>76</v>
      </c>
      <c r="AW106" s="12" t="s">
        <v>30</v>
      </c>
      <c r="AX106" s="12" t="s">
        <v>68</v>
      </c>
      <c r="AY106" s="238" t="s">
        <v>134</v>
      </c>
    </row>
    <row r="107" spans="2:51" s="12" customFormat="1" ht="12">
      <c r="B107" s="228"/>
      <c r="C107" s="229"/>
      <c r="D107" s="230" t="s">
        <v>143</v>
      </c>
      <c r="E107" s="231" t="s">
        <v>1</v>
      </c>
      <c r="F107" s="232" t="s">
        <v>155</v>
      </c>
      <c r="G107" s="229"/>
      <c r="H107" s="231" t="s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143</v>
      </c>
      <c r="AU107" s="238" t="s">
        <v>78</v>
      </c>
      <c r="AV107" s="12" t="s">
        <v>76</v>
      </c>
      <c r="AW107" s="12" t="s">
        <v>30</v>
      </c>
      <c r="AX107" s="12" t="s">
        <v>68</v>
      </c>
      <c r="AY107" s="238" t="s">
        <v>134</v>
      </c>
    </row>
    <row r="108" spans="2:51" s="13" customFormat="1" ht="12">
      <c r="B108" s="239"/>
      <c r="C108" s="240"/>
      <c r="D108" s="230" t="s">
        <v>143</v>
      </c>
      <c r="E108" s="241" t="s">
        <v>1</v>
      </c>
      <c r="F108" s="242" t="s">
        <v>156</v>
      </c>
      <c r="G108" s="240"/>
      <c r="H108" s="243">
        <v>6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143</v>
      </c>
      <c r="AU108" s="249" t="s">
        <v>78</v>
      </c>
      <c r="AV108" s="13" t="s">
        <v>78</v>
      </c>
      <c r="AW108" s="13" t="s">
        <v>30</v>
      </c>
      <c r="AX108" s="13" t="s">
        <v>68</v>
      </c>
      <c r="AY108" s="249" t="s">
        <v>134</v>
      </c>
    </row>
    <row r="109" spans="2:51" s="14" customFormat="1" ht="12">
      <c r="B109" s="250"/>
      <c r="C109" s="251"/>
      <c r="D109" s="230" t="s">
        <v>143</v>
      </c>
      <c r="E109" s="252" t="s">
        <v>1</v>
      </c>
      <c r="F109" s="253" t="s">
        <v>146</v>
      </c>
      <c r="G109" s="251"/>
      <c r="H109" s="254">
        <v>6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AT109" s="260" t="s">
        <v>143</v>
      </c>
      <c r="AU109" s="260" t="s">
        <v>78</v>
      </c>
      <c r="AV109" s="14" t="s">
        <v>141</v>
      </c>
      <c r="AW109" s="14" t="s">
        <v>30</v>
      </c>
      <c r="AX109" s="14" t="s">
        <v>76</v>
      </c>
      <c r="AY109" s="260" t="s">
        <v>134</v>
      </c>
    </row>
    <row r="110" spans="2:65" s="1" customFormat="1" ht="16.5" customHeight="1">
      <c r="B110" s="38"/>
      <c r="C110" s="216" t="s">
        <v>141</v>
      </c>
      <c r="D110" s="216" t="s">
        <v>136</v>
      </c>
      <c r="E110" s="217" t="s">
        <v>157</v>
      </c>
      <c r="F110" s="218" t="s">
        <v>158</v>
      </c>
      <c r="G110" s="219" t="s">
        <v>139</v>
      </c>
      <c r="H110" s="220">
        <v>5</v>
      </c>
      <c r="I110" s="221"/>
      <c r="J110" s="222">
        <f>ROUND(I110*H110,2)</f>
        <v>0</v>
      </c>
      <c r="K110" s="218" t="s">
        <v>140</v>
      </c>
      <c r="L110" s="43"/>
      <c r="M110" s="223" t="s">
        <v>1</v>
      </c>
      <c r="N110" s="224" t="s">
        <v>39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141</v>
      </c>
      <c r="AT110" s="17" t="s">
        <v>136</v>
      </c>
      <c r="AU110" s="17" t="s">
        <v>78</v>
      </c>
      <c r="AY110" s="17" t="s">
        <v>134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76</v>
      </c>
      <c r="BK110" s="227">
        <f>ROUND(I110*H110,2)</f>
        <v>0</v>
      </c>
      <c r="BL110" s="17" t="s">
        <v>141</v>
      </c>
      <c r="BM110" s="17" t="s">
        <v>159</v>
      </c>
    </row>
    <row r="111" spans="2:51" s="12" customFormat="1" ht="12">
      <c r="B111" s="228"/>
      <c r="C111" s="229"/>
      <c r="D111" s="230" t="s">
        <v>143</v>
      </c>
      <c r="E111" s="231" t="s">
        <v>1</v>
      </c>
      <c r="F111" s="232" t="s">
        <v>144</v>
      </c>
      <c r="G111" s="229"/>
      <c r="H111" s="231" t="s">
        <v>1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143</v>
      </c>
      <c r="AU111" s="238" t="s">
        <v>78</v>
      </c>
      <c r="AV111" s="12" t="s">
        <v>76</v>
      </c>
      <c r="AW111" s="12" t="s">
        <v>30</v>
      </c>
      <c r="AX111" s="12" t="s">
        <v>68</v>
      </c>
      <c r="AY111" s="238" t="s">
        <v>134</v>
      </c>
    </row>
    <row r="112" spans="2:51" s="12" customFormat="1" ht="12">
      <c r="B112" s="228"/>
      <c r="C112" s="229"/>
      <c r="D112" s="230" t="s">
        <v>143</v>
      </c>
      <c r="E112" s="231" t="s">
        <v>1</v>
      </c>
      <c r="F112" s="232" t="s">
        <v>160</v>
      </c>
      <c r="G112" s="229"/>
      <c r="H112" s="231" t="s">
        <v>1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143</v>
      </c>
      <c r="AU112" s="238" t="s">
        <v>78</v>
      </c>
      <c r="AV112" s="12" t="s">
        <v>76</v>
      </c>
      <c r="AW112" s="12" t="s">
        <v>30</v>
      </c>
      <c r="AX112" s="12" t="s">
        <v>68</v>
      </c>
      <c r="AY112" s="238" t="s">
        <v>134</v>
      </c>
    </row>
    <row r="113" spans="2:51" s="13" customFormat="1" ht="12">
      <c r="B113" s="239"/>
      <c r="C113" s="240"/>
      <c r="D113" s="230" t="s">
        <v>143</v>
      </c>
      <c r="E113" s="241" t="s">
        <v>1</v>
      </c>
      <c r="F113" s="242" t="s">
        <v>161</v>
      </c>
      <c r="G113" s="240"/>
      <c r="H113" s="243">
        <v>5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143</v>
      </c>
      <c r="AU113" s="249" t="s">
        <v>78</v>
      </c>
      <c r="AV113" s="13" t="s">
        <v>78</v>
      </c>
      <c r="AW113" s="13" t="s">
        <v>30</v>
      </c>
      <c r="AX113" s="13" t="s">
        <v>68</v>
      </c>
      <c r="AY113" s="249" t="s">
        <v>134</v>
      </c>
    </row>
    <row r="114" spans="2:51" s="14" customFormat="1" ht="12">
      <c r="B114" s="250"/>
      <c r="C114" s="251"/>
      <c r="D114" s="230" t="s">
        <v>143</v>
      </c>
      <c r="E114" s="252" t="s">
        <v>1</v>
      </c>
      <c r="F114" s="253" t="s">
        <v>146</v>
      </c>
      <c r="G114" s="251"/>
      <c r="H114" s="254">
        <v>5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AT114" s="260" t="s">
        <v>143</v>
      </c>
      <c r="AU114" s="260" t="s">
        <v>78</v>
      </c>
      <c r="AV114" s="14" t="s">
        <v>141</v>
      </c>
      <c r="AW114" s="14" t="s">
        <v>30</v>
      </c>
      <c r="AX114" s="14" t="s">
        <v>76</v>
      </c>
      <c r="AY114" s="260" t="s">
        <v>134</v>
      </c>
    </row>
    <row r="115" spans="2:65" s="1" customFormat="1" ht="16.5" customHeight="1">
      <c r="B115" s="38"/>
      <c r="C115" s="216" t="s">
        <v>161</v>
      </c>
      <c r="D115" s="216" t="s">
        <v>136</v>
      </c>
      <c r="E115" s="217" t="s">
        <v>162</v>
      </c>
      <c r="F115" s="218" t="s">
        <v>163</v>
      </c>
      <c r="G115" s="219" t="s">
        <v>139</v>
      </c>
      <c r="H115" s="220">
        <v>1</v>
      </c>
      <c r="I115" s="221"/>
      <c r="J115" s="222">
        <f>ROUND(I115*H115,2)</f>
        <v>0</v>
      </c>
      <c r="K115" s="218" t="s">
        <v>140</v>
      </c>
      <c r="L115" s="43"/>
      <c r="M115" s="223" t="s">
        <v>1</v>
      </c>
      <c r="N115" s="224" t="s">
        <v>39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141</v>
      </c>
      <c r="AT115" s="17" t="s">
        <v>136</v>
      </c>
      <c r="AU115" s="17" t="s">
        <v>78</v>
      </c>
      <c r="AY115" s="17" t="s">
        <v>134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76</v>
      </c>
      <c r="BK115" s="227">
        <f>ROUND(I115*H115,2)</f>
        <v>0</v>
      </c>
      <c r="BL115" s="17" t="s">
        <v>141</v>
      </c>
      <c r="BM115" s="17" t="s">
        <v>164</v>
      </c>
    </row>
    <row r="116" spans="2:51" s="12" customFormat="1" ht="12">
      <c r="B116" s="228"/>
      <c r="C116" s="229"/>
      <c r="D116" s="230" t="s">
        <v>143</v>
      </c>
      <c r="E116" s="231" t="s">
        <v>1</v>
      </c>
      <c r="F116" s="232" t="s">
        <v>144</v>
      </c>
      <c r="G116" s="229"/>
      <c r="H116" s="231" t="s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143</v>
      </c>
      <c r="AU116" s="238" t="s">
        <v>78</v>
      </c>
      <c r="AV116" s="12" t="s">
        <v>76</v>
      </c>
      <c r="AW116" s="12" t="s">
        <v>30</v>
      </c>
      <c r="AX116" s="12" t="s">
        <v>68</v>
      </c>
      <c r="AY116" s="238" t="s">
        <v>134</v>
      </c>
    </row>
    <row r="117" spans="2:51" s="12" customFormat="1" ht="12">
      <c r="B117" s="228"/>
      <c r="C117" s="229"/>
      <c r="D117" s="230" t="s">
        <v>143</v>
      </c>
      <c r="E117" s="231" t="s">
        <v>1</v>
      </c>
      <c r="F117" s="232" t="s">
        <v>165</v>
      </c>
      <c r="G117" s="229"/>
      <c r="H117" s="231" t="s">
        <v>1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143</v>
      </c>
      <c r="AU117" s="238" t="s">
        <v>78</v>
      </c>
      <c r="AV117" s="12" t="s">
        <v>76</v>
      </c>
      <c r="AW117" s="12" t="s">
        <v>30</v>
      </c>
      <c r="AX117" s="12" t="s">
        <v>68</v>
      </c>
      <c r="AY117" s="238" t="s">
        <v>134</v>
      </c>
    </row>
    <row r="118" spans="2:51" s="13" customFormat="1" ht="12">
      <c r="B118" s="239"/>
      <c r="C118" s="240"/>
      <c r="D118" s="230" t="s">
        <v>143</v>
      </c>
      <c r="E118" s="241" t="s">
        <v>1</v>
      </c>
      <c r="F118" s="242" t="s">
        <v>76</v>
      </c>
      <c r="G118" s="240"/>
      <c r="H118" s="243">
        <v>1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143</v>
      </c>
      <c r="AU118" s="249" t="s">
        <v>78</v>
      </c>
      <c r="AV118" s="13" t="s">
        <v>78</v>
      </c>
      <c r="AW118" s="13" t="s">
        <v>30</v>
      </c>
      <c r="AX118" s="13" t="s">
        <v>68</v>
      </c>
      <c r="AY118" s="249" t="s">
        <v>134</v>
      </c>
    </row>
    <row r="119" spans="2:51" s="14" customFormat="1" ht="12">
      <c r="B119" s="250"/>
      <c r="C119" s="251"/>
      <c r="D119" s="230" t="s">
        <v>143</v>
      </c>
      <c r="E119" s="252" t="s">
        <v>1</v>
      </c>
      <c r="F119" s="253" t="s">
        <v>146</v>
      </c>
      <c r="G119" s="251"/>
      <c r="H119" s="254">
        <v>1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AT119" s="260" t="s">
        <v>143</v>
      </c>
      <c r="AU119" s="260" t="s">
        <v>78</v>
      </c>
      <c r="AV119" s="14" t="s">
        <v>141</v>
      </c>
      <c r="AW119" s="14" t="s">
        <v>30</v>
      </c>
      <c r="AX119" s="14" t="s">
        <v>76</v>
      </c>
      <c r="AY119" s="260" t="s">
        <v>134</v>
      </c>
    </row>
    <row r="120" spans="2:65" s="1" customFormat="1" ht="16.5" customHeight="1">
      <c r="B120" s="38"/>
      <c r="C120" s="216" t="s">
        <v>156</v>
      </c>
      <c r="D120" s="216" t="s">
        <v>136</v>
      </c>
      <c r="E120" s="217" t="s">
        <v>166</v>
      </c>
      <c r="F120" s="218" t="s">
        <v>167</v>
      </c>
      <c r="G120" s="219" t="s">
        <v>139</v>
      </c>
      <c r="H120" s="220">
        <v>3</v>
      </c>
      <c r="I120" s="221"/>
      <c r="J120" s="222">
        <f>ROUND(I120*H120,2)</f>
        <v>0</v>
      </c>
      <c r="K120" s="218" t="s">
        <v>140</v>
      </c>
      <c r="L120" s="43"/>
      <c r="M120" s="223" t="s">
        <v>1</v>
      </c>
      <c r="N120" s="224" t="s">
        <v>39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141</v>
      </c>
      <c r="AT120" s="17" t="s">
        <v>136</v>
      </c>
      <c r="AU120" s="17" t="s">
        <v>78</v>
      </c>
      <c r="AY120" s="17" t="s">
        <v>134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76</v>
      </c>
      <c r="BK120" s="227">
        <f>ROUND(I120*H120,2)</f>
        <v>0</v>
      </c>
      <c r="BL120" s="17" t="s">
        <v>141</v>
      </c>
      <c r="BM120" s="17" t="s">
        <v>168</v>
      </c>
    </row>
    <row r="121" spans="2:51" s="12" customFormat="1" ht="12">
      <c r="B121" s="228"/>
      <c r="C121" s="229"/>
      <c r="D121" s="230" t="s">
        <v>143</v>
      </c>
      <c r="E121" s="231" t="s">
        <v>1</v>
      </c>
      <c r="F121" s="232" t="s">
        <v>144</v>
      </c>
      <c r="G121" s="229"/>
      <c r="H121" s="231" t="s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143</v>
      </c>
      <c r="AU121" s="238" t="s">
        <v>78</v>
      </c>
      <c r="AV121" s="12" t="s">
        <v>76</v>
      </c>
      <c r="AW121" s="12" t="s">
        <v>30</v>
      </c>
      <c r="AX121" s="12" t="s">
        <v>68</v>
      </c>
      <c r="AY121" s="238" t="s">
        <v>134</v>
      </c>
    </row>
    <row r="122" spans="2:51" s="12" customFormat="1" ht="12">
      <c r="B122" s="228"/>
      <c r="C122" s="229"/>
      <c r="D122" s="230" t="s">
        <v>143</v>
      </c>
      <c r="E122" s="231" t="s">
        <v>1</v>
      </c>
      <c r="F122" s="232" t="s">
        <v>169</v>
      </c>
      <c r="G122" s="229"/>
      <c r="H122" s="231" t="s">
        <v>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143</v>
      </c>
      <c r="AU122" s="238" t="s">
        <v>78</v>
      </c>
      <c r="AV122" s="12" t="s">
        <v>76</v>
      </c>
      <c r="AW122" s="12" t="s">
        <v>30</v>
      </c>
      <c r="AX122" s="12" t="s">
        <v>68</v>
      </c>
      <c r="AY122" s="238" t="s">
        <v>134</v>
      </c>
    </row>
    <row r="123" spans="2:51" s="13" customFormat="1" ht="12">
      <c r="B123" s="239"/>
      <c r="C123" s="240"/>
      <c r="D123" s="230" t="s">
        <v>143</v>
      </c>
      <c r="E123" s="241" t="s">
        <v>1</v>
      </c>
      <c r="F123" s="242" t="s">
        <v>151</v>
      </c>
      <c r="G123" s="240"/>
      <c r="H123" s="243">
        <v>3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143</v>
      </c>
      <c r="AU123" s="249" t="s">
        <v>78</v>
      </c>
      <c r="AV123" s="13" t="s">
        <v>78</v>
      </c>
      <c r="AW123" s="13" t="s">
        <v>30</v>
      </c>
      <c r="AX123" s="13" t="s">
        <v>68</v>
      </c>
      <c r="AY123" s="249" t="s">
        <v>134</v>
      </c>
    </row>
    <row r="124" spans="2:51" s="14" customFormat="1" ht="12">
      <c r="B124" s="250"/>
      <c r="C124" s="251"/>
      <c r="D124" s="230" t="s">
        <v>143</v>
      </c>
      <c r="E124" s="252" t="s">
        <v>1</v>
      </c>
      <c r="F124" s="253" t="s">
        <v>146</v>
      </c>
      <c r="G124" s="251"/>
      <c r="H124" s="254">
        <v>3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143</v>
      </c>
      <c r="AU124" s="260" t="s">
        <v>78</v>
      </c>
      <c r="AV124" s="14" t="s">
        <v>141</v>
      </c>
      <c r="AW124" s="14" t="s">
        <v>30</v>
      </c>
      <c r="AX124" s="14" t="s">
        <v>76</v>
      </c>
      <c r="AY124" s="260" t="s">
        <v>134</v>
      </c>
    </row>
    <row r="125" spans="2:65" s="1" customFormat="1" ht="16.5" customHeight="1">
      <c r="B125" s="38"/>
      <c r="C125" s="216" t="s">
        <v>170</v>
      </c>
      <c r="D125" s="216" t="s">
        <v>136</v>
      </c>
      <c r="E125" s="217" t="s">
        <v>171</v>
      </c>
      <c r="F125" s="218" t="s">
        <v>172</v>
      </c>
      <c r="G125" s="219" t="s">
        <v>139</v>
      </c>
      <c r="H125" s="220">
        <v>2</v>
      </c>
      <c r="I125" s="221"/>
      <c r="J125" s="222">
        <f>ROUND(I125*H125,2)</f>
        <v>0</v>
      </c>
      <c r="K125" s="218" t="s">
        <v>140</v>
      </c>
      <c r="L125" s="43"/>
      <c r="M125" s="223" t="s">
        <v>1</v>
      </c>
      <c r="N125" s="224" t="s">
        <v>39</v>
      </c>
      <c r="O125" s="7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17" t="s">
        <v>141</v>
      </c>
      <c r="AT125" s="17" t="s">
        <v>136</v>
      </c>
      <c r="AU125" s="17" t="s">
        <v>78</v>
      </c>
      <c r="AY125" s="17" t="s">
        <v>134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7" t="s">
        <v>76</v>
      </c>
      <c r="BK125" s="227">
        <f>ROUND(I125*H125,2)</f>
        <v>0</v>
      </c>
      <c r="BL125" s="17" t="s">
        <v>141</v>
      </c>
      <c r="BM125" s="17" t="s">
        <v>173</v>
      </c>
    </row>
    <row r="126" spans="2:51" s="12" customFormat="1" ht="12">
      <c r="B126" s="228"/>
      <c r="C126" s="229"/>
      <c r="D126" s="230" t="s">
        <v>143</v>
      </c>
      <c r="E126" s="231" t="s">
        <v>1</v>
      </c>
      <c r="F126" s="232" t="s">
        <v>144</v>
      </c>
      <c r="G126" s="229"/>
      <c r="H126" s="231" t="s">
        <v>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143</v>
      </c>
      <c r="AU126" s="238" t="s">
        <v>78</v>
      </c>
      <c r="AV126" s="12" t="s">
        <v>76</v>
      </c>
      <c r="AW126" s="12" t="s">
        <v>30</v>
      </c>
      <c r="AX126" s="12" t="s">
        <v>68</v>
      </c>
      <c r="AY126" s="238" t="s">
        <v>134</v>
      </c>
    </row>
    <row r="127" spans="2:51" s="12" customFormat="1" ht="12">
      <c r="B127" s="228"/>
      <c r="C127" s="229"/>
      <c r="D127" s="230" t="s">
        <v>143</v>
      </c>
      <c r="E127" s="231" t="s">
        <v>1</v>
      </c>
      <c r="F127" s="232" t="s">
        <v>174</v>
      </c>
      <c r="G127" s="229"/>
      <c r="H127" s="231" t="s">
        <v>1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143</v>
      </c>
      <c r="AU127" s="238" t="s">
        <v>78</v>
      </c>
      <c r="AV127" s="12" t="s">
        <v>76</v>
      </c>
      <c r="AW127" s="12" t="s">
        <v>30</v>
      </c>
      <c r="AX127" s="12" t="s">
        <v>68</v>
      </c>
      <c r="AY127" s="238" t="s">
        <v>134</v>
      </c>
    </row>
    <row r="128" spans="2:51" s="13" customFormat="1" ht="12">
      <c r="B128" s="239"/>
      <c r="C128" s="240"/>
      <c r="D128" s="230" t="s">
        <v>143</v>
      </c>
      <c r="E128" s="241" t="s">
        <v>1</v>
      </c>
      <c r="F128" s="242" t="s">
        <v>78</v>
      </c>
      <c r="G128" s="240"/>
      <c r="H128" s="243">
        <v>2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143</v>
      </c>
      <c r="AU128" s="249" t="s">
        <v>78</v>
      </c>
      <c r="AV128" s="13" t="s">
        <v>78</v>
      </c>
      <c r="AW128" s="13" t="s">
        <v>30</v>
      </c>
      <c r="AX128" s="13" t="s">
        <v>68</v>
      </c>
      <c r="AY128" s="249" t="s">
        <v>134</v>
      </c>
    </row>
    <row r="129" spans="2:51" s="14" customFormat="1" ht="12">
      <c r="B129" s="250"/>
      <c r="C129" s="251"/>
      <c r="D129" s="230" t="s">
        <v>143</v>
      </c>
      <c r="E129" s="252" t="s">
        <v>1</v>
      </c>
      <c r="F129" s="253" t="s">
        <v>146</v>
      </c>
      <c r="G129" s="251"/>
      <c r="H129" s="254">
        <v>2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AT129" s="260" t="s">
        <v>143</v>
      </c>
      <c r="AU129" s="260" t="s">
        <v>78</v>
      </c>
      <c r="AV129" s="14" t="s">
        <v>141</v>
      </c>
      <c r="AW129" s="14" t="s">
        <v>30</v>
      </c>
      <c r="AX129" s="14" t="s">
        <v>76</v>
      </c>
      <c r="AY129" s="260" t="s">
        <v>134</v>
      </c>
    </row>
    <row r="130" spans="2:65" s="1" customFormat="1" ht="16.5" customHeight="1">
      <c r="B130" s="38"/>
      <c r="C130" s="216" t="s">
        <v>175</v>
      </c>
      <c r="D130" s="216" t="s">
        <v>136</v>
      </c>
      <c r="E130" s="217" t="s">
        <v>176</v>
      </c>
      <c r="F130" s="218" t="s">
        <v>177</v>
      </c>
      <c r="G130" s="219" t="s">
        <v>139</v>
      </c>
      <c r="H130" s="220">
        <v>4</v>
      </c>
      <c r="I130" s="221"/>
      <c r="J130" s="222">
        <f>ROUND(I130*H130,2)</f>
        <v>0</v>
      </c>
      <c r="K130" s="218" t="s">
        <v>140</v>
      </c>
      <c r="L130" s="43"/>
      <c r="M130" s="223" t="s">
        <v>1</v>
      </c>
      <c r="N130" s="224" t="s">
        <v>39</v>
      </c>
      <c r="O130" s="7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7" t="s">
        <v>141</v>
      </c>
      <c r="AT130" s="17" t="s">
        <v>136</v>
      </c>
      <c r="AU130" s="17" t="s">
        <v>78</v>
      </c>
      <c r="AY130" s="17" t="s">
        <v>134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76</v>
      </c>
      <c r="BK130" s="227">
        <f>ROUND(I130*H130,2)</f>
        <v>0</v>
      </c>
      <c r="BL130" s="17" t="s">
        <v>141</v>
      </c>
      <c r="BM130" s="17" t="s">
        <v>178</v>
      </c>
    </row>
    <row r="131" spans="2:51" s="12" customFormat="1" ht="12">
      <c r="B131" s="228"/>
      <c r="C131" s="229"/>
      <c r="D131" s="230" t="s">
        <v>143</v>
      </c>
      <c r="E131" s="231" t="s">
        <v>1</v>
      </c>
      <c r="F131" s="232" t="s">
        <v>144</v>
      </c>
      <c r="G131" s="229"/>
      <c r="H131" s="231" t="s">
        <v>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143</v>
      </c>
      <c r="AU131" s="238" t="s">
        <v>78</v>
      </c>
      <c r="AV131" s="12" t="s">
        <v>76</v>
      </c>
      <c r="AW131" s="12" t="s">
        <v>30</v>
      </c>
      <c r="AX131" s="12" t="s">
        <v>68</v>
      </c>
      <c r="AY131" s="238" t="s">
        <v>134</v>
      </c>
    </row>
    <row r="132" spans="2:51" s="12" customFormat="1" ht="12">
      <c r="B132" s="228"/>
      <c r="C132" s="229"/>
      <c r="D132" s="230" t="s">
        <v>143</v>
      </c>
      <c r="E132" s="231" t="s">
        <v>1</v>
      </c>
      <c r="F132" s="232" t="s">
        <v>179</v>
      </c>
      <c r="G132" s="229"/>
      <c r="H132" s="231" t="s">
        <v>1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143</v>
      </c>
      <c r="AU132" s="238" t="s">
        <v>78</v>
      </c>
      <c r="AV132" s="12" t="s">
        <v>76</v>
      </c>
      <c r="AW132" s="12" t="s">
        <v>30</v>
      </c>
      <c r="AX132" s="12" t="s">
        <v>68</v>
      </c>
      <c r="AY132" s="238" t="s">
        <v>134</v>
      </c>
    </row>
    <row r="133" spans="2:51" s="13" customFormat="1" ht="12">
      <c r="B133" s="239"/>
      <c r="C133" s="240"/>
      <c r="D133" s="230" t="s">
        <v>143</v>
      </c>
      <c r="E133" s="241" t="s">
        <v>1</v>
      </c>
      <c r="F133" s="242" t="s">
        <v>141</v>
      </c>
      <c r="G133" s="240"/>
      <c r="H133" s="243">
        <v>4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143</v>
      </c>
      <c r="AU133" s="249" t="s">
        <v>78</v>
      </c>
      <c r="AV133" s="13" t="s">
        <v>78</v>
      </c>
      <c r="AW133" s="13" t="s">
        <v>30</v>
      </c>
      <c r="AX133" s="13" t="s">
        <v>68</v>
      </c>
      <c r="AY133" s="249" t="s">
        <v>134</v>
      </c>
    </row>
    <row r="134" spans="2:51" s="14" customFormat="1" ht="12">
      <c r="B134" s="250"/>
      <c r="C134" s="251"/>
      <c r="D134" s="230" t="s">
        <v>143</v>
      </c>
      <c r="E134" s="252" t="s">
        <v>1</v>
      </c>
      <c r="F134" s="253" t="s">
        <v>146</v>
      </c>
      <c r="G134" s="251"/>
      <c r="H134" s="254">
        <v>4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AT134" s="260" t="s">
        <v>143</v>
      </c>
      <c r="AU134" s="260" t="s">
        <v>78</v>
      </c>
      <c r="AV134" s="14" t="s">
        <v>141</v>
      </c>
      <c r="AW134" s="14" t="s">
        <v>30</v>
      </c>
      <c r="AX134" s="14" t="s">
        <v>76</v>
      </c>
      <c r="AY134" s="260" t="s">
        <v>134</v>
      </c>
    </row>
    <row r="135" spans="2:65" s="1" customFormat="1" ht="16.5" customHeight="1">
      <c r="B135" s="38"/>
      <c r="C135" s="216" t="s">
        <v>180</v>
      </c>
      <c r="D135" s="216" t="s">
        <v>136</v>
      </c>
      <c r="E135" s="217" t="s">
        <v>181</v>
      </c>
      <c r="F135" s="218" t="s">
        <v>182</v>
      </c>
      <c r="G135" s="219" t="s">
        <v>139</v>
      </c>
      <c r="H135" s="220">
        <v>5</v>
      </c>
      <c r="I135" s="221"/>
      <c r="J135" s="222">
        <f>ROUND(I135*H135,2)</f>
        <v>0</v>
      </c>
      <c r="K135" s="218" t="s">
        <v>140</v>
      </c>
      <c r="L135" s="43"/>
      <c r="M135" s="223" t="s">
        <v>1</v>
      </c>
      <c r="N135" s="224" t="s">
        <v>39</v>
      </c>
      <c r="O135" s="7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17" t="s">
        <v>141</v>
      </c>
      <c r="AT135" s="17" t="s">
        <v>136</v>
      </c>
      <c r="AU135" s="17" t="s">
        <v>78</v>
      </c>
      <c r="AY135" s="17" t="s">
        <v>134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76</v>
      </c>
      <c r="BK135" s="227">
        <f>ROUND(I135*H135,2)</f>
        <v>0</v>
      </c>
      <c r="BL135" s="17" t="s">
        <v>141</v>
      </c>
      <c r="BM135" s="17" t="s">
        <v>183</v>
      </c>
    </row>
    <row r="136" spans="2:51" s="12" customFormat="1" ht="12">
      <c r="B136" s="228"/>
      <c r="C136" s="229"/>
      <c r="D136" s="230" t="s">
        <v>143</v>
      </c>
      <c r="E136" s="231" t="s">
        <v>1</v>
      </c>
      <c r="F136" s="232" t="s">
        <v>144</v>
      </c>
      <c r="G136" s="229"/>
      <c r="H136" s="231" t="s">
        <v>1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143</v>
      </c>
      <c r="AU136" s="238" t="s">
        <v>78</v>
      </c>
      <c r="AV136" s="12" t="s">
        <v>76</v>
      </c>
      <c r="AW136" s="12" t="s">
        <v>30</v>
      </c>
      <c r="AX136" s="12" t="s">
        <v>68</v>
      </c>
      <c r="AY136" s="238" t="s">
        <v>134</v>
      </c>
    </row>
    <row r="137" spans="2:51" s="12" customFormat="1" ht="12">
      <c r="B137" s="228"/>
      <c r="C137" s="229"/>
      <c r="D137" s="230" t="s">
        <v>143</v>
      </c>
      <c r="E137" s="231" t="s">
        <v>1</v>
      </c>
      <c r="F137" s="232" t="s">
        <v>184</v>
      </c>
      <c r="G137" s="229"/>
      <c r="H137" s="231" t="s">
        <v>1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143</v>
      </c>
      <c r="AU137" s="238" t="s">
        <v>78</v>
      </c>
      <c r="AV137" s="12" t="s">
        <v>76</v>
      </c>
      <c r="AW137" s="12" t="s">
        <v>30</v>
      </c>
      <c r="AX137" s="12" t="s">
        <v>68</v>
      </c>
      <c r="AY137" s="238" t="s">
        <v>134</v>
      </c>
    </row>
    <row r="138" spans="2:51" s="13" customFormat="1" ht="12">
      <c r="B138" s="239"/>
      <c r="C138" s="240"/>
      <c r="D138" s="230" t="s">
        <v>143</v>
      </c>
      <c r="E138" s="241" t="s">
        <v>1</v>
      </c>
      <c r="F138" s="242" t="s">
        <v>161</v>
      </c>
      <c r="G138" s="240"/>
      <c r="H138" s="243">
        <v>5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143</v>
      </c>
      <c r="AU138" s="249" t="s">
        <v>78</v>
      </c>
      <c r="AV138" s="13" t="s">
        <v>78</v>
      </c>
      <c r="AW138" s="13" t="s">
        <v>30</v>
      </c>
      <c r="AX138" s="13" t="s">
        <v>68</v>
      </c>
      <c r="AY138" s="249" t="s">
        <v>134</v>
      </c>
    </row>
    <row r="139" spans="2:51" s="14" customFormat="1" ht="12">
      <c r="B139" s="250"/>
      <c r="C139" s="251"/>
      <c r="D139" s="230" t="s">
        <v>143</v>
      </c>
      <c r="E139" s="252" t="s">
        <v>1</v>
      </c>
      <c r="F139" s="253" t="s">
        <v>146</v>
      </c>
      <c r="G139" s="251"/>
      <c r="H139" s="254">
        <v>5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AT139" s="260" t="s">
        <v>143</v>
      </c>
      <c r="AU139" s="260" t="s">
        <v>78</v>
      </c>
      <c r="AV139" s="14" t="s">
        <v>141</v>
      </c>
      <c r="AW139" s="14" t="s">
        <v>30</v>
      </c>
      <c r="AX139" s="14" t="s">
        <v>76</v>
      </c>
      <c r="AY139" s="260" t="s">
        <v>134</v>
      </c>
    </row>
    <row r="140" spans="2:65" s="1" customFormat="1" ht="16.5" customHeight="1">
      <c r="B140" s="38"/>
      <c r="C140" s="216" t="s">
        <v>185</v>
      </c>
      <c r="D140" s="216" t="s">
        <v>136</v>
      </c>
      <c r="E140" s="217" t="s">
        <v>186</v>
      </c>
      <c r="F140" s="218" t="s">
        <v>187</v>
      </c>
      <c r="G140" s="219" t="s">
        <v>139</v>
      </c>
      <c r="H140" s="220">
        <v>1</v>
      </c>
      <c r="I140" s="221"/>
      <c r="J140" s="222">
        <f>ROUND(I140*H140,2)</f>
        <v>0</v>
      </c>
      <c r="K140" s="218" t="s">
        <v>140</v>
      </c>
      <c r="L140" s="43"/>
      <c r="M140" s="223" t="s">
        <v>1</v>
      </c>
      <c r="N140" s="224" t="s">
        <v>39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141</v>
      </c>
      <c r="AT140" s="17" t="s">
        <v>136</v>
      </c>
      <c r="AU140" s="17" t="s">
        <v>78</v>
      </c>
      <c r="AY140" s="17" t="s">
        <v>134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76</v>
      </c>
      <c r="BK140" s="227">
        <f>ROUND(I140*H140,2)</f>
        <v>0</v>
      </c>
      <c r="BL140" s="17" t="s">
        <v>141</v>
      </c>
      <c r="BM140" s="17" t="s">
        <v>188</v>
      </c>
    </row>
    <row r="141" spans="2:51" s="12" customFormat="1" ht="12">
      <c r="B141" s="228"/>
      <c r="C141" s="229"/>
      <c r="D141" s="230" t="s">
        <v>143</v>
      </c>
      <c r="E141" s="231" t="s">
        <v>1</v>
      </c>
      <c r="F141" s="232" t="s">
        <v>144</v>
      </c>
      <c r="G141" s="229"/>
      <c r="H141" s="231" t="s">
        <v>1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143</v>
      </c>
      <c r="AU141" s="238" t="s">
        <v>78</v>
      </c>
      <c r="AV141" s="12" t="s">
        <v>76</v>
      </c>
      <c r="AW141" s="12" t="s">
        <v>30</v>
      </c>
      <c r="AX141" s="12" t="s">
        <v>68</v>
      </c>
      <c r="AY141" s="238" t="s">
        <v>134</v>
      </c>
    </row>
    <row r="142" spans="2:51" s="12" customFormat="1" ht="12">
      <c r="B142" s="228"/>
      <c r="C142" s="229"/>
      <c r="D142" s="230" t="s">
        <v>143</v>
      </c>
      <c r="E142" s="231" t="s">
        <v>1</v>
      </c>
      <c r="F142" s="232" t="s">
        <v>189</v>
      </c>
      <c r="G142" s="229"/>
      <c r="H142" s="231" t="s">
        <v>1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143</v>
      </c>
      <c r="AU142" s="238" t="s">
        <v>78</v>
      </c>
      <c r="AV142" s="12" t="s">
        <v>76</v>
      </c>
      <c r="AW142" s="12" t="s">
        <v>30</v>
      </c>
      <c r="AX142" s="12" t="s">
        <v>68</v>
      </c>
      <c r="AY142" s="238" t="s">
        <v>134</v>
      </c>
    </row>
    <row r="143" spans="2:51" s="13" customFormat="1" ht="12">
      <c r="B143" s="239"/>
      <c r="C143" s="240"/>
      <c r="D143" s="230" t="s">
        <v>143</v>
      </c>
      <c r="E143" s="241" t="s">
        <v>1</v>
      </c>
      <c r="F143" s="242" t="s">
        <v>76</v>
      </c>
      <c r="G143" s="240"/>
      <c r="H143" s="243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143</v>
      </c>
      <c r="AU143" s="249" t="s">
        <v>78</v>
      </c>
      <c r="AV143" s="13" t="s">
        <v>78</v>
      </c>
      <c r="AW143" s="13" t="s">
        <v>30</v>
      </c>
      <c r="AX143" s="13" t="s">
        <v>68</v>
      </c>
      <c r="AY143" s="249" t="s">
        <v>134</v>
      </c>
    </row>
    <row r="144" spans="2:51" s="14" customFormat="1" ht="12">
      <c r="B144" s="250"/>
      <c r="C144" s="251"/>
      <c r="D144" s="230" t="s">
        <v>143</v>
      </c>
      <c r="E144" s="252" t="s">
        <v>1</v>
      </c>
      <c r="F144" s="253" t="s">
        <v>146</v>
      </c>
      <c r="G144" s="251"/>
      <c r="H144" s="254">
        <v>1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143</v>
      </c>
      <c r="AU144" s="260" t="s">
        <v>78</v>
      </c>
      <c r="AV144" s="14" t="s">
        <v>141</v>
      </c>
      <c r="AW144" s="14" t="s">
        <v>30</v>
      </c>
      <c r="AX144" s="14" t="s">
        <v>76</v>
      </c>
      <c r="AY144" s="260" t="s">
        <v>134</v>
      </c>
    </row>
    <row r="145" spans="2:65" s="1" customFormat="1" ht="16.5" customHeight="1">
      <c r="B145" s="38"/>
      <c r="C145" s="216" t="s">
        <v>190</v>
      </c>
      <c r="D145" s="216" t="s">
        <v>136</v>
      </c>
      <c r="E145" s="217" t="s">
        <v>191</v>
      </c>
      <c r="F145" s="218" t="s">
        <v>192</v>
      </c>
      <c r="G145" s="219" t="s">
        <v>139</v>
      </c>
      <c r="H145" s="220">
        <v>1</v>
      </c>
      <c r="I145" s="221"/>
      <c r="J145" s="222">
        <f>ROUND(I145*H145,2)</f>
        <v>0</v>
      </c>
      <c r="K145" s="218" t="s">
        <v>140</v>
      </c>
      <c r="L145" s="43"/>
      <c r="M145" s="223" t="s">
        <v>1</v>
      </c>
      <c r="N145" s="224" t="s">
        <v>39</v>
      </c>
      <c r="O145" s="79"/>
      <c r="P145" s="225">
        <f>O145*H145</f>
        <v>0</v>
      </c>
      <c r="Q145" s="225">
        <v>5E-05</v>
      </c>
      <c r="R145" s="225">
        <f>Q145*H145</f>
        <v>5E-05</v>
      </c>
      <c r="S145" s="225">
        <v>0</v>
      </c>
      <c r="T145" s="226">
        <f>S145*H145</f>
        <v>0</v>
      </c>
      <c r="AR145" s="17" t="s">
        <v>141</v>
      </c>
      <c r="AT145" s="17" t="s">
        <v>136</v>
      </c>
      <c r="AU145" s="17" t="s">
        <v>78</v>
      </c>
      <c r="AY145" s="17" t="s">
        <v>134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76</v>
      </c>
      <c r="BK145" s="227">
        <f>ROUND(I145*H145,2)</f>
        <v>0</v>
      </c>
      <c r="BL145" s="17" t="s">
        <v>141</v>
      </c>
      <c r="BM145" s="17" t="s">
        <v>193</v>
      </c>
    </row>
    <row r="146" spans="2:51" s="12" customFormat="1" ht="12">
      <c r="B146" s="228"/>
      <c r="C146" s="229"/>
      <c r="D146" s="230" t="s">
        <v>143</v>
      </c>
      <c r="E146" s="231" t="s">
        <v>1</v>
      </c>
      <c r="F146" s="232" t="s">
        <v>194</v>
      </c>
      <c r="G146" s="229"/>
      <c r="H146" s="231" t="s">
        <v>1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143</v>
      </c>
      <c r="AU146" s="238" t="s">
        <v>78</v>
      </c>
      <c r="AV146" s="12" t="s">
        <v>76</v>
      </c>
      <c r="AW146" s="12" t="s">
        <v>30</v>
      </c>
      <c r="AX146" s="12" t="s">
        <v>68</v>
      </c>
      <c r="AY146" s="238" t="s">
        <v>134</v>
      </c>
    </row>
    <row r="147" spans="2:51" s="12" customFormat="1" ht="12">
      <c r="B147" s="228"/>
      <c r="C147" s="229"/>
      <c r="D147" s="230" t="s">
        <v>143</v>
      </c>
      <c r="E147" s="231" t="s">
        <v>1</v>
      </c>
      <c r="F147" s="232" t="s">
        <v>144</v>
      </c>
      <c r="G147" s="229"/>
      <c r="H147" s="231" t="s">
        <v>1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143</v>
      </c>
      <c r="AU147" s="238" t="s">
        <v>78</v>
      </c>
      <c r="AV147" s="12" t="s">
        <v>76</v>
      </c>
      <c r="AW147" s="12" t="s">
        <v>30</v>
      </c>
      <c r="AX147" s="12" t="s">
        <v>68</v>
      </c>
      <c r="AY147" s="238" t="s">
        <v>134</v>
      </c>
    </row>
    <row r="148" spans="2:51" s="12" customFormat="1" ht="12">
      <c r="B148" s="228"/>
      <c r="C148" s="229"/>
      <c r="D148" s="230" t="s">
        <v>143</v>
      </c>
      <c r="E148" s="231" t="s">
        <v>1</v>
      </c>
      <c r="F148" s="232" t="s">
        <v>145</v>
      </c>
      <c r="G148" s="229"/>
      <c r="H148" s="231" t="s">
        <v>1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143</v>
      </c>
      <c r="AU148" s="238" t="s">
        <v>78</v>
      </c>
      <c r="AV148" s="12" t="s">
        <v>76</v>
      </c>
      <c r="AW148" s="12" t="s">
        <v>30</v>
      </c>
      <c r="AX148" s="12" t="s">
        <v>68</v>
      </c>
      <c r="AY148" s="238" t="s">
        <v>134</v>
      </c>
    </row>
    <row r="149" spans="2:51" s="13" customFormat="1" ht="12">
      <c r="B149" s="239"/>
      <c r="C149" s="240"/>
      <c r="D149" s="230" t="s">
        <v>143</v>
      </c>
      <c r="E149" s="241" t="s">
        <v>1</v>
      </c>
      <c r="F149" s="242" t="s">
        <v>76</v>
      </c>
      <c r="G149" s="240"/>
      <c r="H149" s="243">
        <v>1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143</v>
      </c>
      <c r="AU149" s="249" t="s">
        <v>78</v>
      </c>
      <c r="AV149" s="13" t="s">
        <v>78</v>
      </c>
      <c r="AW149" s="13" t="s">
        <v>30</v>
      </c>
      <c r="AX149" s="13" t="s">
        <v>68</v>
      </c>
      <c r="AY149" s="249" t="s">
        <v>134</v>
      </c>
    </row>
    <row r="150" spans="2:51" s="14" customFormat="1" ht="12">
      <c r="B150" s="250"/>
      <c r="C150" s="251"/>
      <c r="D150" s="230" t="s">
        <v>143</v>
      </c>
      <c r="E150" s="252" t="s">
        <v>1</v>
      </c>
      <c r="F150" s="253" t="s">
        <v>146</v>
      </c>
      <c r="G150" s="251"/>
      <c r="H150" s="254">
        <v>1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AT150" s="260" t="s">
        <v>143</v>
      </c>
      <c r="AU150" s="260" t="s">
        <v>78</v>
      </c>
      <c r="AV150" s="14" t="s">
        <v>141</v>
      </c>
      <c r="AW150" s="14" t="s">
        <v>30</v>
      </c>
      <c r="AX150" s="14" t="s">
        <v>76</v>
      </c>
      <c r="AY150" s="260" t="s">
        <v>134</v>
      </c>
    </row>
    <row r="151" spans="2:65" s="1" customFormat="1" ht="16.5" customHeight="1">
      <c r="B151" s="38"/>
      <c r="C151" s="216" t="s">
        <v>195</v>
      </c>
      <c r="D151" s="216" t="s">
        <v>136</v>
      </c>
      <c r="E151" s="217" t="s">
        <v>196</v>
      </c>
      <c r="F151" s="218" t="s">
        <v>197</v>
      </c>
      <c r="G151" s="219" t="s">
        <v>139</v>
      </c>
      <c r="H151" s="220">
        <v>8</v>
      </c>
      <c r="I151" s="221"/>
      <c r="J151" s="222">
        <f>ROUND(I151*H151,2)</f>
        <v>0</v>
      </c>
      <c r="K151" s="218" t="s">
        <v>140</v>
      </c>
      <c r="L151" s="43"/>
      <c r="M151" s="223" t="s">
        <v>1</v>
      </c>
      <c r="N151" s="224" t="s">
        <v>39</v>
      </c>
      <c r="O151" s="79"/>
      <c r="P151" s="225">
        <f>O151*H151</f>
        <v>0</v>
      </c>
      <c r="Q151" s="225">
        <v>5E-05</v>
      </c>
      <c r="R151" s="225">
        <f>Q151*H151</f>
        <v>0.0004</v>
      </c>
      <c r="S151" s="225">
        <v>0</v>
      </c>
      <c r="T151" s="226">
        <f>S151*H151</f>
        <v>0</v>
      </c>
      <c r="AR151" s="17" t="s">
        <v>141</v>
      </c>
      <c r="AT151" s="17" t="s">
        <v>136</v>
      </c>
      <c r="AU151" s="17" t="s">
        <v>78</v>
      </c>
      <c r="AY151" s="17" t="s">
        <v>134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76</v>
      </c>
      <c r="BK151" s="227">
        <f>ROUND(I151*H151,2)</f>
        <v>0</v>
      </c>
      <c r="BL151" s="17" t="s">
        <v>141</v>
      </c>
      <c r="BM151" s="17" t="s">
        <v>198</v>
      </c>
    </row>
    <row r="152" spans="2:51" s="12" customFormat="1" ht="12">
      <c r="B152" s="228"/>
      <c r="C152" s="229"/>
      <c r="D152" s="230" t="s">
        <v>143</v>
      </c>
      <c r="E152" s="231" t="s">
        <v>1</v>
      </c>
      <c r="F152" s="232" t="s">
        <v>194</v>
      </c>
      <c r="G152" s="229"/>
      <c r="H152" s="231" t="s">
        <v>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143</v>
      </c>
      <c r="AU152" s="238" t="s">
        <v>78</v>
      </c>
      <c r="AV152" s="12" t="s">
        <v>76</v>
      </c>
      <c r="AW152" s="12" t="s">
        <v>30</v>
      </c>
      <c r="AX152" s="12" t="s">
        <v>68</v>
      </c>
      <c r="AY152" s="238" t="s">
        <v>134</v>
      </c>
    </row>
    <row r="153" spans="2:51" s="12" customFormat="1" ht="12">
      <c r="B153" s="228"/>
      <c r="C153" s="229"/>
      <c r="D153" s="230" t="s">
        <v>143</v>
      </c>
      <c r="E153" s="231" t="s">
        <v>1</v>
      </c>
      <c r="F153" s="232" t="s">
        <v>144</v>
      </c>
      <c r="G153" s="229"/>
      <c r="H153" s="231" t="s">
        <v>1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143</v>
      </c>
      <c r="AU153" s="238" t="s">
        <v>78</v>
      </c>
      <c r="AV153" s="12" t="s">
        <v>76</v>
      </c>
      <c r="AW153" s="12" t="s">
        <v>30</v>
      </c>
      <c r="AX153" s="12" t="s">
        <v>68</v>
      </c>
      <c r="AY153" s="238" t="s">
        <v>134</v>
      </c>
    </row>
    <row r="154" spans="2:51" s="12" customFormat="1" ht="12">
      <c r="B154" s="228"/>
      <c r="C154" s="229"/>
      <c r="D154" s="230" t="s">
        <v>143</v>
      </c>
      <c r="E154" s="231" t="s">
        <v>1</v>
      </c>
      <c r="F154" s="232" t="s">
        <v>199</v>
      </c>
      <c r="G154" s="229"/>
      <c r="H154" s="231" t="s">
        <v>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143</v>
      </c>
      <c r="AU154" s="238" t="s">
        <v>78</v>
      </c>
      <c r="AV154" s="12" t="s">
        <v>76</v>
      </c>
      <c r="AW154" s="12" t="s">
        <v>30</v>
      </c>
      <c r="AX154" s="12" t="s">
        <v>68</v>
      </c>
      <c r="AY154" s="238" t="s">
        <v>134</v>
      </c>
    </row>
    <row r="155" spans="2:51" s="13" customFormat="1" ht="12">
      <c r="B155" s="239"/>
      <c r="C155" s="240"/>
      <c r="D155" s="230" t="s">
        <v>143</v>
      </c>
      <c r="E155" s="241" t="s">
        <v>1</v>
      </c>
      <c r="F155" s="242" t="s">
        <v>141</v>
      </c>
      <c r="G155" s="240"/>
      <c r="H155" s="243">
        <v>4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143</v>
      </c>
      <c r="AU155" s="249" t="s">
        <v>78</v>
      </c>
      <c r="AV155" s="13" t="s">
        <v>78</v>
      </c>
      <c r="AW155" s="13" t="s">
        <v>30</v>
      </c>
      <c r="AX155" s="13" t="s">
        <v>68</v>
      </c>
      <c r="AY155" s="249" t="s">
        <v>134</v>
      </c>
    </row>
    <row r="156" spans="2:51" s="12" customFormat="1" ht="12">
      <c r="B156" s="228"/>
      <c r="C156" s="229"/>
      <c r="D156" s="230" t="s">
        <v>143</v>
      </c>
      <c r="E156" s="231" t="s">
        <v>1</v>
      </c>
      <c r="F156" s="232" t="s">
        <v>200</v>
      </c>
      <c r="G156" s="229"/>
      <c r="H156" s="231" t="s">
        <v>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143</v>
      </c>
      <c r="AU156" s="238" t="s">
        <v>78</v>
      </c>
      <c r="AV156" s="12" t="s">
        <v>76</v>
      </c>
      <c r="AW156" s="12" t="s">
        <v>30</v>
      </c>
      <c r="AX156" s="12" t="s">
        <v>68</v>
      </c>
      <c r="AY156" s="238" t="s">
        <v>134</v>
      </c>
    </row>
    <row r="157" spans="2:51" s="12" customFormat="1" ht="12">
      <c r="B157" s="228"/>
      <c r="C157" s="229"/>
      <c r="D157" s="230" t="s">
        <v>143</v>
      </c>
      <c r="E157" s="231" t="s">
        <v>1</v>
      </c>
      <c r="F157" s="232" t="s">
        <v>144</v>
      </c>
      <c r="G157" s="229"/>
      <c r="H157" s="231" t="s">
        <v>1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143</v>
      </c>
      <c r="AU157" s="238" t="s">
        <v>78</v>
      </c>
      <c r="AV157" s="12" t="s">
        <v>76</v>
      </c>
      <c r="AW157" s="12" t="s">
        <v>30</v>
      </c>
      <c r="AX157" s="12" t="s">
        <v>68</v>
      </c>
      <c r="AY157" s="238" t="s">
        <v>134</v>
      </c>
    </row>
    <row r="158" spans="2:51" s="12" customFormat="1" ht="12">
      <c r="B158" s="228"/>
      <c r="C158" s="229"/>
      <c r="D158" s="230" t="s">
        <v>143</v>
      </c>
      <c r="E158" s="231" t="s">
        <v>1</v>
      </c>
      <c r="F158" s="232" t="s">
        <v>201</v>
      </c>
      <c r="G158" s="229"/>
      <c r="H158" s="231" t="s">
        <v>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143</v>
      </c>
      <c r="AU158" s="238" t="s">
        <v>78</v>
      </c>
      <c r="AV158" s="12" t="s">
        <v>76</v>
      </c>
      <c r="AW158" s="12" t="s">
        <v>30</v>
      </c>
      <c r="AX158" s="12" t="s">
        <v>68</v>
      </c>
      <c r="AY158" s="238" t="s">
        <v>134</v>
      </c>
    </row>
    <row r="159" spans="2:51" s="13" customFormat="1" ht="12">
      <c r="B159" s="239"/>
      <c r="C159" s="240"/>
      <c r="D159" s="230" t="s">
        <v>143</v>
      </c>
      <c r="E159" s="241" t="s">
        <v>1</v>
      </c>
      <c r="F159" s="242" t="s">
        <v>141</v>
      </c>
      <c r="G159" s="240"/>
      <c r="H159" s="243">
        <v>4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143</v>
      </c>
      <c r="AU159" s="249" t="s">
        <v>78</v>
      </c>
      <c r="AV159" s="13" t="s">
        <v>78</v>
      </c>
      <c r="AW159" s="13" t="s">
        <v>30</v>
      </c>
      <c r="AX159" s="13" t="s">
        <v>68</v>
      </c>
      <c r="AY159" s="249" t="s">
        <v>134</v>
      </c>
    </row>
    <row r="160" spans="2:51" s="14" customFormat="1" ht="12">
      <c r="B160" s="250"/>
      <c r="C160" s="251"/>
      <c r="D160" s="230" t="s">
        <v>143</v>
      </c>
      <c r="E160" s="252" t="s">
        <v>1</v>
      </c>
      <c r="F160" s="253" t="s">
        <v>146</v>
      </c>
      <c r="G160" s="251"/>
      <c r="H160" s="254">
        <v>8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AT160" s="260" t="s">
        <v>143</v>
      </c>
      <c r="AU160" s="260" t="s">
        <v>78</v>
      </c>
      <c r="AV160" s="14" t="s">
        <v>141</v>
      </c>
      <c r="AW160" s="14" t="s">
        <v>30</v>
      </c>
      <c r="AX160" s="14" t="s">
        <v>76</v>
      </c>
      <c r="AY160" s="260" t="s">
        <v>134</v>
      </c>
    </row>
    <row r="161" spans="2:65" s="1" customFormat="1" ht="16.5" customHeight="1">
      <c r="B161" s="38"/>
      <c r="C161" s="216" t="s">
        <v>202</v>
      </c>
      <c r="D161" s="216" t="s">
        <v>136</v>
      </c>
      <c r="E161" s="217" t="s">
        <v>203</v>
      </c>
      <c r="F161" s="218" t="s">
        <v>204</v>
      </c>
      <c r="G161" s="219" t="s">
        <v>139</v>
      </c>
      <c r="H161" s="220">
        <v>11</v>
      </c>
      <c r="I161" s="221"/>
      <c r="J161" s="222">
        <f>ROUND(I161*H161,2)</f>
        <v>0</v>
      </c>
      <c r="K161" s="218" t="s">
        <v>140</v>
      </c>
      <c r="L161" s="43"/>
      <c r="M161" s="223" t="s">
        <v>1</v>
      </c>
      <c r="N161" s="224" t="s">
        <v>39</v>
      </c>
      <c r="O161" s="79"/>
      <c r="P161" s="225">
        <f>O161*H161</f>
        <v>0</v>
      </c>
      <c r="Q161" s="225">
        <v>9E-05</v>
      </c>
      <c r="R161" s="225">
        <f>Q161*H161</f>
        <v>0.00099</v>
      </c>
      <c r="S161" s="225">
        <v>0</v>
      </c>
      <c r="T161" s="226">
        <f>S161*H161</f>
        <v>0</v>
      </c>
      <c r="AR161" s="17" t="s">
        <v>141</v>
      </c>
      <c r="AT161" s="17" t="s">
        <v>136</v>
      </c>
      <c r="AU161" s="17" t="s">
        <v>78</v>
      </c>
      <c r="AY161" s="17" t="s">
        <v>134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7" t="s">
        <v>76</v>
      </c>
      <c r="BK161" s="227">
        <f>ROUND(I161*H161,2)</f>
        <v>0</v>
      </c>
      <c r="BL161" s="17" t="s">
        <v>141</v>
      </c>
      <c r="BM161" s="17" t="s">
        <v>205</v>
      </c>
    </row>
    <row r="162" spans="2:51" s="12" customFormat="1" ht="12">
      <c r="B162" s="228"/>
      <c r="C162" s="229"/>
      <c r="D162" s="230" t="s">
        <v>143</v>
      </c>
      <c r="E162" s="231" t="s">
        <v>1</v>
      </c>
      <c r="F162" s="232" t="s">
        <v>194</v>
      </c>
      <c r="G162" s="229"/>
      <c r="H162" s="231" t="s">
        <v>1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143</v>
      </c>
      <c r="AU162" s="238" t="s">
        <v>78</v>
      </c>
      <c r="AV162" s="12" t="s">
        <v>76</v>
      </c>
      <c r="AW162" s="12" t="s">
        <v>30</v>
      </c>
      <c r="AX162" s="12" t="s">
        <v>68</v>
      </c>
      <c r="AY162" s="238" t="s">
        <v>134</v>
      </c>
    </row>
    <row r="163" spans="2:51" s="12" customFormat="1" ht="12">
      <c r="B163" s="228"/>
      <c r="C163" s="229"/>
      <c r="D163" s="230" t="s">
        <v>143</v>
      </c>
      <c r="E163" s="231" t="s">
        <v>1</v>
      </c>
      <c r="F163" s="232" t="s">
        <v>144</v>
      </c>
      <c r="G163" s="229"/>
      <c r="H163" s="231" t="s">
        <v>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143</v>
      </c>
      <c r="AU163" s="238" t="s">
        <v>78</v>
      </c>
      <c r="AV163" s="12" t="s">
        <v>76</v>
      </c>
      <c r="AW163" s="12" t="s">
        <v>30</v>
      </c>
      <c r="AX163" s="12" t="s">
        <v>68</v>
      </c>
      <c r="AY163" s="238" t="s">
        <v>134</v>
      </c>
    </row>
    <row r="164" spans="2:51" s="12" customFormat="1" ht="12">
      <c r="B164" s="228"/>
      <c r="C164" s="229"/>
      <c r="D164" s="230" t="s">
        <v>143</v>
      </c>
      <c r="E164" s="231" t="s">
        <v>1</v>
      </c>
      <c r="F164" s="232" t="s">
        <v>206</v>
      </c>
      <c r="G164" s="229"/>
      <c r="H164" s="231" t="s">
        <v>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143</v>
      </c>
      <c r="AU164" s="238" t="s">
        <v>78</v>
      </c>
      <c r="AV164" s="12" t="s">
        <v>76</v>
      </c>
      <c r="AW164" s="12" t="s">
        <v>30</v>
      </c>
      <c r="AX164" s="12" t="s">
        <v>68</v>
      </c>
      <c r="AY164" s="238" t="s">
        <v>134</v>
      </c>
    </row>
    <row r="165" spans="2:51" s="13" customFormat="1" ht="12">
      <c r="B165" s="239"/>
      <c r="C165" s="240"/>
      <c r="D165" s="230" t="s">
        <v>143</v>
      </c>
      <c r="E165" s="241" t="s">
        <v>1</v>
      </c>
      <c r="F165" s="242" t="s">
        <v>156</v>
      </c>
      <c r="G165" s="240"/>
      <c r="H165" s="243">
        <v>6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143</v>
      </c>
      <c r="AU165" s="249" t="s">
        <v>78</v>
      </c>
      <c r="AV165" s="13" t="s">
        <v>78</v>
      </c>
      <c r="AW165" s="13" t="s">
        <v>30</v>
      </c>
      <c r="AX165" s="13" t="s">
        <v>68</v>
      </c>
      <c r="AY165" s="249" t="s">
        <v>134</v>
      </c>
    </row>
    <row r="166" spans="2:51" s="12" customFormat="1" ht="12">
      <c r="B166" s="228"/>
      <c r="C166" s="229"/>
      <c r="D166" s="230" t="s">
        <v>143</v>
      </c>
      <c r="E166" s="231" t="s">
        <v>1</v>
      </c>
      <c r="F166" s="232" t="s">
        <v>207</v>
      </c>
      <c r="G166" s="229"/>
      <c r="H166" s="231" t="s">
        <v>1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143</v>
      </c>
      <c r="AU166" s="238" t="s">
        <v>78</v>
      </c>
      <c r="AV166" s="12" t="s">
        <v>76</v>
      </c>
      <c r="AW166" s="12" t="s">
        <v>30</v>
      </c>
      <c r="AX166" s="12" t="s">
        <v>68</v>
      </c>
      <c r="AY166" s="238" t="s">
        <v>134</v>
      </c>
    </row>
    <row r="167" spans="2:51" s="12" customFormat="1" ht="12">
      <c r="B167" s="228"/>
      <c r="C167" s="229"/>
      <c r="D167" s="230" t="s">
        <v>143</v>
      </c>
      <c r="E167" s="231" t="s">
        <v>1</v>
      </c>
      <c r="F167" s="232" t="s">
        <v>144</v>
      </c>
      <c r="G167" s="229"/>
      <c r="H167" s="231" t="s">
        <v>1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143</v>
      </c>
      <c r="AU167" s="238" t="s">
        <v>78</v>
      </c>
      <c r="AV167" s="12" t="s">
        <v>76</v>
      </c>
      <c r="AW167" s="12" t="s">
        <v>30</v>
      </c>
      <c r="AX167" s="12" t="s">
        <v>68</v>
      </c>
      <c r="AY167" s="238" t="s">
        <v>134</v>
      </c>
    </row>
    <row r="168" spans="2:51" s="12" customFormat="1" ht="12">
      <c r="B168" s="228"/>
      <c r="C168" s="229"/>
      <c r="D168" s="230" t="s">
        <v>143</v>
      </c>
      <c r="E168" s="231" t="s">
        <v>1</v>
      </c>
      <c r="F168" s="232" t="s">
        <v>184</v>
      </c>
      <c r="G168" s="229"/>
      <c r="H168" s="231" t="s">
        <v>1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143</v>
      </c>
      <c r="AU168" s="238" t="s">
        <v>78</v>
      </c>
      <c r="AV168" s="12" t="s">
        <v>76</v>
      </c>
      <c r="AW168" s="12" t="s">
        <v>30</v>
      </c>
      <c r="AX168" s="12" t="s">
        <v>68</v>
      </c>
      <c r="AY168" s="238" t="s">
        <v>134</v>
      </c>
    </row>
    <row r="169" spans="2:51" s="13" customFormat="1" ht="12">
      <c r="B169" s="239"/>
      <c r="C169" s="240"/>
      <c r="D169" s="230" t="s">
        <v>143</v>
      </c>
      <c r="E169" s="241" t="s">
        <v>1</v>
      </c>
      <c r="F169" s="242" t="s">
        <v>161</v>
      </c>
      <c r="G169" s="240"/>
      <c r="H169" s="243">
        <v>5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143</v>
      </c>
      <c r="AU169" s="249" t="s">
        <v>78</v>
      </c>
      <c r="AV169" s="13" t="s">
        <v>78</v>
      </c>
      <c r="AW169" s="13" t="s">
        <v>30</v>
      </c>
      <c r="AX169" s="13" t="s">
        <v>68</v>
      </c>
      <c r="AY169" s="249" t="s">
        <v>134</v>
      </c>
    </row>
    <row r="170" spans="2:51" s="14" customFormat="1" ht="12">
      <c r="B170" s="250"/>
      <c r="C170" s="251"/>
      <c r="D170" s="230" t="s">
        <v>143</v>
      </c>
      <c r="E170" s="252" t="s">
        <v>1</v>
      </c>
      <c r="F170" s="253" t="s">
        <v>146</v>
      </c>
      <c r="G170" s="251"/>
      <c r="H170" s="254">
        <v>11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AT170" s="260" t="s">
        <v>143</v>
      </c>
      <c r="AU170" s="260" t="s">
        <v>78</v>
      </c>
      <c r="AV170" s="14" t="s">
        <v>141</v>
      </c>
      <c r="AW170" s="14" t="s">
        <v>30</v>
      </c>
      <c r="AX170" s="14" t="s">
        <v>76</v>
      </c>
      <c r="AY170" s="260" t="s">
        <v>134</v>
      </c>
    </row>
    <row r="171" spans="2:65" s="1" customFormat="1" ht="16.5" customHeight="1">
      <c r="B171" s="38"/>
      <c r="C171" s="216" t="s">
        <v>208</v>
      </c>
      <c r="D171" s="216" t="s">
        <v>136</v>
      </c>
      <c r="E171" s="217" t="s">
        <v>209</v>
      </c>
      <c r="F171" s="218" t="s">
        <v>210</v>
      </c>
      <c r="G171" s="219" t="s">
        <v>139</v>
      </c>
      <c r="H171" s="220">
        <v>6</v>
      </c>
      <c r="I171" s="221"/>
      <c r="J171" s="222">
        <f>ROUND(I171*H171,2)</f>
        <v>0</v>
      </c>
      <c r="K171" s="218" t="s">
        <v>140</v>
      </c>
      <c r="L171" s="43"/>
      <c r="M171" s="223" t="s">
        <v>1</v>
      </c>
      <c r="N171" s="224" t="s">
        <v>39</v>
      </c>
      <c r="O171" s="79"/>
      <c r="P171" s="225">
        <f>O171*H171</f>
        <v>0</v>
      </c>
      <c r="Q171" s="225">
        <v>9E-05</v>
      </c>
      <c r="R171" s="225">
        <f>Q171*H171</f>
        <v>0.00054</v>
      </c>
      <c r="S171" s="225">
        <v>0</v>
      </c>
      <c r="T171" s="226">
        <f>S171*H171</f>
        <v>0</v>
      </c>
      <c r="AR171" s="17" t="s">
        <v>141</v>
      </c>
      <c r="AT171" s="17" t="s">
        <v>136</v>
      </c>
      <c r="AU171" s="17" t="s">
        <v>78</v>
      </c>
      <c r="AY171" s="17" t="s">
        <v>134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7" t="s">
        <v>76</v>
      </c>
      <c r="BK171" s="227">
        <f>ROUND(I171*H171,2)</f>
        <v>0</v>
      </c>
      <c r="BL171" s="17" t="s">
        <v>141</v>
      </c>
      <c r="BM171" s="17" t="s">
        <v>211</v>
      </c>
    </row>
    <row r="172" spans="2:51" s="12" customFormat="1" ht="12">
      <c r="B172" s="228"/>
      <c r="C172" s="229"/>
      <c r="D172" s="230" t="s">
        <v>143</v>
      </c>
      <c r="E172" s="231" t="s">
        <v>1</v>
      </c>
      <c r="F172" s="232" t="s">
        <v>194</v>
      </c>
      <c r="G172" s="229"/>
      <c r="H172" s="231" t="s">
        <v>1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143</v>
      </c>
      <c r="AU172" s="238" t="s">
        <v>78</v>
      </c>
      <c r="AV172" s="12" t="s">
        <v>76</v>
      </c>
      <c r="AW172" s="12" t="s">
        <v>30</v>
      </c>
      <c r="AX172" s="12" t="s">
        <v>68</v>
      </c>
      <c r="AY172" s="238" t="s">
        <v>134</v>
      </c>
    </row>
    <row r="173" spans="2:51" s="12" customFormat="1" ht="12">
      <c r="B173" s="228"/>
      <c r="C173" s="229"/>
      <c r="D173" s="230" t="s">
        <v>143</v>
      </c>
      <c r="E173" s="231" t="s">
        <v>1</v>
      </c>
      <c r="F173" s="232" t="s">
        <v>144</v>
      </c>
      <c r="G173" s="229"/>
      <c r="H173" s="231" t="s">
        <v>1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143</v>
      </c>
      <c r="AU173" s="238" t="s">
        <v>78</v>
      </c>
      <c r="AV173" s="12" t="s">
        <v>76</v>
      </c>
      <c r="AW173" s="12" t="s">
        <v>30</v>
      </c>
      <c r="AX173" s="12" t="s">
        <v>68</v>
      </c>
      <c r="AY173" s="238" t="s">
        <v>134</v>
      </c>
    </row>
    <row r="174" spans="2:51" s="12" customFormat="1" ht="12">
      <c r="B174" s="228"/>
      <c r="C174" s="229"/>
      <c r="D174" s="230" t="s">
        <v>143</v>
      </c>
      <c r="E174" s="231" t="s">
        <v>1</v>
      </c>
      <c r="F174" s="232" t="s">
        <v>160</v>
      </c>
      <c r="G174" s="229"/>
      <c r="H174" s="231" t="s">
        <v>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143</v>
      </c>
      <c r="AU174" s="238" t="s">
        <v>78</v>
      </c>
      <c r="AV174" s="12" t="s">
        <v>76</v>
      </c>
      <c r="AW174" s="12" t="s">
        <v>30</v>
      </c>
      <c r="AX174" s="12" t="s">
        <v>68</v>
      </c>
      <c r="AY174" s="238" t="s">
        <v>134</v>
      </c>
    </row>
    <row r="175" spans="2:51" s="13" customFormat="1" ht="12">
      <c r="B175" s="239"/>
      <c r="C175" s="240"/>
      <c r="D175" s="230" t="s">
        <v>143</v>
      </c>
      <c r="E175" s="241" t="s">
        <v>1</v>
      </c>
      <c r="F175" s="242" t="s">
        <v>161</v>
      </c>
      <c r="G175" s="240"/>
      <c r="H175" s="243">
        <v>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143</v>
      </c>
      <c r="AU175" s="249" t="s">
        <v>78</v>
      </c>
      <c r="AV175" s="13" t="s">
        <v>78</v>
      </c>
      <c r="AW175" s="13" t="s">
        <v>30</v>
      </c>
      <c r="AX175" s="13" t="s">
        <v>68</v>
      </c>
      <c r="AY175" s="249" t="s">
        <v>134</v>
      </c>
    </row>
    <row r="176" spans="2:51" s="12" customFormat="1" ht="12">
      <c r="B176" s="228"/>
      <c r="C176" s="229"/>
      <c r="D176" s="230" t="s">
        <v>143</v>
      </c>
      <c r="E176" s="231" t="s">
        <v>1</v>
      </c>
      <c r="F176" s="232" t="s">
        <v>207</v>
      </c>
      <c r="G176" s="229"/>
      <c r="H176" s="231" t="s">
        <v>1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143</v>
      </c>
      <c r="AU176" s="238" t="s">
        <v>78</v>
      </c>
      <c r="AV176" s="12" t="s">
        <v>76</v>
      </c>
      <c r="AW176" s="12" t="s">
        <v>30</v>
      </c>
      <c r="AX176" s="12" t="s">
        <v>68</v>
      </c>
      <c r="AY176" s="238" t="s">
        <v>134</v>
      </c>
    </row>
    <row r="177" spans="2:51" s="12" customFormat="1" ht="12">
      <c r="B177" s="228"/>
      <c r="C177" s="229"/>
      <c r="D177" s="230" t="s">
        <v>143</v>
      </c>
      <c r="E177" s="231" t="s">
        <v>1</v>
      </c>
      <c r="F177" s="232" t="s">
        <v>144</v>
      </c>
      <c r="G177" s="229"/>
      <c r="H177" s="231" t="s">
        <v>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143</v>
      </c>
      <c r="AU177" s="238" t="s">
        <v>78</v>
      </c>
      <c r="AV177" s="12" t="s">
        <v>76</v>
      </c>
      <c r="AW177" s="12" t="s">
        <v>30</v>
      </c>
      <c r="AX177" s="12" t="s">
        <v>68</v>
      </c>
      <c r="AY177" s="238" t="s">
        <v>134</v>
      </c>
    </row>
    <row r="178" spans="2:51" s="12" customFormat="1" ht="12">
      <c r="B178" s="228"/>
      <c r="C178" s="229"/>
      <c r="D178" s="230" t="s">
        <v>143</v>
      </c>
      <c r="E178" s="231" t="s">
        <v>1</v>
      </c>
      <c r="F178" s="232" t="s">
        <v>189</v>
      </c>
      <c r="G178" s="229"/>
      <c r="H178" s="231" t="s">
        <v>1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143</v>
      </c>
      <c r="AU178" s="238" t="s">
        <v>78</v>
      </c>
      <c r="AV178" s="12" t="s">
        <v>76</v>
      </c>
      <c r="AW178" s="12" t="s">
        <v>30</v>
      </c>
      <c r="AX178" s="12" t="s">
        <v>68</v>
      </c>
      <c r="AY178" s="238" t="s">
        <v>134</v>
      </c>
    </row>
    <row r="179" spans="2:51" s="13" customFormat="1" ht="12">
      <c r="B179" s="239"/>
      <c r="C179" s="240"/>
      <c r="D179" s="230" t="s">
        <v>143</v>
      </c>
      <c r="E179" s="241" t="s">
        <v>1</v>
      </c>
      <c r="F179" s="242" t="s">
        <v>76</v>
      </c>
      <c r="G179" s="240"/>
      <c r="H179" s="243">
        <v>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143</v>
      </c>
      <c r="AU179" s="249" t="s">
        <v>78</v>
      </c>
      <c r="AV179" s="13" t="s">
        <v>78</v>
      </c>
      <c r="AW179" s="13" t="s">
        <v>30</v>
      </c>
      <c r="AX179" s="13" t="s">
        <v>68</v>
      </c>
      <c r="AY179" s="249" t="s">
        <v>134</v>
      </c>
    </row>
    <row r="180" spans="2:51" s="14" customFormat="1" ht="12">
      <c r="B180" s="250"/>
      <c r="C180" s="251"/>
      <c r="D180" s="230" t="s">
        <v>143</v>
      </c>
      <c r="E180" s="252" t="s">
        <v>1</v>
      </c>
      <c r="F180" s="253" t="s">
        <v>146</v>
      </c>
      <c r="G180" s="251"/>
      <c r="H180" s="254">
        <v>6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143</v>
      </c>
      <c r="AU180" s="260" t="s">
        <v>78</v>
      </c>
      <c r="AV180" s="14" t="s">
        <v>141</v>
      </c>
      <c r="AW180" s="14" t="s">
        <v>30</v>
      </c>
      <c r="AX180" s="14" t="s">
        <v>76</v>
      </c>
      <c r="AY180" s="260" t="s">
        <v>134</v>
      </c>
    </row>
    <row r="181" spans="2:65" s="1" customFormat="1" ht="16.5" customHeight="1">
      <c r="B181" s="38"/>
      <c r="C181" s="216" t="s">
        <v>8</v>
      </c>
      <c r="D181" s="216" t="s">
        <v>136</v>
      </c>
      <c r="E181" s="217" t="s">
        <v>212</v>
      </c>
      <c r="F181" s="218" t="s">
        <v>213</v>
      </c>
      <c r="G181" s="219" t="s">
        <v>139</v>
      </c>
      <c r="H181" s="220">
        <v>6</v>
      </c>
      <c r="I181" s="221"/>
      <c r="J181" s="222">
        <f>ROUND(I181*H181,2)</f>
        <v>0</v>
      </c>
      <c r="K181" s="218" t="s">
        <v>140</v>
      </c>
      <c r="L181" s="43"/>
      <c r="M181" s="223" t="s">
        <v>1</v>
      </c>
      <c r="N181" s="224" t="s">
        <v>39</v>
      </c>
      <c r="O181" s="79"/>
      <c r="P181" s="225">
        <f>O181*H181</f>
        <v>0</v>
      </c>
      <c r="Q181" s="225">
        <v>9E-05</v>
      </c>
      <c r="R181" s="225">
        <f>Q181*H181</f>
        <v>0.00054</v>
      </c>
      <c r="S181" s="225">
        <v>0</v>
      </c>
      <c r="T181" s="226">
        <f>S181*H181</f>
        <v>0</v>
      </c>
      <c r="AR181" s="17" t="s">
        <v>141</v>
      </c>
      <c r="AT181" s="17" t="s">
        <v>136</v>
      </c>
      <c r="AU181" s="17" t="s">
        <v>78</v>
      </c>
      <c r="AY181" s="17" t="s">
        <v>134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7" t="s">
        <v>76</v>
      </c>
      <c r="BK181" s="227">
        <f>ROUND(I181*H181,2)</f>
        <v>0</v>
      </c>
      <c r="BL181" s="17" t="s">
        <v>141</v>
      </c>
      <c r="BM181" s="17" t="s">
        <v>214</v>
      </c>
    </row>
    <row r="182" spans="2:51" s="12" customFormat="1" ht="12">
      <c r="B182" s="228"/>
      <c r="C182" s="229"/>
      <c r="D182" s="230" t="s">
        <v>143</v>
      </c>
      <c r="E182" s="231" t="s">
        <v>1</v>
      </c>
      <c r="F182" s="232" t="s">
        <v>194</v>
      </c>
      <c r="G182" s="229"/>
      <c r="H182" s="231" t="s">
        <v>1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143</v>
      </c>
      <c r="AU182" s="238" t="s">
        <v>78</v>
      </c>
      <c r="AV182" s="12" t="s">
        <v>76</v>
      </c>
      <c r="AW182" s="12" t="s">
        <v>30</v>
      </c>
      <c r="AX182" s="12" t="s">
        <v>68</v>
      </c>
      <c r="AY182" s="238" t="s">
        <v>134</v>
      </c>
    </row>
    <row r="183" spans="2:51" s="12" customFormat="1" ht="12">
      <c r="B183" s="228"/>
      <c r="C183" s="229"/>
      <c r="D183" s="230" t="s">
        <v>143</v>
      </c>
      <c r="E183" s="231" t="s">
        <v>1</v>
      </c>
      <c r="F183" s="232" t="s">
        <v>144</v>
      </c>
      <c r="G183" s="229"/>
      <c r="H183" s="231" t="s">
        <v>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143</v>
      </c>
      <c r="AU183" s="238" t="s">
        <v>78</v>
      </c>
      <c r="AV183" s="12" t="s">
        <v>76</v>
      </c>
      <c r="AW183" s="12" t="s">
        <v>30</v>
      </c>
      <c r="AX183" s="12" t="s">
        <v>68</v>
      </c>
      <c r="AY183" s="238" t="s">
        <v>134</v>
      </c>
    </row>
    <row r="184" spans="2:51" s="12" customFormat="1" ht="12">
      <c r="B184" s="228"/>
      <c r="C184" s="229"/>
      <c r="D184" s="230" t="s">
        <v>143</v>
      </c>
      <c r="E184" s="231" t="s">
        <v>1</v>
      </c>
      <c r="F184" s="232" t="s">
        <v>215</v>
      </c>
      <c r="G184" s="229"/>
      <c r="H184" s="231" t="s">
        <v>1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143</v>
      </c>
      <c r="AU184" s="238" t="s">
        <v>78</v>
      </c>
      <c r="AV184" s="12" t="s">
        <v>76</v>
      </c>
      <c r="AW184" s="12" t="s">
        <v>30</v>
      </c>
      <c r="AX184" s="12" t="s">
        <v>68</v>
      </c>
      <c r="AY184" s="238" t="s">
        <v>134</v>
      </c>
    </row>
    <row r="185" spans="2:51" s="13" customFormat="1" ht="12">
      <c r="B185" s="239"/>
      <c r="C185" s="240"/>
      <c r="D185" s="230" t="s">
        <v>143</v>
      </c>
      <c r="E185" s="241" t="s">
        <v>1</v>
      </c>
      <c r="F185" s="242" t="s">
        <v>156</v>
      </c>
      <c r="G185" s="240"/>
      <c r="H185" s="243">
        <v>6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143</v>
      </c>
      <c r="AU185" s="249" t="s">
        <v>78</v>
      </c>
      <c r="AV185" s="13" t="s">
        <v>78</v>
      </c>
      <c r="AW185" s="13" t="s">
        <v>30</v>
      </c>
      <c r="AX185" s="13" t="s">
        <v>68</v>
      </c>
      <c r="AY185" s="249" t="s">
        <v>134</v>
      </c>
    </row>
    <row r="186" spans="2:51" s="14" customFormat="1" ht="12">
      <c r="B186" s="250"/>
      <c r="C186" s="251"/>
      <c r="D186" s="230" t="s">
        <v>143</v>
      </c>
      <c r="E186" s="252" t="s">
        <v>1</v>
      </c>
      <c r="F186" s="253" t="s">
        <v>146</v>
      </c>
      <c r="G186" s="251"/>
      <c r="H186" s="254">
        <v>6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143</v>
      </c>
      <c r="AU186" s="260" t="s">
        <v>78</v>
      </c>
      <c r="AV186" s="14" t="s">
        <v>141</v>
      </c>
      <c r="AW186" s="14" t="s">
        <v>30</v>
      </c>
      <c r="AX186" s="14" t="s">
        <v>76</v>
      </c>
      <c r="AY186" s="260" t="s">
        <v>134</v>
      </c>
    </row>
    <row r="187" spans="2:65" s="1" customFormat="1" ht="22.5" customHeight="1">
      <c r="B187" s="38"/>
      <c r="C187" s="216" t="s">
        <v>216</v>
      </c>
      <c r="D187" s="216" t="s">
        <v>136</v>
      </c>
      <c r="E187" s="217" t="s">
        <v>217</v>
      </c>
      <c r="F187" s="218" t="s">
        <v>218</v>
      </c>
      <c r="G187" s="219" t="s">
        <v>139</v>
      </c>
      <c r="H187" s="220">
        <v>1</v>
      </c>
      <c r="I187" s="221"/>
      <c r="J187" s="222">
        <f>ROUND(I187*H187,2)</f>
        <v>0</v>
      </c>
      <c r="K187" s="218" t="s">
        <v>140</v>
      </c>
      <c r="L187" s="43"/>
      <c r="M187" s="223" t="s">
        <v>1</v>
      </c>
      <c r="N187" s="224" t="s">
        <v>39</v>
      </c>
      <c r="O187" s="7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17" t="s">
        <v>141</v>
      </c>
      <c r="AT187" s="17" t="s">
        <v>136</v>
      </c>
      <c r="AU187" s="17" t="s">
        <v>78</v>
      </c>
      <c r="AY187" s="17" t="s">
        <v>134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7" t="s">
        <v>76</v>
      </c>
      <c r="BK187" s="227">
        <f>ROUND(I187*H187,2)</f>
        <v>0</v>
      </c>
      <c r="BL187" s="17" t="s">
        <v>141</v>
      </c>
      <c r="BM187" s="17" t="s">
        <v>219</v>
      </c>
    </row>
    <row r="188" spans="2:51" s="12" customFormat="1" ht="12">
      <c r="B188" s="228"/>
      <c r="C188" s="229"/>
      <c r="D188" s="230" t="s">
        <v>143</v>
      </c>
      <c r="E188" s="231" t="s">
        <v>1</v>
      </c>
      <c r="F188" s="232" t="s">
        <v>145</v>
      </c>
      <c r="G188" s="229"/>
      <c r="H188" s="231" t="s">
        <v>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143</v>
      </c>
      <c r="AU188" s="238" t="s">
        <v>78</v>
      </c>
      <c r="AV188" s="12" t="s">
        <v>76</v>
      </c>
      <c r="AW188" s="12" t="s">
        <v>30</v>
      </c>
      <c r="AX188" s="12" t="s">
        <v>68</v>
      </c>
      <c r="AY188" s="238" t="s">
        <v>134</v>
      </c>
    </row>
    <row r="189" spans="2:51" s="13" customFormat="1" ht="12">
      <c r="B189" s="239"/>
      <c r="C189" s="240"/>
      <c r="D189" s="230" t="s">
        <v>143</v>
      </c>
      <c r="E189" s="241" t="s">
        <v>1</v>
      </c>
      <c r="F189" s="242" t="s">
        <v>76</v>
      </c>
      <c r="G189" s="240"/>
      <c r="H189" s="243">
        <v>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143</v>
      </c>
      <c r="AU189" s="249" t="s">
        <v>78</v>
      </c>
      <c r="AV189" s="13" t="s">
        <v>78</v>
      </c>
      <c r="AW189" s="13" t="s">
        <v>30</v>
      </c>
      <c r="AX189" s="13" t="s">
        <v>68</v>
      </c>
      <c r="AY189" s="249" t="s">
        <v>134</v>
      </c>
    </row>
    <row r="190" spans="2:51" s="14" customFormat="1" ht="12">
      <c r="B190" s="250"/>
      <c r="C190" s="251"/>
      <c r="D190" s="230" t="s">
        <v>143</v>
      </c>
      <c r="E190" s="252" t="s">
        <v>1</v>
      </c>
      <c r="F190" s="253" t="s">
        <v>146</v>
      </c>
      <c r="G190" s="251"/>
      <c r="H190" s="254">
        <v>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AT190" s="260" t="s">
        <v>143</v>
      </c>
      <c r="AU190" s="260" t="s">
        <v>78</v>
      </c>
      <c r="AV190" s="14" t="s">
        <v>141</v>
      </c>
      <c r="AW190" s="14" t="s">
        <v>30</v>
      </c>
      <c r="AX190" s="14" t="s">
        <v>76</v>
      </c>
      <c r="AY190" s="260" t="s">
        <v>134</v>
      </c>
    </row>
    <row r="191" spans="2:65" s="1" customFormat="1" ht="22.5" customHeight="1">
      <c r="B191" s="38"/>
      <c r="C191" s="216" t="s">
        <v>220</v>
      </c>
      <c r="D191" s="216" t="s">
        <v>136</v>
      </c>
      <c r="E191" s="217" t="s">
        <v>221</v>
      </c>
      <c r="F191" s="218" t="s">
        <v>222</v>
      </c>
      <c r="G191" s="219" t="s">
        <v>139</v>
      </c>
      <c r="H191" s="220">
        <v>4</v>
      </c>
      <c r="I191" s="221"/>
      <c r="J191" s="222">
        <f>ROUND(I191*H191,2)</f>
        <v>0</v>
      </c>
      <c r="K191" s="218" t="s">
        <v>140</v>
      </c>
      <c r="L191" s="43"/>
      <c r="M191" s="223" t="s">
        <v>1</v>
      </c>
      <c r="N191" s="224" t="s">
        <v>39</v>
      </c>
      <c r="O191" s="7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17" t="s">
        <v>141</v>
      </c>
      <c r="AT191" s="17" t="s">
        <v>136</v>
      </c>
      <c r="AU191" s="17" t="s">
        <v>78</v>
      </c>
      <c r="AY191" s="17" t="s">
        <v>134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7" t="s">
        <v>76</v>
      </c>
      <c r="BK191" s="227">
        <f>ROUND(I191*H191,2)</f>
        <v>0</v>
      </c>
      <c r="BL191" s="17" t="s">
        <v>141</v>
      </c>
      <c r="BM191" s="17" t="s">
        <v>223</v>
      </c>
    </row>
    <row r="192" spans="2:51" s="12" customFormat="1" ht="12">
      <c r="B192" s="228"/>
      <c r="C192" s="229"/>
      <c r="D192" s="230" t="s">
        <v>143</v>
      </c>
      <c r="E192" s="231" t="s">
        <v>1</v>
      </c>
      <c r="F192" s="232" t="s">
        <v>144</v>
      </c>
      <c r="G192" s="229"/>
      <c r="H192" s="231" t="s">
        <v>1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143</v>
      </c>
      <c r="AU192" s="238" t="s">
        <v>78</v>
      </c>
      <c r="AV192" s="12" t="s">
        <v>76</v>
      </c>
      <c r="AW192" s="12" t="s">
        <v>30</v>
      </c>
      <c r="AX192" s="12" t="s">
        <v>68</v>
      </c>
      <c r="AY192" s="238" t="s">
        <v>134</v>
      </c>
    </row>
    <row r="193" spans="2:51" s="12" customFormat="1" ht="12">
      <c r="B193" s="228"/>
      <c r="C193" s="229"/>
      <c r="D193" s="230" t="s">
        <v>143</v>
      </c>
      <c r="E193" s="231" t="s">
        <v>1</v>
      </c>
      <c r="F193" s="232" t="s">
        <v>199</v>
      </c>
      <c r="G193" s="229"/>
      <c r="H193" s="231" t="s">
        <v>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143</v>
      </c>
      <c r="AU193" s="238" t="s">
        <v>78</v>
      </c>
      <c r="AV193" s="12" t="s">
        <v>76</v>
      </c>
      <c r="AW193" s="12" t="s">
        <v>30</v>
      </c>
      <c r="AX193" s="12" t="s">
        <v>68</v>
      </c>
      <c r="AY193" s="238" t="s">
        <v>134</v>
      </c>
    </row>
    <row r="194" spans="2:51" s="13" customFormat="1" ht="12">
      <c r="B194" s="239"/>
      <c r="C194" s="240"/>
      <c r="D194" s="230" t="s">
        <v>143</v>
      </c>
      <c r="E194" s="241" t="s">
        <v>1</v>
      </c>
      <c r="F194" s="242" t="s">
        <v>141</v>
      </c>
      <c r="G194" s="240"/>
      <c r="H194" s="243">
        <v>4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143</v>
      </c>
      <c r="AU194" s="249" t="s">
        <v>78</v>
      </c>
      <c r="AV194" s="13" t="s">
        <v>78</v>
      </c>
      <c r="AW194" s="13" t="s">
        <v>30</v>
      </c>
      <c r="AX194" s="13" t="s">
        <v>68</v>
      </c>
      <c r="AY194" s="249" t="s">
        <v>134</v>
      </c>
    </row>
    <row r="195" spans="2:51" s="14" customFormat="1" ht="12">
      <c r="B195" s="250"/>
      <c r="C195" s="251"/>
      <c r="D195" s="230" t="s">
        <v>143</v>
      </c>
      <c r="E195" s="252" t="s">
        <v>1</v>
      </c>
      <c r="F195" s="253" t="s">
        <v>146</v>
      </c>
      <c r="G195" s="251"/>
      <c r="H195" s="254">
        <v>4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AT195" s="260" t="s">
        <v>143</v>
      </c>
      <c r="AU195" s="260" t="s">
        <v>78</v>
      </c>
      <c r="AV195" s="14" t="s">
        <v>141</v>
      </c>
      <c r="AW195" s="14" t="s">
        <v>30</v>
      </c>
      <c r="AX195" s="14" t="s">
        <v>76</v>
      </c>
      <c r="AY195" s="260" t="s">
        <v>134</v>
      </c>
    </row>
    <row r="196" spans="2:65" s="1" customFormat="1" ht="22.5" customHeight="1">
      <c r="B196" s="38"/>
      <c r="C196" s="216" t="s">
        <v>224</v>
      </c>
      <c r="D196" s="216" t="s">
        <v>136</v>
      </c>
      <c r="E196" s="217" t="s">
        <v>225</v>
      </c>
      <c r="F196" s="218" t="s">
        <v>226</v>
      </c>
      <c r="G196" s="219" t="s">
        <v>139</v>
      </c>
      <c r="H196" s="220">
        <v>6</v>
      </c>
      <c r="I196" s="221"/>
      <c r="J196" s="222">
        <f>ROUND(I196*H196,2)</f>
        <v>0</v>
      </c>
      <c r="K196" s="218" t="s">
        <v>140</v>
      </c>
      <c r="L196" s="43"/>
      <c r="M196" s="223" t="s">
        <v>1</v>
      </c>
      <c r="N196" s="224" t="s">
        <v>39</v>
      </c>
      <c r="O196" s="7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AR196" s="17" t="s">
        <v>141</v>
      </c>
      <c r="AT196" s="17" t="s">
        <v>136</v>
      </c>
      <c r="AU196" s="17" t="s">
        <v>78</v>
      </c>
      <c r="AY196" s="17" t="s">
        <v>134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7" t="s">
        <v>76</v>
      </c>
      <c r="BK196" s="227">
        <f>ROUND(I196*H196,2)</f>
        <v>0</v>
      </c>
      <c r="BL196" s="17" t="s">
        <v>141</v>
      </c>
      <c r="BM196" s="17" t="s">
        <v>227</v>
      </c>
    </row>
    <row r="197" spans="2:51" s="12" customFormat="1" ht="12">
      <c r="B197" s="228"/>
      <c r="C197" s="229"/>
      <c r="D197" s="230" t="s">
        <v>143</v>
      </c>
      <c r="E197" s="231" t="s">
        <v>1</v>
      </c>
      <c r="F197" s="232" t="s">
        <v>144</v>
      </c>
      <c r="G197" s="229"/>
      <c r="H197" s="231" t="s">
        <v>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143</v>
      </c>
      <c r="AU197" s="238" t="s">
        <v>78</v>
      </c>
      <c r="AV197" s="12" t="s">
        <v>76</v>
      </c>
      <c r="AW197" s="12" t="s">
        <v>30</v>
      </c>
      <c r="AX197" s="12" t="s">
        <v>68</v>
      </c>
      <c r="AY197" s="238" t="s">
        <v>134</v>
      </c>
    </row>
    <row r="198" spans="2:51" s="12" customFormat="1" ht="12">
      <c r="B198" s="228"/>
      <c r="C198" s="229"/>
      <c r="D198" s="230" t="s">
        <v>143</v>
      </c>
      <c r="E198" s="231" t="s">
        <v>1</v>
      </c>
      <c r="F198" s="232" t="s">
        <v>206</v>
      </c>
      <c r="G198" s="229"/>
      <c r="H198" s="231" t="s">
        <v>1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143</v>
      </c>
      <c r="AU198" s="238" t="s">
        <v>78</v>
      </c>
      <c r="AV198" s="12" t="s">
        <v>76</v>
      </c>
      <c r="AW198" s="12" t="s">
        <v>30</v>
      </c>
      <c r="AX198" s="12" t="s">
        <v>68</v>
      </c>
      <c r="AY198" s="238" t="s">
        <v>134</v>
      </c>
    </row>
    <row r="199" spans="2:51" s="13" customFormat="1" ht="12">
      <c r="B199" s="239"/>
      <c r="C199" s="240"/>
      <c r="D199" s="230" t="s">
        <v>143</v>
      </c>
      <c r="E199" s="241" t="s">
        <v>1</v>
      </c>
      <c r="F199" s="242" t="s">
        <v>156</v>
      </c>
      <c r="G199" s="240"/>
      <c r="H199" s="243">
        <v>6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143</v>
      </c>
      <c r="AU199" s="249" t="s">
        <v>78</v>
      </c>
      <c r="AV199" s="13" t="s">
        <v>78</v>
      </c>
      <c r="AW199" s="13" t="s">
        <v>30</v>
      </c>
      <c r="AX199" s="13" t="s">
        <v>68</v>
      </c>
      <c r="AY199" s="249" t="s">
        <v>134</v>
      </c>
    </row>
    <row r="200" spans="2:51" s="14" customFormat="1" ht="12">
      <c r="B200" s="250"/>
      <c r="C200" s="251"/>
      <c r="D200" s="230" t="s">
        <v>143</v>
      </c>
      <c r="E200" s="252" t="s">
        <v>1</v>
      </c>
      <c r="F200" s="253" t="s">
        <v>146</v>
      </c>
      <c r="G200" s="251"/>
      <c r="H200" s="254">
        <v>6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AT200" s="260" t="s">
        <v>143</v>
      </c>
      <c r="AU200" s="260" t="s">
        <v>78</v>
      </c>
      <c r="AV200" s="14" t="s">
        <v>141</v>
      </c>
      <c r="AW200" s="14" t="s">
        <v>30</v>
      </c>
      <c r="AX200" s="14" t="s">
        <v>76</v>
      </c>
      <c r="AY200" s="260" t="s">
        <v>134</v>
      </c>
    </row>
    <row r="201" spans="2:65" s="1" customFormat="1" ht="22.5" customHeight="1">
      <c r="B201" s="38"/>
      <c r="C201" s="216" t="s">
        <v>228</v>
      </c>
      <c r="D201" s="216" t="s">
        <v>136</v>
      </c>
      <c r="E201" s="217" t="s">
        <v>229</v>
      </c>
      <c r="F201" s="218" t="s">
        <v>230</v>
      </c>
      <c r="G201" s="219" t="s">
        <v>139</v>
      </c>
      <c r="H201" s="220">
        <v>5</v>
      </c>
      <c r="I201" s="221"/>
      <c r="J201" s="222">
        <f>ROUND(I201*H201,2)</f>
        <v>0</v>
      </c>
      <c r="K201" s="218" t="s">
        <v>140</v>
      </c>
      <c r="L201" s="43"/>
      <c r="M201" s="223" t="s">
        <v>1</v>
      </c>
      <c r="N201" s="224" t="s">
        <v>39</v>
      </c>
      <c r="O201" s="7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AR201" s="17" t="s">
        <v>141</v>
      </c>
      <c r="AT201" s="17" t="s">
        <v>136</v>
      </c>
      <c r="AU201" s="17" t="s">
        <v>78</v>
      </c>
      <c r="AY201" s="17" t="s">
        <v>134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7" t="s">
        <v>76</v>
      </c>
      <c r="BK201" s="227">
        <f>ROUND(I201*H201,2)</f>
        <v>0</v>
      </c>
      <c r="BL201" s="17" t="s">
        <v>141</v>
      </c>
      <c r="BM201" s="17" t="s">
        <v>231</v>
      </c>
    </row>
    <row r="202" spans="2:51" s="12" customFormat="1" ht="12">
      <c r="B202" s="228"/>
      <c r="C202" s="229"/>
      <c r="D202" s="230" t="s">
        <v>143</v>
      </c>
      <c r="E202" s="231" t="s">
        <v>1</v>
      </c>
      <c r="F202" s="232" t="s">
        <v>144</v>
      </c>
      <c r="G202" s="229"/>
      <c r="H202" s="231" t="s">
        <v>1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143</v>
      </c>
      <c r="AU202" s="238" t="s">
        <v>78</v>
      </c>
      <c r="AV202" s="12" t="s">
        <v>76</v>
      </c>
      <c r="AW202" s="12" t="s">
        <v>30</v>
      </c>
      <c r="AX202" s="12" t="s">
        <v>68</v>
      </c>
      <c r="AY202" s="238" t="s">
        <v>134</v>
      </c>
    </row>
    <row r="203" spans="2:51" s="12" customFormat="1" ht="12">
      <c r="B203" s="228"/>
      <c r="C203" s="229"/>
      <c r="D203" s="230" t="s">
        <v>143</v>
      </c>
      <c r="E203" s="231" t="s">
        <v>1</v>
      </c>
      <c r="F203" s="232" t="s">
        <v>160</v>
      </c>
      <c r="G203" s="229"/>
      <c r="H203" s="231" t="s">
        <v>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143</v>
      </c>
      <c r="AU203" s="238" t="s">
        <v>78</v>
      </c>
      <c r="AV203" s="12" t="s">
        <v>76</v>
      </c>
      <c r="AW203" s="12" t="s">
        <v>30</v>
      </c>
      <c r="AX203" s="12" t="s">
        <v>68</v>
      </c>
      <c r="AY203" s="238" t="s">
        <v>134</v>
      </c>
    </row>
    <row r="204" spans="2:51" s="13" customFormat="1" ht="12">
      <c r="B204" s="239"/>
      <c r="C204" s="240"/>
      <c r="D204" s="230" t="s">
        <v>143</v>
      </c>
      <c r="E204" s="241" t="s">
        <v>1</v>
      </c>
      <c r="F204" s="242" t="s">
        <v>161</v>
      </c>
      <c r="G204" s="240"/>
      <c r="H204" s="243">
        <v>5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143</v>
      </c>
      <c r="AU204" s="249" t="s">
        <v>78</v>
      </c>
      <c r="AV204" s="13" t="s">
        <v>78</v>
      </c>
      <c r="AW204" s="13" t="s">
        <v>30</v>
      </c>
      <c r="AX204" s="13" t="s">
        <v>68</v>
      </c>
      <c r="AY204" s="249" t="s">
        <v>134</v>
      </c>
    </row>
    <row r="205" spans="2:51" s="14" customFormat="1" ht="12">
      <c r="B205" s="250"/>
      <c r="C205" s="251"/>
      <c r="D205" s="230" t="s">
        <v>143</v>
      </c>
      <c r="E205" s="252" t="s">
        <v>1</v>
      </c>
      <c r="F205" s="253" t="s">
        <v>146</v>
      </c>
      <c r="G205" s="251"/>
      <c r="H205" s="254">
        <v>5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143</v>
      </c>
      <c r="AU205" s="260" t="s">
        <v>78</v>
      </c>
      <c r="AV205" s="14" t="s">
        <v>141</v>
      </c>
      <c r="AW205" s="14" t="s">
        <v>30</v>
      </c>
      <c r="AX205" s="14" t="s">
        <v>76</v>
      </c>
      <c r="AY205" s="260" t="s">
        <v>134</v>
      </c>
    </row>
    <row r="206" spans="2:65" s="1" customFormat="1" ht="22.5" customHeight="1">
      <c r="B206" s="38"/>
      <c r="C206" s="216" t="s">
        <v>232</v>
      </c>
      <c r="D206" s="216" t="s">
        <v>136</v>
      </c>
      <c r="E206" s="217" t="s">
        <v>233</v>
      </c>
      <c r="F206" s="218" t="s">
        <v>234</v>
      </c>
      <c r="G206" s="219" t="s">
        <v>139</v>
      </c>
      <c r="H206" s="220">
        <v>4</v>
      </c>
      <c r="I206" s="221"/>
      <c r="J206" s="222">
        <f>ROUND(I206*H206,2)</f>
        <v>0</v>
      </c>
      <c r="K206" s="218" t="s">
        <v>140</v>
      </c>
      <c r="L206" s="43"/>
      <c r="M206" s="223" t="s">
        <v>1</v>
      </c>
      <c r="N206" s="224" t="s">
        <v>39</v>
      </c>
      <c r="O206" s="7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AR206" s="17" t="s">
        <v>141</v>
      </c>
      <c r="AT206" s="17" t="s">
        <v>136</v>
      </c>
      <c r="AU206" s="17" t="s">
        <v>78</v>
      </c>
      <c r="AY206" s="17" t="s">
        <v>134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7" t="s">
        <v>76</v>
      </c>
      <c r="BK206" s="227">
        <f>ROUND(I206*H206,2)</f>
        <v>0</v>
      </c>
      <c r="BL206" s="17" t="s">
        <v>141</v>
      </c>
      <c r="BM206" s="17" t="s">
        <v>235</v>
      </c>
    </row>
    <row r="207" spans="2:51" s="12" customFormat="1" ht="12">
      <c r="B207" s="228"/>
      <c r="C207" s="229"/>
      <c r="D207" s="230" t="s">
        <v>143</v>
      </c>
      <c r="E207" s="231" t="s">
        <v>1</v>
      </c>
      <c r="F207" s="232" t="s">
        <v>144</v>
      </c>
      <c r="G207" s="229"/>
      <c r="H207" s="231" t="s">
        <v>1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143</v>
      </c>
      <c r="AU207" s="238" t="s">
        <v>78</v>
      </c>
      <c r="AV207" s="12" t="s">
        <v>76</v>
      </c>
      <c r="AW207" s="12" t="s">
        <v>30</v>
      </c>
      <c r="AX207" s="12" t="s">
        <v>68</v>
      </c>
      <c r="AY207" s="238" t="s">
        <v>134</v>
      </c>
    </row>
    <row r="208" spans="2:51" s="12" customFormat="1" ht="12">
      <c r="B208" s="228"/>
      <c r="C208" s="229"/>
      <c r="D208" s="230" t="s">
        <v>143</v>
      </c>
      <c r="E208" s="231" t="s">
        <v>1</v>
      </c>
      <c r="F208" s="232" t="s">
        <v>179</v>
      </c>
      <c r="G208" s="229"/>
      <c r="H208" s="231" t="s">
        <v>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143</v>
      </c>
      <c r="AU208" s="238" t="s">
        <v>78</v>
      </c>
      <c r="AV208" s="12" t="s">
        <v>76</v>
      </c>
      <c r="AW208" s="12" t="s">
        <v>30</v>
      </c>
      <c r="AX208" s="12" t="s">
        <v>68</v>
      </c>
      <c r="AY208" s="238" t="s">
        <v>134</v>
      </c>
    </row>
    <row r="209" spans="2:51" s="13" customFormat="1" ht="12">
      <c r="B209" s="239"/>
      <c r="C209" s="240"/>
      <c r="D209" s="230" t="s">
        <v>143</v>
      </c>
      <c r="E209" s="241" t="s">
        <v>1</v>
      </c>
      <c r="F209" s="242" t="s">
        <v>141</v>
      </c>
      <c r="G209" s="240"/>
      <c r="H209" s="243">
        <v>4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AT209" s="249" t="s">
        <v>143</v>
      </c>
      <c r="AU209" s="249" t="s">
        <v>78</v>
      </c>
      <c r="AV209" s="13" t="s">
        <v>78</v>
      </c>
      <c r="AW209" s="13" t="s">
        <v>30</v>
      </c>
      <c r="AX209" s="13" t="s">
        <v>68</v>
      </c>
      <c r="AY209" s="249" t="s">
        <v>134</v>
      </c>
    </row>
    <row r="210" spans="2:51" s="14" customFormat="1" ht="12">
      <c r="B210" s="250"/>
      <c r="C210" s="251"/>
      <c r="D210" s="230" t="s">
        <v>143</v>
      </c>
      <c r="E210" s="252" t="s">
        <v>1</v>
      </c>
      <c r="F210" s="253" t="s">
        <v>146</v>
      </c>
      <c r="G210" s="251"/>
      <c r="H210" s="254">
        <v>4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143</v>
      </c>
      <c r="AU210" s="260" t="s">
        <v>78</v>
      </c>
      <c r="AV210" s="14" t="s">
        <v>141</v>
      </c>
      <c r="AW210" s="14" t="s">
        <v>30</v>
      </c>
      <c r="AX210" s="14" t="s">
        <v>76</v>
      </c>
      <c r="AY210" s="260" t="s">
        <v>134</v>
      </c>
    </row>
    <row r="211" spans="2:65" s="1" customFormat="1" ht="22.5" customHeight="1">
      <c r="B211" s="38"/>
      <c r="C211" s="216" t="s">
        <v>7</v>
      </c>
      <c r="D211" s="216" t="s">
        <v>136</v>
      </c>
      <c r="E211" s="217" t="s">
        <v>236</v>
      </c>
      <c r="F211" s="218" t="s">
        <v>237</v>
      </c>
      <c r="G211" s="219" t="s">
        <v>139</v>
      </c>
      <c r="H211" s="220">
        <v>5</v>
      </c>
      <c r="I211" s="221"/>
      <c r="J211" s="222">
        <f>ROUND(I211*H211,2)</f>
        <v>0</v>
      </c>
      <c r="K211" s="218" t="s">
        <v>140</v>
      </c>
      <c r="L211" s="43"/>
      <c r="M211" s="223" t="s">
        <v>1</v>
      </c>
      <c r="N211" s="224" t="s">
        <v>39</v>
      </c>
      <c r="O211" s="7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17" t="s">
        <v>141</v>
      </c>
      <c r="AT211" s="17" t="s">
        <v>136</v>
      </c>
      <c r="AU211" s="17" t="s">
        <v>78</v>
      </c>
      <c r="AY211" s="17" t="s">
        <v>134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7" t="s">
        <v>76</v>
      </c>
      <c r="BK211" s="227">
        <f>ROUND(I211*H211,2)</f>
        <v>0</v>
      </c>
      <c r="BL211" s="17" t="s">
        <v>141</v>
      </c>
      <c r="BM211" s="17" t="s">
        <v>238</v>
      </c>
    </row>
    <row r="212" spans="2:51" s="12" customFormat="1" ht="12">
      <c r="B212" s="228"/>
      <c r="C212" s="229"/>
      <c r="D212" s="230" t="s">
        <v>143</v>
      </c>
      <c r="E212" s="231" t="s">
        <v>1</v>
      </c>
      <c r="F212" s="232" t="s">
        <v>144</v>
      </c>
      <c r="G212" s="229"/>
      <c r="H212" s="231" t="s">
        <v>1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143</v>
      </c>
      <c r="AU212" s="238" t="s">
        <v>78</v>
      </c>
      <c r="AV212" s="12" t="s">
        <v>76</v>
      </c>
      <c r="AW212" s="12" t="s">
        <v>30</v>
      </c>
      <c r="AX212" s="12" t="s">
        <v>68</v>
      </c>
      <c r="AY212" s="238" t="s">
        <v>134</v>
      </c>
    </row>
    <row r="213" spans="2:51" s="12" customFormat="1" ht="12">
      <c r="B213" s="228"/>
      <c r="C213" s="229"/>
      <c r="D213" s="230" t="s">
        <v>143</v>
      </c>
      <c r="E213" s="231" t="s">
        <v>1</v>
      </c>
      <c r="F213" s="232" t="s">
        <v>184</v>
      </c>
      <c r="G213" s="229"/>
      <c r="H213" s="231" t="s">
        <v>1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143</v>
      </c>
      <c r="AU213" s="238" t="s">
        <v>78</v>
      </c>
      <c r="AV213" s="12" t="s">
        <v>76</v>
      </c>
      <c r="AW213" s="12" t="s">
        <v>30</v>
      </c>
      <c r="AX213" s="12" t="s">
        <v>68</v>
      </c>
      <c r="AY213" s="238" t="s">
        <v>134</v>
      </c>
    </row>
    <row r="214" spans="2:51" s="13" customFormat="1" ht="12">
      <c r="B214" s="239"/>
      <c r="C214" s="240"/>
      <c r="D214" s="230" t="s">
        <v>143</v>
      </c>
      <c r="E214" s="241" t="s">
        <v>1</v>
      </c>
      <c r="F214" s="242" t="s">
        <v>161</v>
      </c>
      <c r="G214" s="240"/>
      <c r="H214" s="243">
        <v>5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143</v>
      </c>
      <c r="AU214" s="249" t="s">
        <v>78</v>
      </c>
      <c r="AV214" s="13" t="s">
        <v>78</v>
      </c>
      <c r="AW214" s="13" t="s">
        <v>30</v>
      </c>
      <c r="AX214" s="13" t="s">
        <v>68</v>
      </c>
      <c r="AY214" s="249" t="s">
        <v>134</v>
      </c>
    </row>
    <row r="215" spans="2:51" s="14" customFormat="1" ht="12">
      <c r="B215" s="250"/>
      <c r="C215" s="251"/>
      <c r="D215" s="230" t="s">
        <v>143</v>
      </c>
      <c r="E215" s="252" t="s">
        <v>1</v>
      </c>
      <c r="F215" s="253" t="s">
        <v>146</v>
      </c>
      <c r="G215" s="251"/>
      <c r="H215" s="254">
        <v>5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143</v>
      </c>
      <c r="AU215" s="260" t="s">
        <v>78</v>
      </c>
      <c r="AV215" s="14" t="s">
        <v>141</v>
      </c>
      <c r="AW215" s="14" t="s">
        <v>30</v>
      </c>
      <c r="AX215" s="14" t="s">
        <v>76</v>
      </c>
      <c r="AY215" s="260" t="s">
        <v>134</v>
      </c>
    </row>
    <row r="216" spans="2:65" s="1" customFormat="1" ht="22.5" customHeight="1">
      <c r="B216" s="38"/>
      <c r="C216" s="216" t="s">
        <v>239</v>
      </c>
      <c r="D216" s="216" t="s">
        <v>136</v>
      </c>
      <c r="E216" s="217" t="s">
        <v>240</v>
      </c>
      <c r="F216" s="218" t="s">
        <v>241</v>
      </c>
      <c r="G216" s="219" t="s">
        <v>139</v>
      </c>
      <c r="H216" s="220">
        <v>1</v>
      </c>
      <c r="I216" s="221"/>
      <c r="J216" s="222">
        <f>ROUND(I216*H216,2)</f>
        <v>0</v>
      </c>
      <c r="K216" s="218" t="s">
        <v>140</v>
      </c>
      <c r="L216" s="43"/>
      <c r="M216" s="223" t="s">
        <v>1</v>
      </c>
      <c r="N216" s="224" t="s">
        <v>39</v>
      </c>
      <c r="O216" s="79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AR216" s="17" t="s">
        <v>141</v>
      </c>
      <c r="AT216" s="17" t="s">
        <v>136</v>
      </c>
      <c r="AU216" s="17" t="s">
        <v>78</v>
      </c>
      <c r="AY216" s="17" t="s">
        <v>134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7" t="s">
        <v>76</v>
      </c>
      <c r="BK216" s="227">
        <f>ROUND(I216*H216,2)</f>
        <v>0</v>
      </c>
      <c r="BL216" s="17" t="s">
        <v>141</v>
      </c>
      <c r="BM216" s="17" t="s">
        <v>242</v>
      </c>
    </row>
    <row r="217" spans="2:51" s="12" customFormat="1" ht="12">
      <c r="B217" s="228"/>
      <c r="C217" s="229"/>
      <c r="D217" s="230" t="s">
        <v>143</v>
      </c>
      <c r="E217" s="231" t="s">
        <v>1</v>
      </c>
      <c r="F217" s="232" t="s">
        <v>144</v>
      </c>
      <c r="G217" s="229"/>
      <c r="H217" s="231" t="s">
        <v>1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143</v>
      </c>
      <c r="AU217" s="238" t="s">
        <v>78</v>
      </c>
      <c r="AV217" s="12" t="s">
        <v>76</v>
      </c>
      <c r="AW217" s="12" t="s">
        <v>30</v>
      </c>
      <c r="AX217" s="12" t="s">
        <v>68</v>
      </c>
      <c r="AY217" s="238" t="s">
        <v>134</v>
      </c>
    </row>
    <row r="218" spans="2:51" s="12" customFormat="1" ht="12">
      <c r="B218" s="228"/>
      <c r="C218" s="229"/>
      <c r="D218" s="230" t="s">
        <v>143</v>
      </c>
      <c r="E218" s="231" t="s">
        <v>1</v>
      </c>
      <c r="F218" s="232" t="s">
        <v>189</v>
      </c>
      <c r="G218" s="229"/>
      <c r="H218" s="231" t="s">
        <v>1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143</v>
      </c>
      <c r="AU218" s="238" t="s">
        <v>78</v>
      </c>
      <c r="AV218" s="12" t="s">
        <v>76</v>
      </c>
      <c r="AW218" s="12" t="s">
        <v>30</v>
      </c>
      <c r="AX218" s="12" t="s">
        <v>68</v>
      </c>
      <c r="AY218" s="238" t="s">
        <v>134</v>
      </c>
    </row>
    <row r="219" spans="2:51" s="13" customFormat="1" ht="12">
      <c r="B219" s="239"/>
      <c r="C219" s="240"/>
      <c r="D219" s="230" t="s">
        <v>143</v>
      </c>
      <c r="E219" s="241" t="s">
        <v>1</v>
      </c>
      <c r="F219" s="242" t="s">
        <v>76</v>
      </c>
      <c r="G219" s="240"/>
      <c r="H219" s="243">
        <v>1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143</v>
      </c>
      <c r="AU219" s="249" t="s">
        <v>78</v>
      </c>
      <c r="AV219" s="13" t="s">
        <v>78</v>
      </c>
      <c r="AW219" s="13" t="s">
        <v>30</v>
      </c>
      <c r="AX219" s="13" t="s">
        <v>68</v>
      </c>
      <c r="AY219" s="249" t="s">
        <v>134</v>
      </c>
    </row>
    <row r="220" spans="2:51" s="14" customFormat="1" ht="12">
      <c r="B220" s="250"/>
      <c r="C220" s="251"/>
      <c r="D220" s="230" t="s">
        <v>143</v>
      </c>
      <c r="E220" s="252" t="s">
        <v>1</v>
      </c>
      <c r="F220" s="253" t="s">
        <v>146</v>
      </c>
      <c r="G220" s="251"/>
      <c r="H220" s="254">
        <v>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143</v>
      </c>
      <c r="AU220" s="260" t="s">
        <v>78</v>
      </c>
      <c r="AV220" s="14" t="s">
        <v>141</v>
      </c>
      <c r="AW220" s="14" t="s">
        <v>30</v>
      </c>
      <c r="AX220" s="14" t="s">
        <v>76</v>
      </c>
      <c r="AY220" s="260" t="s">
        <v>134</v>
      </c>
    </row>
    <row r="221" spans="2:65" s="1" customFormat="1" ht="22.5" customHeight="1">
      <c r="B221" s="38"/>
      <c r="C221" s="216" t="s">
        <v>243</v>
      </c>
      <c r="D221" s="216" t="s">
        <v>136</v>
      </c>
      <c r="E221" s="217" t="s">
        <v>244</v>
      </c>
      <c r="F221" s="218" t="s">
        <v>245</v>
      </c>
      <c r="G221" s="219" t="s">
        <v>139</v>
      </c>
      <c r="H221" s="220">
        <v>1</v>
      </c>
      <c r="I221" s="221"/>
      <c r="J221" s="222">
        <f>ROUND(I221*H221,2)</f>
        <v>0</v>
      </c>
      <c r="K221" s="218" t="s">
        <v>140</v>
      </c>
      <c r="L221" s="43"/>
      <c r="M221" s="223" t="s">
        <v>1</v>
      </c>
      <c r="N221" s="224" t="s">
        <v>39</v>
      </c>
      <c r="O221" s="79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AR221" s="17" t="s">
        <v>141</v>
      </c>
      <c r="AT221" s="17" t="s">
        <v>136</v>
      </c>
      <c r="AU221" s="17" t="s">
        <v>78</v>
      </c>
      <c r="AY221" s="17" t="s">
        <v>134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7" t="s">
        <v>76</v>
      </c>
      <c r="BK221" s="227">
        <f>ROUND(I221*H221,2)</f>
        <v>0</v>
      </c>
      <c r="BL221" s="17" t="s">
        <v>141</v>
      </c>
      <c r="BM221" s="17" t="s">
        <v>246</v>
      </c>
    </row>
    <row r="222" spans="2:51" s="12" customFormat="1" ht="12">
      <c r="B222" s="228"/>
      <c r="C222" s="229"/>
      <c r="D222" s="230" t="s">
        <v>143</v>
      </c>
      <c r="E222" s="231" t="s">
        <v>1</v>
      </c>
      <c r="F222" s="232" t="s">
        <v>144</v>
      </c>
      <c r="G222" s="229"/>
      <c r="H222" s="231" t="s">
        <v>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143</v>
      </c>
      <c r="AU222" s="238" t="s">
        <v>78</v>
      </c>
      <c r="AV222" s="12" t="s">
        <v>76</v>
      </c>
      <c r="AW222" s="12" t="s">
        <v>30</v>
      </c>
      <c r="AX222" s="12" t="s">
        <v>68</v>
      </c>
      <c r="AY222" s="238" t="s">
        <v>134</v>
      </c>
    </row>
    <row r="223" spans="2:51" s="12" customFormat="1" ht="12">
      <c r="B223" s="228"/>
      <c r="C223" s="229"/>
      <c r="D223" s="230" t="s">
        <v>143</v>
      </c>
      <c r="E223" s="231" t="s">
        <v>1</v>
      </c>
      <c r="F223" s="232" t="s">
        <v>247</v>
      </c>
      <c r="G223" s="229"/>
      <c r="H223" s="231" t="s">
        <v>1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143</v>
      </c>
      <c r="AU223" s="238" t="s">
        <v>78</v>
      </c>
      <c r="AV223" s="12" t="s">
        <v>76</v>
      </c>
      <c r="AW223" s="12" t="s">
        <v>30</v>
      </c>
      <c r="AX223" s="12" t="s">
        <v>68</v>
      </c>
      <c r="AY223" s="238" t="s">
        <v>134</v>
      </c>
    </row>
    <row r="224" spans="2:51" s="13" customFormat="1" ht="12">
      <c r="B224" s="239"/>
      <c r="C224" s="240"/>
      <c r="D224" s="230" t="s">
        <v>143</v>
      </c>
      <c r="E224" s="241" t="s">
        <v>1</v>
      </c>
      <c r="F224" s="242" t="s">
        <v>76</v>
      </c>
      <c r="G224" s="240"/>
      <c r="H224" s="243">
        <v>1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143</v>
      </c>
      <c r="AU224" s="249" t="s">
        <v>78</v>
      </c>
      <c r="AV224" s="13" t="s">
        <v>78</v>
      </c>
      <c r="AW224" s="13" t="s">
        <v>30</v>
      </c>
      <c r="AX224" s="13" t="s">
        <v>68</v>
      </c>
      <c r="AY224" s="249" t="s">
        <v>134</v>
      </c>
    </row>
    <row r="225" spans="2:51" s="14" customFormat="1" ht="12">
      <c r="B225" s="250"/>
      <c r="C225" s="251"/>
      <c r="D225" s="230" t="s">
        <v>143</v>
      </c>
      <c r="E225" s="252" t="s">
        <v>1</v>
      </c>
      <c r="F225" s="253" t="s">
        <v>146</v>
      </c>
      <c r="G225" s="251"/>
      <c r="H225" s="254">
        <v>1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AT225" s="260" t="s">
        <v>143</v>
      </c>
      <c r="AU225" s="260" t="s">
        <v>78</v>
      </c>
      <c r="AV225" s="14" t="s">
        <v>141</v>
      </c>
      <c r="AW225" s="14" t="s">
        <v>30</v>
      </c>
      <c r="AX225" s="14" t="s">
        <v>76</v>
      </c>
      <c r="AY225" s="260" t="s">
        <v>134</v>
      </c>
    </row>
    <row r="226" spans="2:65" s="1" customFormat="1" ht="22.5" customHeight="1">
      <c r="B226" s="38"/>
      <c r="C226" s="216" t="s">
        <v>248</v>
      </c>
      <c r="D226" s="216" t="s">
        <v>136</v>
      </c>
      <c r="E226" s="217" t="s">
        <v>249</v>
      </c>
      <c r="F226" s="218" t="s">
        <v>250</v>
      </c>
      <c r="G226" s="219" t="s">
        <v>139</v>
      </c>
      <c r="H226" s="220">
        <v>4</v>
      </c>
      <c r="I226" s="221"/>
      <c r="J226" s="222">
        <f>ROUND(I226*H226,2)</f>
        <v>0</v>
      </c>
      <c r="K226" s="218" t="s">
        <v>140</v>
      </c>
      <c r="L226" s="43"/>
      <c r="M226" s="223" t="s">
        <v>1</v>
      </c>
      <c r="N226" s="224" t="s">
        <v>39</v>
      </c>
      <c r="O226" s="79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AR226" s="17" t="s">
        <v>141</v>
      </c>
      <c r="AT226" s="17" t="s">
        <v>136</v>
      </c>
      <c r="AU226" s="17" t="s">
        <v>78</v>
      </c>
      <c r="AY226" s="17" t="s">
        <v>134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7" t="s">
        <v>76</v>
      </c>
      <c r="BK226" s="227">
        <f>ROUND(I226*H226,2)</f>
        <v>0</v>
      </c>
      <c r="BL226" s="17" t="s">
        <v>141</v>
      </c>
      <c r="BM226" s="17" t="s">
        <v>251</v>
      </c>
    </row>
    <row r="227" spans="2:51" s="12" customFormat="1" ht="12">
      <c r="B227" s="228"/>
      <c r="C227" s="229"/>
      <c r="D227" s="230" t="s">
        <v>143</v>
      </c>
      <c r="E227" s="231" t="s">
        <v>1</v>
      </c>
      <c r="F227" s="232" t="s">
        <v>144</v>
      </c>
      <c r="G227" s="229"/>
      <c r="H227" s="231" t="s">
        <v>1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143</v>
      </c>
      <c r="AU227" s="238" t="s">
        <v>78</v>
      </c>
      <c r="AV227" s="12" t="s">
        <v>76</v>
      </c>
      <c r="AW227" s="12" t="s">
        <v>30</v>
      </c>
      <c r="AX227" s="12" t="s">
        <v>68</v>
      </c>
      <c r="AY227" s="238" t="s">
        <v>134</v>
      </c>
    </row>
    <row r="228" spans="2:51" s="12" customFormat="1" ht="12">
      <c r="B228" s="228"/>
      <c r="C228" s="229"/>
      <c r="D228" s="230" t="s">
        <v>143</v>
      </c>
      <c r="E228" s="231" t="s">
        <v>1</v>
      </c>
      <c r="F228" s="232" t="s">
        <v>252</v>
      </c>
      <c r="G228" s="229"/>
      <c r="H228" s="231" t="s">
        <v>1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143</v>
      </c>
      <c r="AU228" s="238" t="s">
        <v>78</v>
      </c>
      <c r="AV228" s="12" t="s">
        <v>76</v>
      </c>
      <c r="AW228" s="12" t="s">
        <v>30</v>
      </c>
      <c r="AX228" s="12" t="s">
        <v>68</v>
      </c>
      <c r="AY228" s="238" t="s">
        <v>134</v>
      </c>
    </row>
    <row r="229" spans="2:51" s="13" customFormat="1" ht="12">
      <c r="B229" s="239"/>
      <c r="C229" s="240"/>
      <c r="D229" s="230" t="s">
        <v>143</v>
      </c>
      <c r="E229" s="241" t="s">
        <v>1</v>
      </c>
      <c r="F229" s="242" t="s">
        <v>141</v>
      </c>
      <c r="G229" s="240"/>
      <c r="H229" s="243">
        <v>4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143</v>
      </c>
      <c r="AU229" s="249" t="s">
        <v>78</v>
      </c>
      <c r="AV229" s="13" t="s">
        <v>78</v>
      </c>
      <c r="AW229" s="13" t="s">
        <v>30</v>
      </c>
      <c r="AX229" s="13" t="s">
        <v>68</v>
      </c>
      <c r="AY229" s="249" t="s">
        <v>134</v>
      </c>
    </row>
    <row r="230" spans="2:51" s="14" customFormat="1" ht="12">
      <c r="B230" s="250"/>
      <c r="C230" s="251"/>
      <c r="D230" s="230" t="s">
        <v>143</v>
      </c>
      <c r="E230" s="252" t="s">
        <v>1</v>
      </c>
      <c r="F230" s="253" t="s">
        <v>146</v>
      </c>
      <c r="G230" s="251"/>
      <c r="H230" s="254">
        <v>4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143</v>
      </c>
      <c r="AU230" s="260" t="s">
        <v>78</v>
      </c>
      <c r="AV230" s="14" t="s">
        <v>141</v>
      </c>
      <c r="AW230" s="14" t="s">
        <v>30</v>
      </c>
      <c r="AX230" s="14" t="s">
        <v>76</v>
      </c>
      <c r="AY230" s="260" t="s">
        <v>134</v>
      </c>
    </row>
    <row r="231" spans="2:65" s="1" customFormat="1" ht="22.5" customHeight="1">
      <c r="B231" s="38"/>
      <c r="C231" s="216" t="s">
        <v>253</v>
      </c>
      <c r="D231" s="216" t="s">
        <v>136</v>
      </c>
      <c r="E231" s="217" t="s">
        <v>254</v>
      </c>
      <c r="F231" s="218" t="s">
        <v>255</v>
      </c>
      <c r="G231" s="219" t="s">
        <v>139</v>
      </c>
      <c r="H231" s="220">
        <v>6</v>
      </c>
      <c r="I231" s="221"/>
      <c r="J231" s="222">
        <f>ROUND(I231*H231,2)</f>
        <v>0</v>
      </c>
      <c r="K231" s="218" t="s">
        <v>140</v>
      </c>
      <c r="L231" s="43"/>
      <c r="M231" s="223" t="s">
        <v>1</v>
      </c>
      <c r="N231" s="224" t="s">
        <v>39</v>
      </c>
      <c r="O231" s="79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AR231" s="17" t="s">
        <v>141</v>
      </c>
      <c r="AT231" s="17" t="s">
        <v>136</v>
      </c>
      <c r="AU231" s="17" t="s">
        <v>78</v>
      </c>
      <c r="AY231" s="17" t="s">
        <v>134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76</v>
      </c>
      <c r="BK231" s="227">
        <f>ROUND(I231*H231,2)</f>
        <v>0</v>
      </c>
      <c r="BL231" s="17" t="s">
        <v>141</v>
      </c>
      <c r="BM231" s="17" t="s">
        <v>256</v>
      </c>
    </row>
    <row r="232" spans="2:51" s="12" customFormat="1" ht="12">
      <c r="B232" s="228"/>
      <c r="C232" s="229"/>
      <c r="D232" s="230" t="s">
        <v>143</v>
      </c>
      <c r="E232" s="231" t="s">
        <v>1</v>
      </c>
      <c r="F232" s="232" t="s">
        <v>144</v>
      </c>
      <c r="G232" s="229"/>
      <c r="H232" s="231" t="s">
        <v>1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143</v>
      </c>
      <c r="AU232" s="238" t="s">
        <v>78</v>
      </c>
      <c r="AV232" s="12" t="s">
        <v>76</v>
      </c>
      <c r="AW232" s="12" t="s">
        <v>30</v>
      </c>
      <c r="AX232" s="12" t="s">
        <v>68</v>
      </c>
      <c r="AY232" s="238" t="s">
        <v>134</v>
      </c>
    </row>
    <row r="233" spans="2:51" s="12" customFormat="1" ht="12">
      <c r="B233" s="228"/>
      <c r="C233" s="229"/>
      <c r="D233" s="230" t="s">
        <v>143</v>
      </c>
      <c r="E233" s="231" t="s">
        <v>1</v>
      </c>
      <c r="F233" s="232" t="s">
        <v>257</v>
      </c>
      <c r="G233" s="229"/>
      <c r="H233" s="231" t="s">
        <v>1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143</v>
      </c>
      <c r="AU233" s="238" t="s">
        <v>78</v>
      </c>
      <c r="AV233" s="12" t="s">
        <v>76</v>
      </c>
      <c r="AW233" s="12" t="s">
        <v>30</v>
      </c>
      <c r="AX233" s="12" t="s">
        <v>68</v>
      </c>
      <c r="AY233" s="238" t="s">
        <v>134</v>
      </c>
    </row>
    <row r="234" spans="2:51" s="13" customFormat="1" ht="12">
      <c r="B234" s="239"/>
      <c r="C234" s="240"/>
      <c r="D234" s="230" t="s">
        <v>143</v>
      </c>
      <c r="E234" s="241" t="s">
        <v>1</v>
      </c>
      <c r="F234" s="242" t="s">
        <v>156</v>
      </c>
      <c r="G234" s="240"/>
      <c r="H234" s="243">
        <v>6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143</v>
      </c>
      <c r="AU234" s="249" t="s">
        <v>78</v>
      </c>
      <c r="AV234" s="13" t="s">
        <v>78</v>
      </c>
      <c r="AW234" s="13" t="s">
        <v>30</v>
      </c>
      <c r="AX234" s="13" t="s">
        <v>68</v>
      </c>
      <c r="AY234" s="249" t="s">
        <v>134</v>
      </c>
    </row>
    <row r="235" spans="2:51" s="14" customFormat="1" ht="12">
      <c r="B235" s="250"/>
      <c r="C235" s="251"/>
      <c r="D235" s="230" t="s">
        <v>143</v>
      </c>
      <c r="E235" s="252" t="s">
        <v>1</v>
      </c>
      <c r="F235" s="253" t="s">
        <v>146</v>
      </c>
      <c r="G235" s="251"/>
      <c r="H235" s="254">
        <v>6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AT235" s="260" t="s">
        <v>143</v>
      </c>
      <c r="AU235" s="260" t="s">
        <v>78</v>
      </c>
      <c r="AV235" s="14" t="s">
        <v>141</v>
      </c>
      <c r="AW235" s="14" t="s">
        <v>30</v>
      </c>
      <c r="AX235" s="14" t="s">
        <v>76</v>
      </c>
      <c r="AY235" s="260" t="s">
        <v>134</v>
      </c>
    </row>
    <row r="236" spans="2:65" s="1" customFormat="1" ht="22.5" customHeight="1">
      <c r="B236" s="38"/>
      <c r="C236" s="216" t="s">
        <v>258</v>
      </c>
      <c r="D236" s="216" t="s">
        <v>136</v>
      </c>
      <c r="E236" s="217" t="s">
        <v>259</v>
      </c>
      <c r="F236" s="218" t="s">
        <v>260</v>
      </c>
      <c r="G236" s="219" t="s">
        <v>139</v>
      </c>
      <c r="H236" s="220">
        <v>5</v>
      </c>
      <c r="I236" s="221"/>
      <c r="J236" s="222">
        <f>ROUND(I236*H236,2)</f>
        <v>0</v>
      </c>
      <c r="K236" s="218" t="s">
        <v>140</v>
      </c>
      <c r="L236" s="43"/>
      <c r="M236" s="223" t="s">
        <v>1</v>
      </c>
      <c r="N236" s="224" t="s">
        <v>39</v>
      </c>
      <c r="O236" s="79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AR236" s="17" t="s">
        <v>141</v>
      </c>
      <c r="AT236" s="17" t="s">
        <v>136</v>
      </c>
      <c r="AU236" s="17" t="s">
        <v>78</v>
      </c>
      <c r="AY236" s="17" t="s">
        <v>134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7" t="s">
        <v>76</v>
      </c>
      <c r="BK236" s="227">
        <f>ROUND(I236*H236,2)</f>
        <v>0</v>
      </c>
      <c r="BL236" s="17" t="s">
        <v>141</v>
      </c>
      <c r="BM236" s="17" t="s">
        <v>261</v>
      </c>
    </row>
    <row r="237" spans="2:51" s="12" customFormat="1" ht="12">
      <c r="B237" s="228"/>
      <c r="C237" s="229"/>
      <c r="D237" s="230" t="s">
        <v>143</v>
      </c>
      <c r="E237" s="231" t="s">
        <v>1</v>
      </c>
      <c r="F237" s="232" t="s">
        <v>144</v>
      </c>
      <c r="G237" s="229"/>
      <c r="H237" s="231" t="s">
        <v>1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143</v>
      </c>
      <c r="AU237" s="238" t="s">
        <v>78</v>
      </c>
      <c r="AV237" s="12" t="s">
        <v>76</v>
      </c>
      <c r="AW237" s="12" t="s">
        <v>30</v>
      </c>
      <c r="AX237" s="12" t="s">
        <v>68</v>
      </c>
      <c r="AY237" s="238" t="s">
        <v>134</v>
      </c>
    </row>
    <row r="238" spans="2:51" s="12" customFormat="1" ht="12">
      <c r="B238" s="228"/>
      <c r="C238" s="229"/>
      <c r="D238" s="230" t="s">
        <v>143</v>
      </c>
      <c r="E238" s="231" t="s">
        <v>1</v>
      </c>
      <c r="F238" s="232" t="s">
        <v>262</v>
      </c>
      <c r="G238" s="229"/>
      <c r="H238" s="231" t="s">
        <v>1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143</v>
      </c>
      <c r="AU238" s="238" t="s">
        <v>78</v>
      </c>
      <c r="AV238" s="12" t="s">
        <v>76</v>
      </c>
      <c r="AW238" s="12" t="s">
        <v>30</v>
      </c>
      <c r="AX238" s="12" t="s">
        <v>68</v>
      </c>
      <c r="AY238" s="238" t="s">
        <v>134</v>
      </c>
    </row>
    <row r="239" spans="2:51" s="13" customFormat="1" ht="12">
      <c r="B239" s="239"/>
      <c r="C239" s="240"/>
      <c r="D239" s="230" t="s">
        <v>143</v>
      </c>
      <c r="E239" s="241" t="s">
        <v>1</v>
      </c>
      <c r="F239" s="242" t="s">
        <v>161</v>
      </c>
      <c r="G239" s="240"/>
      <c r="H239" s="243">
        <v>5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143</v>
      </c>
      <c r="AU239" s="249" t="s">
        <v>78</v>
      </c>
      <c r="AV239" s="13" t="s">
        <v>78</v>
      </c>
      <c r="AW239" s="13" t="s">
        <v>30</v>
      </c>
      <c r="AX239" s="13" t="s">
        <v>68</v>
      </c>
      <c r="AY239" s="249" t="s">
        <v>134</v>
      </c>
    </row>
    <row r="240" spans="2:51" s="14" customFormat="1" ht="12">
      <c r="B240" s="250"/>
      <c r="C240" s="251"/>
      <c r="D240" s="230" t="s">
        <v>143</v>
      </c>
      <c r="E240" s="252" t="s">
        <v>1</v>
      </c>
      <c r="F240" s="253" t="s">
        <v>146</v>
      </c>
      <c r="G240" s="251"/>
      <c r="H240" s="254">
        <v>5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143</v>
      </c>
      <c r="AU240" s="260" t="s">
        <v>78</v>
      </c>
      <c r="AV240" s="14" t="s">
        <v>141</v>
      </c>
      <c r="AW240" s="14" t="s">
        <v>30</v>
      </c>
      <c r="AX240" s="14" t="s">
        <v>76</v>
      </c>
      <c r="AY240" s="260" t="s">
        <v>134</v>
      </c>
    </row>
    <row r="241" spans="2:65" s="1" customFormat="1" ht="22.5" customHeight="1">
      <c r="B241" s="38"/>
      <c r="C241" s="216" t="s">
        <v>263</v>
      </c>
      <c r="D241" s="216" t="s">
        <v>136</v>
      </c>
      <c r="E241" s="217" t="s">
        <v>264</v>
      </c>
      <c r="F241" s="218" t="s">
        <v>265</v>
      </c>
      <c r="G241" s="219" t="s">
        <v>139</v>
      </c>
      <c r="H241" s="220">
        <v>4</v>
      </c>
      <c r="I241" s="221"/>
      <c r="J241" s="222">
        <f>ROUND(I241*H241,2)</f>
        <v>0</v>
      </c>
      <c r="K241" s="218" t="s">
        <v>140</v>
      </c>
      <c r="L241" s="43"/>
      <c r="M241" s="223" t="s">
        <v>1</v>
      </c>
      <c r="N241" s="224" t="s">
        <v>39</v>
      </c>
      <c r="O241" s="79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AR241" s="17" t="s">
        <v>141</v>
      </c>
      <c r="AT241" s="17" t="s">
        <v>136</v>
      </c>
      <c r="AU241" s="17" t="s">
        <v>78</v>
      </c>
      <c r="AY241" s="17" t="s">
        <v>134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7" t="s">
        <v>76</v>
      </c>
      <c r="BK241" s="227">
        <f>ROUND(I241*H241,2)</f>
        <v>0</v>
      </c>
      <c r="BL241" s="17" t="s">
        <v>141</v>
      </c>
      <c r="BM241" s="17" t="s">
        <v>266</v>
      </c>
    </row>
    <row r="242" spans="2:51" s="12" customFormat="1" ht="12">
      <c r="B242" s="228"/>
      <c r="C242" s="229"/>
      <c r="D242" s="230" t="s">
        <v>143</v>
      </c>
      <c r="E242" s="231" t="s">
        <v>1</v>
      </c>
      <c r="F242" s="232" t="s">
        <v>144</v>
      </c>
      <c r="G242" s="229"/>
      <c r="H242" s="231" t="s">
        <v>1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143</v>
      </c>
      <c r="AU242" s="238" t="s">
        <v>78</v>
      </c>
      <c r="AV242" s="12" t="s">
        <v>76</v>
      </c>
      <c r="AW242" s="12" t="s">
        <v>30</v>
      </c>
      <c r="AX242" s="12" t="s">
        <v>68</v>
      </c>
      <c r="AY242" s="238" t="s">
        <v>134</v>
      </c>
    </row>
    <row r="243" spans="2:51" s="12" customFormat="1" ht="12">
      <c r="B243" s="228"/>
      <c r="C243" s="229"/>
      <c r="D243" s="230" t="s">
        <v>143</v>
      </c>
      <c r="E243" s="231" t="s">
        <v>1</v>
      </c>
      <c r="F243" s="232" t="s">
        <v>267</v>
      </c>
      <c r="G243" s="229"/>
      <c r="H243" s="231" t="s">
        <v>1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143</v>
      </c>
      <c r="AU243" s="238" t="s">
        <v>78</v>
      </c>
      <c r="AV243" s="12" t="s">
        <v>76</v>
      </c>
      <c r="AW243" s="12" t="s">
        <v>30</v>
      </c>
      <c r="AX243" s="12" t="s">
        <v>68</v>
      </c>
      <c r="AY243" s="238" t="s">
        <v>134</v>
      </c>
    </row>
    <row r="244" spans="2:51" s="13" customFormat="1" ht="12">
      <c r="B244" s="239"/>
      <c r="C244" s="240"/>
      <c r="D244" s="230" t="s">
        <v>143</v>
      </c>
      <c r="E244" s="241" t="s">
        <v>1</v>
      </c>
      <c r="F244" s="242" t="s">
        <v>141</v>
      </c>
      <c r="G244" s="240"/>
      <c r="H244" s="243">
        <v>4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143</v>
      </c>
      <c r="AU244" s="249" t="s">
        <v>78</v>
      </c>
      <c r="AV244" s="13" t="s">
        <v>78</v>
      </c>
      <c r="AW244" s="13" t="s">
        <v>30</v>
      </c>
      <c r="AX244" s="13" t="s">
        <v>68</v>
      </c>
      <c r="AY244" s="249" t="s">
        <v>134</v>
      </c>
    </row>
    <row r="245" spans="2:51" s="14" customFormat="1" ht="12">
      <c r="B245" s="250"/>
      <c r="C245" s="251"/>
      <c r="D245" s="230" t="s">
        <v>143</v>
      </c>
      <c r="E245" s="252" t="s">
        <v>1</v>
      </c>
      <c r="F245" s="253" t="s">
        <v>146</v>
      </c>
      <c r="G245" s="251"/>
      <c r="H245" s="254">
        <v>4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143</v>
      </c>
      <c r="AU245" s="260" t="s">
        <v>78</v>
      </c>
      <c r="AV245" s="14" t="s">
        <v>141</v>
      </c>
      <c r="AW245" s="14" t="s">
        <v>30</v>
      </c>
      <c r="AX245" s="14" t="s">
        <v>76</v>
      </c>
      <c r="AY245" s="260" t="s">
        <v>134</v>
      </c>
    </row>
    <row r="246" spans="2:65" s="1" customFormat="1" ht="22.5" customHeight="1">
      <c r="B246" s="38"/>
      <c r="C246" s="216" t="s">
        <v>268</v>
      </c>
      <c r="D246" s="216" t="s">
        <v>136</v>
      </c>
      <c r="E246" s="217" t="s">
        <v>269</v>
      </c>
      <c r="F246" s="218" t="s">
        <v>270</v>
      </c>
      <c r="G246" s="219" t="s">
        <v>139</v>
      </c>
      <c r="H246" s="220">
        <v>5</v>
      </c>
      <c r="I246" s="221"/>
      <c r="J246" s="222">
        <f>ROUND(I246*H246,2)</f>
        <v>0</v>
      </c>
      <c r="K246" s="218" t="s">
        <v>140</v>
      </c>
      <c r="L246" s="43"/>
      <c r="M246" s="223" t="s">
        <v>1</v>
      </c>
      <c r="N246" s="224" t="s">
        <v>39</v>
      </c>
      <c r="O246" s="79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AR246" s="17" t="s">
        <v>141</v>
      </c>
      <c r="AT246" s="17" t="s">
        <v>136</v>
      </c>
      <c r="AU246" s="17" t="s">
        <v>78</v>
      </c>
      <c r="AY246" s="17" t="s">
        <v>134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7" t="s">
        <v>76</v>
      </c>
      <c r="BK246" s="227">
        <f>ROUND(I246*H246,2)</f>
        <v>0</v>
      </c>
      <c r="BL246" s="17" t="s">
        <v>141</v>
      </c>
      <c r="BM246" s="17" t="s">
        <v>271</v>
      </c>
    </row>
    <row r="247" spans="2:51" s="12" customFormat="1" ht="12">
      <c r="B247" s="228"/>
      <c r="C247" s="229"/>
      <c r="D247" s="230" t="s">
        <v>143</v>
      </c>
      <c r="E247" s="231" t="s">
        <v>1</v>
      </c>
      <c r="F247" s="232" t="s">
        <v>144</v>
      </c>
      <c r="G247" s="229"/>
      <c r="H247" s="231" t="s">
        <v>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143</v>
      </c>
      <c r="AU247" s="238" t="s">
        <v>78</v>
      </c>
      <c r="AV247" s="12" t="s">
        <v>76</v>
      </c>
      <c r="AW247" s="12" t="s">
        <v>30</v>
      </c>
      <c r="AX247" s="12" t="s">
        <v>68</v>
      </c>
      <c r="AY247" s="238" t="s">
        <v>134</v>
      </c>
    </row>
    <row r="248" spans="2:51" s="12" customFormat="1" ht="12">
      <c r="B248" s="228"/>
      <c r="C248" s="229"/>
      <c r="D248" s="230" t="s">
        <v>143</v>
      </c>
      <c r="E248" s="231" t="s">
        <v>1</v>
      </c>
      <c r="F248" s="232" t="s">
        <v>272</v>
      </c>
      <c r="G248" s="229"/>
      <c r="H248" s="231" t="s">
        <v>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143</v>
      </c>
      <c r="AU248" s="238" t="s">
        <v>78</v>
      </c>
      <c r="AV248" s="12" t="s">
        <v>76</v>
      </c>
      <c r="AW248" s="12" t="s">
        <v>30</v>
      </c>
      <c r="AX248" s="12" t="s">
        <v>68</v>
      </c>
      <c r="AY248" s="238" t="s">
        <v>134</v>
      </c>
    </row>
    <row r="249" spans="2:51" s="13" customFormat="1" ht="12">
      <c r="B249" s="239"/>
      <c r="C249" s="240"/>
      <c r="D249" s="230" t="s">
        <v>143</v>
      </c>
      <c r="E249" s="241" t="s">
        <v>1</v>
      </c>
      <c r="F249" s="242" t="s">
        <v>161</v>
      </c>
      <c r="G249" s="240"/>
      <c r="H249" s="243">
        <v>5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143</v>
      </c>
      <c r="AU249" s="249" t="s">
        <v>78</v>
      </c>
      <c r="AV249" s="13" t="s">
        <v>78</v>
      </c>
      <c r="AW249" s="13" t="s">
        <v>30</v>
      </c>
      <c r="AX249" s="13" t="s">
        <v>68</v>
      </c>
      <c r="AY249" s="249" t="s">
        <v>134</v>
      </c>
    </row>
    <row r="250" spans="2:51" s="14" customFormat="1" ht="12">
      <c r="B250" s="250"/>
      <c r="C250" s="251"/>
      <c r="D250" s="230" t="s">
        <v>143</v>
      </c>
      <c r="E250" s="252" t="s">
        <v>1</v>
      </c>
      <c r="F250" s="253" t="s">
        <v>146</v>
      </c>
      <c r="G250" s="251"/>
      <c r="H250" s="254">
        <v>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AT250" s="260" t="s">
        <v>143</v>
      </c>
      <c r="AU250" s="260" t="s">
        <v>78</v>
      </c>
      <c r="AV250" s="14" t="s">
        <v>141</v>
      </c>
      <c r="AW250" s="14" t="s">
        <v>30</v>
      </c>
      <c r="AX250" s="14" t="s">
        <v>76</v>
      </c>
      <c r="AY250" s="260" t="s">
        <v>134</v>
      </c>
    </row>
    <row r="251" spans="2:65" s="1" customFormat="1" ht="22.5" customHeight="1">
      <c r="B251" s="38"/>
      <c r="C251" s="216" t="s">
        <v>273</v>
      </c>
      <c r="D251" s="216" t="s">
        <v>136</v>
      </c>
      <c r="E251" s="217" t="s">
        <v>274</v>
      </c>
      <c r="F251" s="218" t="s">
        <v>275</v>
      </c>
      <c r="G251" s="219" t="s">
        <v>139</v>
      </c>
      <c r="H251" s="220">
        <v>1</v>
      </c>
      <c r="I251" s="221"/>
      <c r="J251" s="222">
        <f>ROUND(I251*H251,2)</f>
        <v>0</v>
      </c>
      <c r="K251" s="218" t="s">
        <v>140</v>
      </c>
      <c r="L251" s="43"/>
      <c r="M251" s="223" t="s">
        <v>1</v>
      </c>
      <c r="N251" s="224" t="s">
        <v>39</v>
      </c>
      <c r="O251" s="79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AR251" s="17" t="s">
        <v>141</v>
      </c>
      <c r="AT251" s="17" t="s">
        <v>136</v>
      </c>
      <c r="AU251" s="17" t="s">
        <v>78</v>
      </c>
      <c r="AY251" s="17" t="s">
        <v>134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7" t="s">
        <v>76</v>
      </c>
      <c r="BK251" s="227">
        <f>ROUND(I251*H251,2)</f>
        <v>0</v>
      </c>
      <c r="BL251" s="17" t="s">
        <v>141</v>
      </c>
      <c r="BM251" s="17" t="s">
        <v>276</v>
      </c>
    </row>
    <row r="252" spans="2:51" s="12" customFormat="1" ht="12">
      <c r="B252" s="228"/>
      <c r="C252" s="229"/>
      <c r="D252" s="230" t="s">
        <v>143</v>
      </c>
      <c r="E252" s="231" t="s">
        <v>1</v>
      </c>
      <c r="F252" s="232" t="s">
        <v>144</v>
      </c>
      <c r="G252" s="229"/>
      <c r="H252" s="231" t="s">
        <v>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143</v>
      </c>
      <c r="AU252" s="238" t="s">
        <v>78</v>
      </c>
      <c r="AV252" s="12" t="s">
        <v>76</v>
      </c>
      <c r="AW252" s="12" t="s">
        <v>30</v>
      </c>
      <c r="AX252" s="12" t="s">
        <v>68</v>
      </c>
      <c r="AY252" s="238" t="s">
        <v>134</v>
      </c>
    </row>
    <row r="253" spans="2:51" s="12" customFormat="1" ht="12">
      <c r="B253" s="228"/>
      <c r="C253" s="229"/>
      <c r="D253" s="230" t="s">
        <v>143</v>
      </c>
      <c r="E253" s="231" t="s">
        <v>1</v>
      </c>
      <c r="F253" s="232" t="s">
        <v>189</v>
      </c>
      <c r="G253" s="229"/>
      <c r="H253" s="231" t="s">
        <v>1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143</v>
      </c>
      <c r="AU253" s="238" t="s">
        <v>78</v>
      </c>
      <c r="AV253" s="12" t="s">
        <v>76</v>
      </c>
      <c r="AW253" s="12" t="s">
        <v>30</v>
      </c>
      <c r="AX253" s="12" t="s">
        <v>68</v>
      </c>
      <c r="AY253" s="238" t="s">
        <v>134</v>
      </c>
    </row>
    <row r="254" spans="2:51" s="13" customFormat="1" ht="12">
      <c r="B254" s="239"/>
      <c r="C254" s="240"/>
      <c r="D254" s="230" t="s">
        <v>143</v>
      </c>
      <c r="E254" s="241" t="s">
        <v>1</v>
      </c>
      <c r="F254" s="242" t="s">
        <v>76</v>
      </c>
      <c r="G254" s="240"/>
      <c r="H254" s="243">
        <v>1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143</v>
      </c>
      <c r="AU254" s="249" t="s">
        <v>78</v>
      </c>
      <c r="AV254" s="13" t="s">
        <v>78</v>
      </c>
      <c r="AW254" s="13" t="s">
        <v>30</v>
      </c>
      <c r="AX254" s="13" t="s">
        <v>68</v>
      </c>
      <c r="AY254" s="249" t="s">
        <v>134</v>
      </c>
    </row>
    <row r="255" spans="2:51" s="14" customFormat="1" ht="12">
      <c r="B255" s="250"/>
      <c r="C255" s="251"/>
      <c r="D255" s="230" t="s">
        <v>143</v>
      </c>
      <c r="E255" s="252" t="s">
        <v>1</v>
      </c>
      <c r="F255" s="253" t="s">
        <v>146</v>
      </c>
      <c r="G255" s="251"/>
      <c r="H255" s="254">
        <v>1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AT255" s="260" t="s">
        <v>143</v>
      </c>
      <c r="AU255" s="260" t="s">
        <v>78</v>
      </c>
      <c r="AV255" s="14" t="s">
        <v>141</v>
      </c>
      <c r="AW255" s="14" t="s">
        <v>30</v>
      </c>
      <c r="AX255" s="14" t="s">
        <v>76</v>
      </c>
      <c r="AY255" s="260" t="s">
        <v>134</v>
      </c>
    </row>
    <row r="256" spans="2:65" s="1" customFormat="1" ht="22.5" customHeight="1">
      <c r="B256" s="38"/>
      <c r="C256" s="216" t="s">
        <v>277</v>
      </c>
      <c r="D256" s="216" t="s">
        <v>136</v>
      </c>
      <c r="E256" s="217" t="s">
        <v>278</v>
      </c>
      <c r="F256" s="218" t="s">
        <v>279</v>
      </c>
      <c r="G256" s="219" t="s">
        <v>139</v>
      </c>
      <c r="H256" s="220">
        <v>1</v>
      </c>
      <c r="I256" s="221"/>
      <c r="J256" s="222">
        <f>ROUND(I256*H256,2)</f>
        <v>0</v>
      </c>
      <c r="K256" s="218" t="s">
        <v>140</v>
      </c>
      <c r="L256" s="43"/>
      <c r="M256" s="223" t="s">
        <v>1</v>
      </c>
      <c r="N256" s="224" t="s">
        <v>39</v>
      </c>
      <c r="O256" s="79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AR256" s="17" t="s">
        <v>141</v>
      </c>
      <c r="AT256" s="17" t="s">
        <v>136</v>
      </c>
      <c r="AU256" s="17" t="s">
        <v>78</v>
      </c>
      <c r="AY256" s="17" t="s">
        <v>134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7" t="s">
        <v>76</v>
      </c>
      <c r="BK256" s="227">
        <f>ROUND(I256*H256,2)</f>
        <v>0</v>
      </c>
      <c r="BL256" s="17" t="s">
        <v>141</v>
      </c>
      <c r="BM256" s="17" t="s">
        <v>280</v>
      </c>
    </row>
    <row r="257" spans="2:51" s="12" customFormat="1" ht="12">
      <c r="B257" s="228"/>
      <c r="C257" s="229"/>
      <c r="D257" s="230" t="s">
        <v>143</v>
      </c>
      <c r="E257" s="231" t="s">
        <v>1</v>
      </c>
      <c r="F257" s="232" t="s">
        <v>144</v>
      </c>
      <c r="G257" s="229"/>
      <c r="H257" s="231" t="s">
        <v>1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143</v>
      </c>
      <c r="AU257" s="238" t="s">
        <v>78</v>
      </c>
      <c r="AV257" s="12" t="s">
        <v>76</v>
      </c>
      <c r="AW257" s="12" t="s">
        <v>30</v>
      </c>
      <c r="AX257" s="12" t="s">
        <v>68</v>
      </c>
      <c r="AY257" s="238" t="s">
        <v>134</v>
      </c>
    </row>
    <row r="258" spans="2:51" s="12" customFormat="1" ht="12">
      <c r="B258" s="228"/>
      <c r="C258" s="229"/>
      <c r="D258" s="230" t="s">
        <v>143</v>
      </c>
      <c r="E258" s="231" t="s">
        <v>1</v>
      </c>
      <c r="F258" s="232" t="s">
        <v>247</v>
      </c>
      <c r="G258" s="229"/>
      <c r="H258" s="231" t="s">
        <v>1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143</v>
      </c>
      <c r="AU258" s="238" t="s">
        <v>78</v>
      </c>
      <c r="AV258" s="12" t="s">
        <v>76</v>
      </c>
      <c r="AW258" s="12" t="s">
        <v>30</v>
      </c>
      <c r="AX258" s="12" t="s">
        <v>68</v>
      </c>
      <c r="AY258" s="238" t="s">
        <v>134</v>
      </c>
    </row>
    <row r="259" spans="2:51" s="13" customFormat="1" ht="12">
      <c r="B259" s="239"/>
      <c r="C259" s="240"/>
      <c r="D259" s="230" t="s">
        <v>143</v>
      </c>
      <c r="E259" s="241" t="s">
        <v>1</v>
      </c>
      <c r="F259" s="242" t="s">
        <v>76</v>
      </c>
      <c r="G259" s="240"/>
      <c r="H259" s="243">
        <v>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143</v>
      </c>
      <c r="AU259" s="249" t="s">
        <v>78</v>
      </c>
      <c r="AV259" s="13" t="s">
        <v>78</v>
      </c>
      <c r="AW259" s="13" t="s">
        <v>30</v>
      </c>
      <c r="AX259" s="13" t="s">
        <v>68</v>
      </c>
      <c r="AY259" s="249" t="s">
        <v>134</v>
      </c>
    </row>
    <row r="260" spans="2:51" s="14" customFormat="1" ht="12">
      <c r="B260" s="250"/>
      <c r="C260" s="251"/>
      <c r="D260" s="230" t="s">
        <v>143</v>
      </c>
      <c r="E260" s="252" t="s">
        <v>1</v>
      </c>
      <c r="F260" s="253" t="s">
        <v>146</v>
      </c>
      <c r="G260" s="251"/>
      <c r="H260" s="254">
        <v>1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AT260" s="260" t="s">
        <v>143</v>
      </c>
      <c r="AU260" s="260" t="s">
        <v>78</v>
      </c>
      <c r="AV260" s="14" t="s">
        <v>141</v>
      </c>
      <c r="AW260" s="14" t="s">
        <v>30</v>
      </c>
      <c r="AX260" s="14" t="s">
        <v>76</v>
      </c>
      <c r="AY260" s="260" t="s">
        <v>134</v>
      </c>
    </row>
    <row r="261" spans="2:65" s="1" customFormat="1" ht="22.5" customHeight="1">
      <c r="B261" s="38"/>
      <c r="C261" s="216" t="s">
        <v>281</v>
      </c>
      <c r="D261" s="216" t="s">
        <v>136</v>
      </c>
      <c r="E261" s="217" t="s">
        <v>282</v>
      </c>
      <c r="F261" s="218" t="s">
        <v>283</v>
      </c>
      <c r="G261" s="219" t="s">
        <v>139</v>
      </c>
      <c r="H261" s="220">
        <v>5</v>
      </c>
      <c r="I261" s="221"/>
      <c r="J261" s="222">
        <f>ROUND(I261*H261,2)</f>
        <v>0</v>
      </c>
      <c r="K261" s="218" t="s">
        <v>140</v>
      </c>
      <c r="L261" s="43"/>
      <c r="M261" s="223" t="s">
        <v>1</v>
      </c>
      <c r="N261" s="224" t="s">
        <v>39</v>
      </c>
      <c r="O261" s="79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AR261" s="17" t="s">
        <v>141</v>
      </c>
      <c r="AT261" s="17" t="s">
        <v>136</v>
      </c>
      <c r="AU261" s="17" t="s">
        <v>78</v>
      </c>
      <c r="AY261" s="17" t="s">
        <v>134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7" t="s">
        <v>76</v>
      </c>
      <c r="BK261" s="227">
        <f>ROUND(I261*H261,2)</f>
        <v>0</v>
      </c>
      <c r="BL261" s="17" t="s">
        <v>141</v>
      </c>
      <c r="BM261" s="17" t="s">
        <v>284</v>
      </c>
    </row>
    <row r="262" spans="2:51" s="12" customFormat="1" ht="12">
      <c r="B262" s="228"/>
      <c r="C262" s="229"/>
      <c r="D262" s="230" t="s">
        <v>143</v>
      </c>
      <c r="E262" s="231" t="s">
        <v>1</v>
      </c>
      <c r="F262" s="232" t="s">
        <v>194</v>
      </c>
      <c r="G262" s="229"/>
      <c r="H262" s="231" t="s">
        <v>1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143</v>
      </c>
      <c r="AU262" s="238" t="s">
        <v>78</v>
      </c>
      <c r="AV262" s="12" t="s">
        <v>76</v>
      </c>
      <c r="AW262" s="12" t="s">
        <v>30</v>
      </c>
      <c r="AX262" s="12" t="s">
        <v>68</v>
      </c>
      <c r="AY262" s="238" t="s">
        <v>134</v>
      </c>
    </row>
    <row r="263" spans="2:51" s="12" customFormat="1" ht="12">
      <c r="B263" s="228"/>
      <c r="C263" s="229"/>
      <c r="D263" s="230" t="s">
        <v>143</v>
      </c>
      <c r="E263" s="231" t="s">
        <v>1</v>
      </c>
      <c r="F263" s="232" t="s">
        <v>144</v>
      </c>
      <c r="G263" s="229"/>
      <c r="H263" s="231" t="s">
        <v>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143</v>
      </c>
      <c r="AU263" s="238" t="s">
        <v>78</v>
      </c>
      <c r="AV263" s="12" t="s">
        <v>76</v>
      </c>
      <c r="AW263" s="12" t="s">
        <v>30</v>
      </c>
      <c r="AX263" s="12" t="s">
        <v>68</v>
      </c>
      <c r="AY263" s="238" t="s">
        <v>134</v>
      </c>
    </row>
    <row r="264" spans="2:51" s="12" customFormat="1" ht="12">
      <c r="B264" s="228"/>
      <c r="C264" s="229"/>
      <c r="D264" s="230" t="s">
        <v>143</v>
      </c>
      <c r="E264" s="231" t="s">
        <v>1</v>
      </c>
      <c r="F264" s="232" t="s">
        <v>199</v>
      </c>
      <c r="G264" s="229"/>
      <c r="H264" s="231" t="s">
        <v>1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143</v>
      </c>
      <c r="AU264" s="238" t="s">
        <v>78</v>
      </c>
      <c r="AV264" s="12" t="s">
        <v>76</v>
      </c>
      <c r="AW264" s="12" t="s">
        <v>30</v>
      </c>
      <c r="AX264" s="12" t="s">
        <v>68</v>
      </c>
      <c r="AY264" s="238" t="s">
        <v>134</v>
      </c>
    </row>
    <row r="265" spans="2:51" s="13" customFormat="1" ht="12">
      <c r="B265" s="239"/>
      <c r="C265" s="240"/>
      <c r="D265" s="230" t="s">
        <v>143</v>
      </c>
      <c r="E265" s="241" t="s">
        <v>1</v>
      </c>
      <c r="F265" s="242" t="s">
        <v>76</v>
      </c>
      <c r="G265" s="240"/>
      <c r="H265" s="243">
        <v>1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143</v>
      </c>
      <c r="AU265" s="249" t="s">
        <v>78</v>
      </c>
      <c r="AV265" s="13" t="s">
        <v>78</v>
      </c>
      <c r="AW265" s="13" t="s">
        <v>30</v>
      </c>
      <c r="AX265" s="13" t="s">
        <v>68</v>
      </c>
      <c r="AY265" s="249" t="s">
        <v>134</v>
      </c>
    </row>
    <row r="266" spans="2:51" s="12" customFormat="1" ht="12">
      <c r="B266" s="228"/>
      <c r="C266" s="229"/>
      <c r="D266" s="230" t="s">
        <v>143</v>
      </c>
      <c r="E266" s="231" t="s">
        <v>1</v>
      </c>
      <c r="F266" s="232" t="s">
        <v>207</v>
      </c>
      <c r="G266" s="229"/>
      <c r="H266" s="231" t="s">
        <v>1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143</v>
      </c>
      <c r="AU266" s="238" t="s">
        <v>78</v>
      </c>
      <c r="AV266" s="12" t="s">
        <v>76</v>
      </c>
      <c r="AW266" s="12" t="s">
        <v>30</v>
      </c>
      <c r="AX266" s="12" t="s">
        <v>68</v>
      </c>
      <c r="AY266" s="238" t="s">
        <v>134</v>
      </c>
    </row>
    <row r="267" spans="2:51" s="12" customFormat="1" ht="12">
      <c r="B267" s="228"/>
      <c r="C267" s="229"/>
      <c r="D267" s="230" t="s">
        <v>143</v>
      </c>
      <c r="E267" s="231" t="s">
        <v>1</v>
      </c>
      <c r="F267" s="232" t="s">
        <v>144</v>
      </c>
      <c r="G267" s="229"/>
      <c r="H267" s="231" t="s">
        <v>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143</v>
      </c>
      <c r="AU267" s="238" t="s">
        <v>78</v>
      </c>
      <c r="AV267" s="12" t="s">
        <v>76</v>
      </c>
      <c r="AW267" s="12" t="s">
        <v>30</v>
      </c>
      <c r="AX267" s="12" t="s">
        <v>68</v>
      </c>
      <c r="AY267" s="238" t="s">
        <v>134</v>
      </c>
    </row>
    <row r="268" spans="2:51" s="12" customFormat="1" ht="12">
      <c r="B268" s="228"/>
      <c r="C268" s="229"/>
      <c r="D268" s="230" t="s">
        <v>143</v>
      </c>
      <c r="E268" s="231" t="s">
        <v>1</v>
      </c>
      <c r="F268" s="232" t="s">
        <v>267</v>
      </c>
      <c r="G268" s="229"/>
      <c r="H268" s="231" t="s">
        <v>1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143</v>
      </c>
      <c r="AU268" s="238" t="s">
        <v>78</v>
      </c>
      <c r="AV268" s="12" t="s">
        <v>76</v>
      </c>
      <c r="AW268" s="12" t="s">
        <v>30</v>
      </c>
      <c r="AX268" s="12" t="s">
        <v>68</v>
      </c>
      <c r="AY268" s="238" t="s">
        <v>134</v>
      </c>
    </row>
    <row r="269" spans="2:51" s="13" customFormat="1" ht="12">
      <c r="B269" s="239"/>
      <c r="C269" s="240"/>
      <c r="D269" s="230" t="s">
        <v>143</v>
      </c>
      <c r="E269" s="241" t="s">
        <v>1</v>
      </c>
      <c r="F269" s="242" t="s">
        <v>141</v>
      </c>
      <c r="G269" s="240"/>
      <c r="H269" s="243">
        <v>4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143</v>
      </c>
      <c r="AU269" s="249" t="s">
        <v>78</v>
      </c>
      <c r="AV269" s="13" t="s">
        <v>78</v>
      </c>
      <c r="AW269" s="13" t="s">
        <v>30</v>
      </c>
      <c r="AX269" s="13" t="s">
        <v>68</v>
      </c>
      <c r="AY269" s="249" t="s">
        <v>134</v>
      </c>
    </row>
    <row r="270" spans="2:51" s="14" customFormat="1" ht="12">
      <c r="B270" s="250"/>
      <c r="C270" s="251"/>
      <c r="D270" s="230" t="s">
        <v>143</v>
      </c>
      <c r="E270" s="252" t="s">
        <v>1</v>
      </c>
      <c r="F270" s="253" t="s">
        <v>146</v>
      </c>
      <c r="G270" s="251"/>
      <c r="H270" s="254">
        <v>5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143</v>
      </c>
      <c r="AU270" s="260" t="s">
        <v>78</v>
      </c>
      <c r="AV270" s="14" t="s">
        <v>141</v>
      </c>
      <c r="AW270" s="14" t="s">
        <v>30</v>
      </c>
      <c r="AX270" s="14" t="s">
        <v>76</v>
      </c>
      <c r="AY270" s="260" t="s">
        <v>134</v>
      </c>
    </row>
    <row r="271" spans="2:65" s="1" customFormat="1" ht="22.5" customHeight="1">
      <c r="B271" s="38"/>
      <c r="C271" s="216" t="s">
        <v>285</v>
      </c>
      <c r="D271" s="216" t="s">
        <v>136</v>
      </c>
      <c r="E271" s="217" t="s">
        <v>286</v>
      </c>
      <c r="F271" s="218" t="s">
        <v>287</v>
      </c>
      <c r="G271" s="219" t="s">
        <v>139</v>
      </c>
      <c r="H271" s="220">
        <v>11</v>
      </c>
      <c r="I271" s="221"/>
      <c r="J271" s="222">
        <f>ROUND(I271*H271,2)</f>
        <v>0</v>
      </c>
      <c r="K271" s="218" t="s">
        <v>140</v>
      </c>
      <c r="L271" s="43"/>
      <c r="M271" s="223" t="s">
        <v>1</v>
      </c>
      <c r="N271" s="224" t="s">
        <v>39</v>
      </c>
      <c r="O271" s="79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AR271" s="17" t="s">
        <v>141</v>
      </c>
      <c r="AT271" s="17" t="s">
        <v>136</v>
      </c>
      <c r="AU271" s="17" t="s">
        <v>78</v>
      </c>
      <c r="AY271" s="17" t="s">
        <v>134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7" t="s">
        <v>76</v>
      </c>
      <c r="BK271" s="227">
        <f>ROUND(I271*H271,2)</f>
        <v>0</v>
      </c>
      <c r="BL271" s="17" t="s">
        <v>141</v>
      </c>
      <c r="BM271" s="17" t="s">
        <v>288</v>
      </c>
    </row>
    <row r="272" spans="2:51" s="12" customFormat="1" ht="12">
      <c r="B272" s="228"/>
      <c r="C272" s="229"/>
      <c r="D272" s="230" t="s">
        <v>143</v>
      </c>
      <c r="E272" s="231" t="s">
        <v>1</v>
      </c>
      <c r="F272" s="232" t="s">
        <v>194</v>
      </c>
      <c r="G272" s="229"/>
      <c r="H272" s="231" t="s">
        <v>1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143</v>
      </c>
      <c r="AU272" s="238" t="s">
        <v>78</v>
      </c>
      <c r="AV272" s="12" t="s">
        <v>76</v>
      </c>
      <c r="AW272" s="12" t="s">
        <v>30</v>
      </c>
      <c r="AX272" s="12" t="s">
        <v>68</v>
      </c>
      <c r="AY272" s="238" t="s">
        <v>134</v>
      </c>
    </row>
    <row r="273" spans="2:51" s="12" customFormat="1" ht="12">
      <c r="B273" s="228"/>
      <c r="C273" s="229"/>
      <c r="D273" s="230" t="s">
        <v>143</v>
      </c>
      <c r="E273" s="231" t="s">
        <v>1</v>
      </c>
      <c r="F273" s="232" t="s">
        <v>144</v>
      </c>
      <c r="G273" s="229"/>
      <c r="H273" s="231" t="s">
        <v>1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143</v>
      </c>
      <c r="AU273" s="238" t="s">
        <v>78</v>
      </c>
      <c r="AV273" s="12" t="s">
        <v>76</v>
      </c>
      <c r="AW273" s="12" t="s">
        <v>30</v>
      </c>
      <c r="AX273" s="12" t="s">
        <v>68</v>
      </c>
      <c r="AY273" s="238" t="s">
        <v>134</v>
      </c>
    </row>
    <row r="274" spans="2:51" s="12" customFormat="1" ht="12">
      <c r="B274" s="228"/>
      <c r="C274" s="229"/>
      <c r="D274" s="230" t="s">
        <v>143</v>
      </c>
      <c r="E274" s="231" t="s">
        <v>1</v>
      </c>
      <c r="F274" s="232" t="s">
        <v>206</v>
      </c>
      <c r="G274" s="229"/>
      <c r="H274" s="231" t="s">
        <v>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143</v>
      </c>
      <c r="AU274" s="238" t="s">
        <v>78</v>
      </c>
      <c r="AV274" s="12" t="s">
        <v>76</v>
      </c>
      <c r="AW274" s="12" t="s">
        <v>30</v>
      </c>
      <c r="AX274" s="12" t="s">
        <v>68</v>
      </c>
      <c r="AY274" s="238" t="s">
        <v>134</v>
      </c>
    </row>
    <row r="275" spans="2:51" s="13" customFormat="1" ht="12">
      <c r="B275" s="239"/>
      <c r="C275" s="240"/>
      <c r="D275" s="230" t="s">
        <v>143</v>
      </c>
      <c r="E275" s="241" t="s">
        <v>1</v>
      </c>
      <c r="F275" s="242" t="s">
        <v>156</v>
      </c>
      <c r="G275" s="240"/>
      <c r="H275" s="243">
        <v>6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143</v>
      </c>
      <c r="AU275" s="249" t="s">
        <v>78</v>
      </c>
      <c r="AV275" s="13" t="s">
        <v>78</v>
      </c>
      <c r="AW275" s="13" t="s">
        <v>30</v>
      </c>
      <c r="AX275" s="13" t="s">
        <v>68</v>
      </c>
      <c r="AY275" s="249" t="s">
        <v>134</v>
      </c>
    </row>
    <row r="276" spans="2:51" s="12" customFormat="1" ht="12">
      <c r="B276" s="228"/>
      <c r="C276" s="229"/>
      <c r="D276" s="230" t="s">
        <v>143</v>
      </c>
      <c r="E276" s="231" t="s">
        <v>1</v>
      </c>
      <c r="F276" s="232" t="s">
        <v>207</v>
      </c>
      <c r="G276" s="229"/>
      <c r="H276" s="231" t="s">
        <v>1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143</v>
      </c>
      <c r="AU276" s="238" t="s">
        <v>78</v>
      </c>
      <c r="AV276" s="12" t="s">
        <v>76</v>
      </c>
      <c r="AW276" s="12" t="s">
        <v>30</v>
      </c>
      <c r="AX276" s="12" t="s">
        <v>68</v>
      </c>
      <c r="AY276" s="238" t="s">
        <v>134</v>
      </c>
    </row>
    <row r="277" spans="2:51" s="12" customFormat="1" ht="12">
      <c r="B277" s="228"/>
      <c r="C277" s="229"/>
      <c r="D277" s="230" t="s">
        <v>143</v>
      </c>
      <c r="E277" s="231" t="s">
        <v>1</v>
      </c>
      <c r="F277" s="232" t="s">
        <v>144</v>
      </c>
      <c r="G277" s="229"/>
      <c r="H277" s="231" t="s">
        <v>1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143</v>
      </c>
      <c r="AU277" s="238" t="s">
        <v>78</v>
      </c>
      <c r="AV277" s="12" t="s">
        <v>76</v>
      </c>
      <c r="AW277" s="12" t="s">
        <v>30</v>
      </c>
      <c r="AX277" s="12" t="s">
        <v>68</v>
      </c>
      <c r="AY277" s="238" t="s">
        <v>134</v>
      </c>
    </row>
    <row r="278" spans="2:51" s="12" customFormat="1" ht="12">
      <c r="B278" s="228"/>
      <c r="C278" s="229"/>
      <c r="D278" s="230" t="s">
        <v>143</v>
      </c>
      <c r="E278" s="231" t="s">
        <v>1</v>
      </c>
      <c r="F278" s="232" t="s">
        <v>272</v>
      </c>
      <c r="G278" s="229"/>
      <c r="H278" s="231" t="s">
        <v>1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143</v>
      </c>
      <c r="AU278" s="238" t="s">
        <v>78</v>
      </c>
      <c r="AV278" s="12" t="s">
        <v>76</v>
      </c>
      <c r="AW278" s="12" t="s">
        <v>30</v>
      </c>
      <c r="AX278" s="12" t="s">
        <v>68</v>
      </c>
      <c r="AY278" s="238" t="s">
        <v>134</v>
      </c>
    </row>
    <row r="279" spans="2:51" s="13" customFormat="1" ht="12">
      <c r="B279" s="239"/>
      <c r="C279" s="240"/>
      <c r="D279" s="230" t="s">
        <v>143</v>
      </c>
      <c r="E279" s="241" t="s">
        <v>1</v>
      </c>
      <c r="F279" s="242" t="s">
        <v>161</v>
      </c>
      <c r="G279" s="240"/>
      <c r="H279" s="243">
        <v>5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143</v>
      </c>
      <c r="AU279" s="249" t="s">
        <v>78</v>
      </c>
      <c r="AV279" s="13" t="s">
        <v>78</v>
      </c>
      <c r="AW279" s="13" t="s">
        <v>30</v>
      </c>
      <c r="AX279" s="13" t="s">
        <v>68</v>
      </c>
      <c r="AY279" s="249" t="s">
        <v>134</v>
      </c>
    </row>
    <row r="280" spans="2:51" s="14" customFormat="1" ht="12">
      <c r="B280" s="250"/>
      <c r="C280" s="251"/>
      <c r="D280" s="230" t="s">
        <v>143</v>
      </c>
      <c r="E280" s="252" t="s">
        <v>1</v>
      </c>
      <c r="F280" s="253" t="s">
        <v>146</v>
      </c>
      <c r="G280" s="251"/>
      <c r="H280" s="254">
        <v>11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AT280" s="260" t="s">
        <v>143</v>
      </c>
      <c r="AU280" s="260" t="s">
        <v>78</v>
      </c>
      <c r="AV280" s="14" t="s">
        <v>141</v>
      </c>
      <c r="AW280" s="14" t="s">
        <v>30</v>
      </c>
      <c r="AX280" s="14" t="s">
        <v>76</v>
      </c>
      <c r="AY280" s="260" t="s">
        <v>134</v>
      </c>
    </row>
    <row r="281" spans="2:65" s="1" customFormat="1" ht="22.5" customHeight="1">
      <c r="B281" s="38"/>
      <c r="C281" s="216" t="s">
        <v>289</v>
      </c>
      <c r="D281" s="216" t="s">
        <v>136</v>
      </c>
      <c r="E281" s="217" t="s">
        <v>290</v>
      </c>
      <c r="F281" s="218" t="s">
        <v>291</v>
      </c>
      <c r="G281" s="219" t="s">
        <v>139</v>
      </c>
      <c r="H281" s="220">
        <v>6</v>
      </c>
      <c r="I281" s="221"/>
      <c r="J281" s="222">
        <f>ROUND(I281*H281,2)</f>
        <v>0</v>
      </c>
      <c r="K281" s="218" t="s">
        <v>140</v>
      </c>
      <c r="L281" s="43"/>
      <c r="M281" s="223" t="s">
        <v>1</v>
      </c>
      <c r="N281" s="224" t="s">
        <v>39</v>
      </c>
      <c r="O281" s="79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17" t="s">
        <v>141</v>
      </c>
      <c r="AT281" s="17" t="s">
        <v>136</v>
      </c>
      <c r="AU281" s="17" t="s">
        <v>78</v>
      </c>
      <c r="AY281" s="17" t="s">
        <v>134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7" t="s">
        <v>76</v>
      </c>
      <c r="BK281" s="227">
        <f>ROUND(I281*H281,2)</f>
        <v>0</v>
      </c>
      <c r="BL281" s="17" t="s">
        <v>141</v>
      </c>
      <c r="BM281" s="17" t="s">
        <v>292</v>
      </c>
    </row>
    <row r="282" spans="2:51" s="12" customFormat="1" ht="12">
      <c r="B282" s="228"/>
      <c r="C282" s="229"/>
      <c r="D282" s="230" t="s">
        <v>143</v>
      </c>
      <c r="E282" s="231" t="s">
        <v>1</v>
      </c>
      <c r="F282" s="232" t="s">
        <v>194</v>
      </c>
      <c r="G282" s="229"/>
      <c r="H282" s="231" t="s">
        <v>1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143</v>
      </c>
      <c r="AU282" s="238" t="s">
        <v>78</v>
      </c>
      <c r="AV282" s="12" t="s">
        <v>76</v>
      </c>
      <c r="AW282" s="12" t="s">
        <v>30</v>
      </c>
      <c r="AX282" s="12" t="s">
        <v>68</v>
      </c>
      <c r="AY282" s="238" t="s">
        <v>134</v>
      </c>
    </row>
    <row r="283" spans="2:51" s="12" customFormat="1" ht="12">
      <c r="B283" s="228"/>
      <c r="C283" s="229"/>
      <c r="D283" s="230" t="s">
        <v>143</v>
      </c>
      <c r="E283" s="231" t="s">
        <v>1</v>
      </c>
      <c r="F283" s="232" t="s">
        <v>144</v>
      </c>
      <c r="G283" s="229"/>
      <c r="H283" s="231" t="s">
        <v>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143</v>
      </c>
      <c r="AU283" s="238" t="s">
        <v>78</v>
      </c>
      <c r="AV283" s="12" t="s">
        <v>76</v>
      </c>
      <c r="AW283" s="12" t="s">
        <v>30</v>
      </c>
      <c r="AX283" s="12" t="s">
        <v>68</v>
      </c>
      <c r="AY283" s="238" t="s">
        <v>134</v>
      </c>
    </row>
    <row r="284" spans="2:51" s="12" customFormat="1" ht="12">
      <c r="B284" s="228"/>
      <c r="C284" s="229"/>
      <c r="D284" s="230" t="s">
        <v>143</v>
      </c>
      <c r="E284" s="231" t="s">
        <v>1</v>
      </c>
      <c r="F284" s="232" t="s">
        <v>160</v>
      </c>
      <c r="G284" s="229"/>
      <c r="H284" s="231" t="s">
        <v>1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143</v>
      </c>
      <c r="AU284" s="238" t="s">
        <v>78</v>
      </c>
      <c r="AV284" s="12" t="s">
        <v>76</v>
      </c>
      <c r="AW284" s="12" t="s">
        <v>30</v>
      </c>
      <c r="AX284" s="12" t="s">
        <v>68</v>
      </c>
      <c r="AY284" s="238" t="s">
        <v>134</v>
      </c>
    </row>
    <row r="285" spans="2:51" s="13" customFormat="1" ht="12">
      <c r="B285" s="239"/>
      <c r="C285" s="240"/>
      <c r="D285" s="230" t="s">
        <v>143</v>
      </c>
      <c r="E285" s="241" t="s">
        <v>1</v>
      </c>
      <c r="F285" s="242" t="s">
        <v>161</v>
      </c>
      <c r="G285" s="240"/>
      <c r="H285" s="243">
        <v>5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143</v>
      </c>
      <c r="AU285" s="249" t="s">
        <v>78</v>
      </c>
      <c r="AV285" s="13" t="s">
        <v>78</v>
      </c>
      <c r="AW285" s="13" t="s">
        <v>30</v>
      </c>
      <c r="AX285" s="13" t="s">
        <v>68</v>
      </c>
      <c r="AY285" s="249" t="s">
        <v>134</v>
      </c>
    </row>
    <row r="286" spans="2:51" s="12" customFormat="1" ht="12">
      <c r="B286" s="228"/>
      <c r="C286" s="229"/>
      <c r="D286" s="230" t="s">
        <v>143</v>
      </c>
      <c r="E286" s="231" t="s">
        <v>1</v>
      </c>
      <c r="F286" s="232" t="s">
        <v>207</v>
      </c>
      <c r="G286" s="229"/>
      <c r="H286" s="231" t="s">
        <v>1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143</v>
      </c>
      <c r="AU286" s="238" t="s">
        <v>78</v>
      </c>
      <c r="AV286" s="12" t="s">
        <v>76</v>
      </c>
      <c r="AW286" s="12" t="s">
        <v>30</v>
      </c>
      <c r="AX286" s="12" t="s">
        <v>68</v>
      </c>
      <c r="AY286" s="238" t="s">
        <v>134</v>
      </c>
    </row>
    <row r="287" spans="2:51" s="12" customFormat="1" ht="12">
      <c r="B287" s="228"/>
      <c r="C287" s="229"/>
      <c r="D287" s="230" t="s">
        <v>143</v>
      </c>
      <c r="E287" s="231" t="s">
        <v>1</v>
      </c>
      <c r="F287" s="232" t="s">
        <v>144</v>
      </c>
      <c r="G287" s="229"/>
      <c r="H287" s="231" t="s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143</v>
      </c>
      <c r="AU287" s="238" t="s">
        <v>78</v>
      </c>
      <c r="AV287" s="12" t="s">
        <v>76</v>
      </c>
      <c r="AW287" s="12" t="s">
        <v>30</v>
      </c>
      <c r="AX287" s="12" t="s">
        <v>68</v>
      </c>
      <c r="AY287" s="238" t="s">
        <v>134</v>
      </c>
    </row>
    <row r="288" spans="2:51" s="12" customFormat="1" ht="12">
      <c r="B288" s="228"/>
      <c r="C288" s="229"/>
      <c r="D288" s="230" t="s">
        <v>143</v>
      </c>
      <c r="E288" s="231" t="s">
        <v>1</v>
      </c>
      <c r="F288" s="232" t="s">
        <v>189</v>
      </c>
      <c r="G288" s="229"/>
      <c r="H288" s="231" t="s">
        <v>1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143</v>
      </c>
      <c r="AU288" s="238" t="s">
        <v>78</v>
      </c>
      <c r="AV288" s="12" t="s">
        <v>76</v>
      </c>
      <c r="AW288" s="12" t="s">
        <v>30</v>
      </c>
      <c r="AX288" s="12" t="s">
        <v>68</v>
      </c>
      <c r="AY288" s="238" t="s">
        <v>134</v>
      </c>
    </row>
    <row r="289" spans="2:51" s="13" customFormat="1" ht="12">
      <c r="B289" s="239"/>
      <c r="C289" s="240"/>
      <c r="D289" s="230" t="s">
        <v>143</v>
      </c>
      <c r="E289" s="241" t="s">
        <v>1</v>
      </c>
      <c r="F289" s="242" t="s">
        <v>76</v>
      </c>
      <c r="G289" s="240"/>
      <c r="H289" s="243">
        <v>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AT289" s="249" t="s">
        <v>143</v>
      </c>
      <c r="AU289" s="249" t="s">
        <v>78</v>
      </c>
      <c r="AV289" s="13" t="s">
        <v>78</v>
      </c>
      <c r="AW289" s="13" t="s">
        <v>30</v>
      </c>
      <c r="AX289" s="13" t="s">
        <v>68</v>
      </c>
      <c r="AY289" s="249" t="s">
        <v>134</v>
      </c>
    </row>
    <row r="290" spans="2:51" s="14" customFormat="1" ht="12">
      <c r="B290" s="250"/>
      <c r="C290" s="251"/>
      <c r="D290" s="230" t="s">
        <v>143</v>
      </c>
      <c r="E290" s="252" t="s">
        <v>1</v>
      </c>
      <c r="F290" s="253" t="s">
        <v>146</v>
      </c>
      <c r="G290" s="251"/>
      <c r="H290" s="254">
        <v>6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AT290" s="260" t="s">
        <v>143</v>
      </c>
      <c r="AU290" s="260" t="s">
        <v>78</v>
      </c>
      <c r="AV290" s="14" t="s">
        <v>141</v>
      </c>
      <c r="AW290" s="14" t="s">
        <v>30</v>
      </c>
      <c r="AX290" s="14" t="s">
        <v>76</v>
      </c>
      <c r="AY290" s="260" t="s">
        <v>134</v>
      </c>
    </row>
    <row r="291" spans="2:65" s="1" customFormat="1" ht="22.5" customHeight="1">
      <c r="B291" s="38"/>
      <c r="C291" s="216" t="s">
        <v>293</v>
      </c>
      <c r="D291" s="216" t="s">
        <v>136</v>
      </c>
      <c r="E291" s="217" t="s">
        <v>294</v>
      </c>
      <c r="F291" s="218" t="s">
        <v>295</v>
      </c>
      <c r="G291" s="219" t="s">
        <v>139</v>
      </c>
      <c r="H291" s="220">
        <v>1</v>
      </c>
      <c r="I291" s="221"/>
      <c r="J291" s="222">
        <f>ROUND(I291*H291,2)</f>
        <v>0</v>
      </c>
      <c r="K291" s="218" t="s">
        <v>1</v>
      </c>
      <c r="L291" s="43"/>
      <c r="M291" s="223" t="s">
        <v>1</v>
      </c>
      <c r="N291" s="224" t="s">
        <v>39</v>
      </c>
      <c r="O291" s="79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AR291" s="17" t="s">
        <v>141</v>
      </c>
      <c r="AT291" s="17" t="s">
        <v>136</v>
      </c>
      <c r="AU291" s="17" t="s">
        <v>78</v>
      </c>
      <c r="AY291" s="17" t="s">
        <v>134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7" t="s">
        <v>76</v>
      </c>
      <c r="BK291" s="227">
        <f>ROUND(I291*H291,2)</f>
        <v>0</v>
      </c>
      <c r="BL291" s="17" t="s">
        <v>141</v>
      </c>
      <c r="BM291" s="17" t="s">
        <v>296</v>
      </c>
    </row>
    <row r="292" spans="2:51" s="12" customFormat="1" ht="12">
      <c r="B292" s="228"/>
      <c r="C292" s="229"/>
      <c r="D292" s="230" t="s">
        <v>143</v>
      </c>
      <c r="E292" s="231" t="s">
        <v>1</v>
      </c>
      <c r="F292" s="232" t="s">
        <v>194</v>
      </c>
      <c r="G292" s="229"/>
      <c r="H292" s="231" t="s">
        <v>1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143</v>
      </c>
      <c r="AU292" s="238" t="s">
        <v>78</v>
      </c>
      <c r="AV292" s="12" t="s">
        <v>76</v>
      </c>
      <c r="AW292" s="12" t="s">
        <v>30</v>
      </c>
      <c r="AX292" s="12" t="s">
        <v>68</v>
      </c>
      <c r="AY292" s="238" t="s">
        <v>134</v>
      </c>
    </row>
    <row r="293" spans="2:51" s="12" customFormat="1" ht="12">
      <c r="B293" s="228"/>
      <c r="C293" s="229"/>
      <c r="D293" s="230" t="s">
        <v>143</v>
      </c>
      <c r="E293" s="231" t="s">
        <v>1</v>
      </c>
      <c r="F293" s="232" t="s">
        <v>144</v>
      </c>
      <c r="G293" s="229"/>
      <c r="H293" s="231" t="s">
        <v>1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143</v>
      </c>
      <c r="AU293" s="238" t="s">
        <v>78</v>
      </c>
      <c r="AV293" s="12" t="s">
        <v>76</v>
      </c>
      <c r="AW293" s="12" t="s">
        <v>30</v>
      </c>
      <c r="AX293" s="12" t="s">
        <v>68</v>
      </c>
      <c r="AY293" s="238" t="s">
        <v>134</v>
      </c>
    </row>
    <row r="294" spans="2:51" s="12" customFormat="1" ht="12">
      <c r="B294" s="228"/>
      <c r="C294" s="229"/>
      <c r="D294" s="230" t="s">
        <v>143</v>
      </c>
      <c r="E294" s="231" t="s">
        <v>1</v>
      </c>
      <c r="F294" s="232" t="s">
        <v>297</v>
      </c>
      <c r="G294" s="229"/>
      <c r="H294" s="231" t="s">
        <v>1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143</v>
      </c>
      <c r="AU294" s="238" t="s">
        <v>78</v>
      </c>
      <c r="AV294" s="12" t="s">
        <v>76</v>
      </c>
      <c r="AW294" s="12" t="s">
        <v>30</v>
      </c>
      <c r="AX294" s="12" t="s">
        <v>68</v>
      </c>
      <c r="AY294" s="238" t="s">
        <v>134</v>
      </c>
    </row>
    <row r="295" spans="2:51" s="13" customFormat="1" ht="12">
      <c r="B295" s="239"/>
      <c r="C295" s="240"/>
      <c r="D295" s="230" t="s">
        <v>143</v>
      </c>
      <c r="E295" s="241" t="s">
        <v>1</v>
      </c>
      <c r="F295" s="242" t="s">
        <v>76</v>
      </c>
      <c r="G295" s="240"/>
      <c r="H295" s="243">
        <v>1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143</v>
      </c>
      <c r="AU295" s="249" t="s">
        <v>78</v>
      </c>
      <c r="AV295" s="13" t="s">
        <v>78</v>
      </c>
      <c r="AW295" s="13" t="s">
        <v>30</v>
      </c>
      <c r="AX295" s="13" t="s">
        <v>68</v>
      </c>
      <c r="AY295" s="249" t="s">
        <v>134</v>
      </c>
    </row>
    <row r="296" spans="2:51" s="14" customFormat="1" ht="12">
      <c r="B296" s="250"/>
      <c r="C296" s="251"/>
      <c r="D296" s="230" t="s">
        <v>143</v>
      </c>
      <c r="E296" s="252" t="s">
        <v>1</v>
      </c>
      <c r="F296" s="253" t="s">
        <v>146</v>
      </c>
      <c r="G296" s="251"/>
      <c r="H296" s="254">
        <v>1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AT296" s="260" t="s">
        <v>143</v>
      </c>
      <c r="AU296" s="260" t="s">
        <v>78</v>
      </c>
      <c r="AV296" s="14" t="s">
        <v>141</v>
      </c>
      <c r="AW296" s="14" t="s">
        <v>30</v>
      </c>
      <c r="AX296" s="14" t="s">
        <v>76</v>
      </c>
      <c r="AY296" s="260" t="s">
        <v>134</v>
      </c>
    </row>
    <row r="297" spans="2:65" s="1" customFormat="1" ht="22.5" customHeight="1">
      <c r="B297" s="38"/>
      <c r="C297" s="216" t="s">
        <v>298</v>
      </c>
      <c r="D297" s="216" t="s">
        <v>136</v>
      </c>
      <c r="E297" s="217" t="s">
        <v>299</v>
      </c>
      <c r="F297" s="218" t="s">
        <v>300</v>
      </c>
      <c r="G297" s="219" t="s">
        <v>139</v>
      </c>
      <c r="H297" s="220">
        <v>2</v>
      </c>
      <c r="I297" s="221"/>
      <c r="J297" s="222">
        <f>ROUND(I297*H297,2)</f>
        <v>0</v>
      </c>
      <c r="K297" s="218" t="s">
        <v>1</v>
      </c>
      <c r="L297" s="43"/>
      <c r="M297" s="223" t="s">
        <v>1</v>
      </c>
      <c r="N297" s="224" t="s">
        <v>39</v>
      </c>
      <c r="O297" s="79"/>
      <c r="P297" s="225">
        <f>O297*H297</f>
        <v>0</v>
      </c>
      <c r="Q297" s="225">
        <v>0</v>
      </c>
      <c r="R297" s="225">
        <f>Q297*H297</f>
        <v>0</v>
      </c>
      <c r="S297" s="225">
        <v>0</v>
      </c>
      <c r="T297" s="226">
        <f>S297*H297</f>
        <v>0</v>
      </c>
      <c r="AR297" s="17" t="s">
        <v>141</v>
      </c>
      <c r="AT297" s="17" t="s">
        <v>136</v>
      </c>
      <c r="AU297" s="17" t="s">
        <v>78</v>
      </c>
      <c r="AY297" s="17" t="s">
        <v>134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7" t="s">
        <v>76</v>
      </c>
      <c r="BK297" s="227">
        <f>ROUND(I297*H297,2)</f>
        <v>0</v>
      </c>
      <c r="BL297" s="17" t="s">
        <v>141</v>
      </c>
      <c r="BM297" s="17" t="s">
        <v>301</v>
      </c>
    </row>
    <row r="298" spans="2:51" s="12" customFormat="1" ht="12">
      <c r="B298" s="228"/>
      <c r="C298" s="229"/>
      <c r="D298" s="230" t="s">
        <v>143</v>
      </c>
      <c r="E298" s="231" t="s">
        <v>1</v>
      </c>
      <c r="F298" s="232" t="s">
        <v>144</v>
      </c>
      <c r="G298" s="229"/>
      <c r="H298" s="231" t="s">
        <v>1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143</v>
      </c>
      <c r="AU298" s="238" t="s">
        <v>78</v>
      </c>
      <c r="AV298" s="12" t="s">
        <v>76</v>
      </c>
      <c r="AW298" s="12" t="s">
        <v>30</v>
      </c>
      <c r="AX298" s="12" t="s">
        <v>68</v>
      </c>
      <c r="AY298" s="238" t="s">
        <v>134</v>
      </c>
    </row>
    <row r="299" spans="2:51" s="12" customFormat="1" ht="12">
      <c r="B299" s="228"/>
      <c r="C299" s="229"/>
      <c r="D299" s="230" t="s">
        <v>143</v>
      </c>
      <c r="E299" s="231" t="s">
        <v>1</v>
      </c>
      <c r="F299" s="232" t="s">
        <v>302</v>
      </c>
      <c r="G299" s="229"/>
      <c r="H299" s="231" t="s">
        <v>1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143</v>
      </c>
      <c r="AU299" s="238" t="s">
        <v>78</v>
      </c>
      <c r="AV299" s="12" t="s">
        <v>76</v>
      </c>
      <c r="AW299" s="12" t="s">
        <v>30</v>
      </c>
      <c r="AX299" s="12" t="s">
        <v>68</v>
      </c>
      <c r="AY299" s="238" t="s">
        <v>134</v>
      </c>
    </row>
    <row r="300" spans="2:51" s="13" customFormat="1" ht="12">
      <c r="B300" s="239"/>
      <c r="C300" s="240"/>
      <c r="D300" s="230" t="s">
        <v>143</v>
      </c>
      <c r="E300" s="241" t="s">
        <v>1</v>
      </c>
      <c r="F300" s="242" t="s">
        <v>78</v>
      </c>
      <c r="G300" s="240"/>
      <c r="H300" s="243">
        <v>2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AT300" s="249" t="s">
        <v>143</v>
      </c>
      <c r="AU300" s="249" t="s">
        <v>78</v>
      </c>
      <c r="AV300" s="13" t="s">
        <v>78</v>
      </c>
      <c r="AW300" s="13" t="s">
        <v>30</v>
      </c>
      <c r="AX300" s="13" t="s">
        <v>68</v>
      </c>
      <c r="AY300" s="249" t="s">
        <v>134</v>
      </c>
    </row>
    <row r="301" spans="2:51" s="14" customFormat="1" ht="12">
      <c r="B301" s="250"/>
      <c r="C301" s="251"/>
      <c r="D301" s="230" t="s">
        <v>143</v>
      </c>
      <c r="E301" s="252" t="s">
        <v>1</v>
      </c>
      <c r="F301" s="253" t="s">
        <v>146</v>
      </c>
      <c r="G301" s="251"/>
      <c r="H301" s="254">
        <v>2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AT301" s="260" t="s">
        <v>143</v>
      </c>
      <c r="AU301" s="260" t="s">
        <v>78</v>
      </c>
      <c r="AV301" s="14" t="s">
        <v>141</v>
      </c>
      <c r="AW301" s="14" t="s">
        <v>30</v>
      </c>
      <c r="AX301" s="14" t="s">
        <v>76</v>
      </c>
      <c r="AY301" s="260" t="s">
        <v>134</v>
      </c>
    </row>
    <row r="302" spans="2:65" s="1" customFormat="1" ht="22.5" customHeight="1">
      <c r="B302" s="38"/>
      <c r="C302" s="216" t="s">
        <v>303</v>
      </c>
      <c r="D302" s="216" t="s">
        <v>136</v>
      </c>
      <c r="E302" s="217" t="s">
        <v>304</v>
      </c>
      <c r="F302" s="218" t="s">
        <v>305</v>
      </c>
      <c r="G302" s="219" t="s">
        <v>139</v>
      </c>
      <c r="H302" s="220">
        <v>3</v>
      </c>
      <c r="I302" s="221"/>
      <c r="J302" s="222">
        <f>ROUND(I302*H302,2)</f>
        <v>0</v>
      </c>
      <c r="K302" s="218" t="s">
        <v>1</v>
      </c>
      <c r="L302" s="43"/>
      <c r="M302" s="223" t="s">
        <v>1</v>
      </c>
      <c r="N302" s="224" t="s">
        <v>39</v>
      </c>
      <c r="O302" s="79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AR302" s="17" t="s">
        <v>141</v>
      </c>
      <c r="AT302" s="17" t="s">
        <v>136</v>
      </c>
      <c r="AU302" s="17" t="s">
        <v>78</v>
      </c>
      <c r="AY302" s="17" t="s">
        <v>134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7" t="s">
        <v>76</v>
      </c>
      <c r="BK302" s="227">
        <f>ROUND(I302*H302,2)</f>
        <v>0</v>
      </c>
      <c r="BL302" s="17" t="s">
        <v>141</v>
      </c>
      <c r="BM302" s="17" t="s">
        <v>306</v>
      </c>
    </row>
    <row r="303" spans="2:51" s="12" customFormat="1" ht="12">
      <c r="B303" s="228"/>
      <c r="C303" s="229"/>
      <c r="D303" s="230" t="s">
        <v>143</v>
      </c>
      <c r="E303" s="231" t="s">
        <v>1</v>
      </c>
      <c r="F303" s="232" t="s">
        <v>144</v>
      </c>
      <c r="G303" s="229"/>
      <c r="H303" s="231" t="s">
        <v>1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143</v>
      </c>
      <c r="AU303" s="238" t="s">
        <v>78</v>
      </c>
      <c r="AV303" s="12" t="s">
        <v>76</v>
      </c>
      <c r="AW303" s="12" t="s">
        <v>30</v>
      </c>
      <c r="AX303" s="12" t="s">
        <v>68</v>
      </c>
      <c r="AY303" s="238" t="s">
        <v>134</v>
      </c>
    </row>
    <row r="304" spans="2:51" s="12" customFormat="1" ht="12">
      <c r="B304" s="228"/>
      <c r="C304" s="229"/>
      <c r="D304" s="230" t="s">
        <v>143</v>
      </c>
      <c r="E304" s="231" t="s">
        <v>1</v>
      </c>
      <c r="F304" s="232" t="s">
        <v>307</v>
      </c>
      <c r="G304" s="229"/>
      <c r="H304" s="231" t="s">
        <v>1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143</v>
      </c>
      <c r="AU304" s="238" t="s">
        <v>78</v>
      </c>
      <c r="AV304" s="12" t="s">
        <v>76</v>
      </c>
      <c r="AW304" s="12" t="s">
        <v>30</v>
      </c>
      <c r="AX304" s="12" t="s">
        <v>68</v>
      </c>
      <c r="AY304" s="238" t="s">
        <v>134</v>
      </c>
    </row>
    <row r="305" spans="2:51" s="13" customFormat="1" ht="12">
      <c r="B305" s="239"/>
      <c r="C305" s="240"/>
      <c r="D305" s="230" t="s">
        <v>143</v>
      </c>
      <c r="E305" s="241" t="s">
        <v>1</v>
      </c>
      <c r="F305" s="242" t="s">
        <v>151</v>
      </c>
      <c r="G305" s="240"/>
      <c r="H305" s="243">
        <v>3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AT305" s="249" t="s">
        <v>143</v>
      </c>
      <c r="AU305" s="249" t="s">
        <v>78</v>
      </c>
      <c r="AV305" s="13" t="s">
        <v>78</v>
      </c>
      <c r="AW305" s="13" t="s">
        <v>30</v>
      </c>
      <c r="AX305" s="13" t="s">
        <v>68</v>
      </c>
      <c r="AY305" s="249" t="s">
        <v>134</v>
      </c>
    </row>
    <row r="306" spans="2:51" s="14" customFormat="1" ht="12">
      <c r="B306" s="250"/>
      <c r="C306" s="251"/>
      <c r="D306" s="230" t="s">
        <v>143</v>
      </c>
      <c r="E306" s="252" t="s">
        <v>1</v>
      </c>
      <c r="F306" s="253" t="s">
        <v>146</v>
      </c>
      <c r="G306" s="251"/>
      <c r="H306" s="254">
        <v>3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143</v>
      </c>
      <c r="AU306" s="260" t="s">
        <v>78</v>
      </c>
      <c r="AV306" s="14" t="s">
        <v>141</v>
      </c>
      <c r="AW306" s="14" t="s">
        <v>30</v>
      </c>
      <c r="AX306" s="14" t="s">
        <v>76</v>
      </c>
      <c r="AY306" s="260" t="s">
        <v>134</v>
      </c>
    </row>
    <row r="307" spans="2:65" s="1" customFormat="1" ht="22.5" customHeight="1">
      <c r="B307" s="38"/>
      <c r="C307" s="216" t="s">
        <v>308</v>
      </c>
      <c r="D307" s="216" t="s">
        <v>136</v>
      </c>
      <c r="E307" s="217" t="s">
        <v>309</v>
      </c>
      <c r="F307" s="218" t="s">
        <v>310</v>
      </c>
      <c r="G307" s="219" t="s">
        <v>139</v>
      </c>
      <c r="H307" s="220">
        <v>1</v>
      </c>
      <c r="I307" s="221"/>
      <c r="J307" s="222">
        <f>ROUND(I307*H307,2)</f>
        <v>0</v>
      </c>
      <c r="K307" s="218" t="s">
        <v>1</v>
      </c>
      <c r="L307" s="43"/>
      <c r="M307" s="223" t="s">
        <v>1</v>
      </c>
      <c r="N307" s="224" t="s">
        <v>39</v>
      </c>
      <c r="O307" s="79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AR307" s="17" t="s">
        <v>141</v>
      </c>
      <c r="AT307" s="17" t="s">
        <v>136</v>
      </c>
      <c r="AU307" s="17" t="s">
        <v>78</v>
      </c>
      <c r="AY307" s="17" t="s">
        <v>134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7" t="s">
        <v>76</v>
      </c>
      <c r="BK307" s="227">
        <f>ROUND(I307*H307,2)</f>
        <v>0</v>
      </c>
      <c r="BL307" s="17" t="s">
        <v>141</v>
      </c>
      <c r="BM307" s="17" t="s">
        <v>311</v>
      </c>
    </row>
    <row r="308" spans="2:51" s="12" customFormat="1" ht="12">
      <c r="B308" s="228"/>
      <c r="C308" s="229"/>
      <c r="D308" s="230" t="s">
        <v>143</v>
      </c>
      <c r="E308" s="231" t="s">
        <v>1</v>
      </c>
      <c r="F308" s="232" t="s">
        <v>144</v>
      </c>
      <c r="G308" s="229"/>
      <c r="H308" s="231" t="s">
        <v>1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143</v>
      </c>
      <c r="AU308" s="238" t="s">
        <v>78</v>
      </c>
      <c r="AV308" s="12" t="s">
        <v>76</v>
      </c>
      <c r="AW308" s="12" t="s">
        <v>30</v>
      </c>
      <c r="AX308" s="12" t="s">
        <v>68</v>
      </c>
      <c r="AY308" s="238" t="s">
        <v>134</v>
      </c>
    </row>
    <row r="309" spans="2:51" s="12" customFormat="1" ht="12">
      <c r="B309" s="228"/>
      <c r="C309" s="229"/>
      <c r="D309" s="230" t="s">
        <v>143</v>
      </c>
      <c r="E309" s="231" t="s">
        <v>1</v>
      </c>
      <c r="F309" s="232" t="s">
        <v>297</v>
      </c>
      <c r="G309" s="229"/>
      <c r="H309" s="231" t="s">
        <v>1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143</v>
      </c>
      <c r="AU309" s="238" t="s">
        <v>78</v>
      </c>
      <c r="AV309" s="12" t="s">
        <v>76</v>
      </c>
      <c r="AW309" s="12" t="s">
        <v>30</v>
      </c>
      <c r="AX309" s="12" t="s">
        <v>68</v>
      </c>
      <c r="AY309" s="238" t="s">
        <v>134</v>
      </c>
    </row>
    <row r="310" spans="2:51" s="13" customFormat="1" ht="12">
      <c r="B310" s="239"/>
      <c r="C310" s="240"/>
      <c r="D310" s="230" t="s">
        <v>143</v>
      </c>
      <c r="E310" s="241" t="s">
        <v>1</v>
      </c>
      <c r="F310" s="242" t="s">
        <v>76</v>
      </c>
      <c r="G310" s="240"/>
      <c r="H310" s="243">
        <v>1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AT310" s="249" t="s">
        <v>143</v>
      </c>
      <c r="AU310" s="249" t="s">
        <v>78</v>
      </c>
      <c r="AV310" s="13" t="s">
        <v>78</v>
      </c>
      <c r="AW310" s="13" t="s">
        <v>30</v>
      </c>
      <c r="AX310" s="13" t="s">
        <v>68</v>
      </c>
      <c r="AY310" s="249" t="s">
        <v>134</v>
      </c>
    </row>
    <row r="311" spans="2:51" s="14" customFormat="1" ht="12">
      <c r="B311" s="250"/>
      <c r="C311" s="251"/>
      <c r="D311" s="230" t="s">
        <v>143</v>
      </c>
      <c r="E311" s="252" t="s">
        <v>1</v>
      </c>
      <c r="F311" s="253" t="s">
        <v>146</v>
      </c>
      <c r="G311" s="251"/>
      <c r="H311" s="254">
        <v>1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AT311" s="260" t="s">
        <v>143</v>
      </c>
      <c r="AU311" s="260" t="s">
        <v>78</v>
      </c>
      <c r="AV311" s="14" t="s">
        <v>141</v>
      </c>
      <c r="AW311" s="14" t="s">
        <v>30</v>
      </c>
      <c r="AX311" s="14" t="s">
        <v>76</v>
      </c>
      <c r="AY311" s="260" t="s">
        <v>134</v>
      </c>
    </row>
    <row r="312" spans="2:65" s="1" customFormat="1" ht="22.5" customHeight="1">
      <c r="B312" s="38"/>
      <c r="C312" s="216" t="s">
        <v>312</v>
      </c>
      <c r="D312" s="216" t="s">
        <v>136</v>
      </c>
      <c r="E312" s="217" t="s">
        <v>313</v>
      </c>
      <c r="F312" s="218" t="s">
        <v>314</v>
      </c>
      <c r="G312" s="219" t="s">
        <v>139</v>
      </c>
      <c r="H312" s="220">
        <v>3</v>
      </c>
      <c r="I312" s="221"/>
      <c r="J312" s="222">
        <f>ROUND(I312*H312,2)</f>
        <v>0</v>
      </c>
      <c r="K312" s="218" t="s">
        <v>1</v>
      </c>
      <c r="L312" s="43"/>
      <c r="M312" s="223" t="s">
        <v>1</v>
      </c>
      <c r="N312" s="224" t="s">
        <v>39</v>
      </c>
      <c r="O312" s="79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AR312" s="17" t="s">
        <v>141</v>
      </c>
      <c r="AT312" s="17" t="s">
        <v>136</v>
      </c>
      <c r="AU312" s="17" t="s">
        <v>78</v>
      </c>
      <c r="AY312" s="17" t="s">
        <v>134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7" t="s">
        <v>76</v>
      </c>
      <c r="BK312" s="227">
        <f>ROUND(I312*H312,2)</f>
        <v>0</v>
      </c>
      <c r="BL312" s="17" t="s">
        <v>141</v>
      </c>
      <c r="BM312" s="17" t="s">
        <v>315</v>
      </c>
    </row>
    <row r="313" spans="2:51" s="12" customFormat="1" ht="12">
      <c r="B313" s="228"/>
      <c r="C313" s="229"/>
      <c r="D313" s="230" t="s">
        <v>143</v>
      </c>
      <c r="E313" s="231" t="s">
        <v>1</v>
      </c>
      <c r="F313" s="232" t="s">
        <v>144</v>
      </c>
      <c r="G313" s="229"/>
      <c r="H313" s="231" t="s">
        <v>1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143</v>
      </c>
      <c r="AU313" s="238" t="s">
        <v>78</v>
      </c>
      <c r="AV313" s="12" t="s">
        <v>76</v>
      </c>
      <c r="AW313" s="12" t="s">
        <v>30</v>
      </c>
      <c r="AX313" s="12" t="s">
        <v>68</v>
      </c>
      <c r="AY313" s="238" t="s">
        <v>134</v>
      </c>
    </row>
    <row r="314" spans="2:51" s="12" customFormat="1" ht="12">
      <c r="B314" s="228"/>
      <c r="C314" s="229"/>
      <c r="D314" s="230" t="s">
        <v>143</v>
      </c>
      <c r="E314" s="231" t="s">
        <v>1</v>
      </c>
      <c r="F314" s="232" t="s">
        <v>169</v>
      </c>
      <c r="G314" s="229"/>
      <c r="H314" s="231" t="s">
        <v>1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143</v>
      </c>
      <c r="AU314" s="238" t="s">
        <v>78</v>
      </c>
      <c r="AV314" s="12" t="s">
        <v>76</v>
      </c>
      <c r="AW314" s="12" t="s">
        <v>30</v>
      </c>
      <c r="AX314" s="12" t="s">
        <v>68</v>
      </c>
      <c r="AY314" s="238" t="s">
        <v>134</v>
      </c>
    </row>
    <row r="315" spans="2:51" s="13" customFormat="1" ht="12">
      <c r="B315" s="239"/>
      <c r="C315" s="240"/>
      <c r="D315" s="230" t="s">
        <v>143</v>
      </c>
      <c r="E315" s="241" t="s">
        <v>1</v>
      </c>
      <c r="F315" s="242" t="s">
        <v>151</v>
      </c>
      <c r="G315" s="240"/>
      <c r="H315" s="243">
        <v>3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AT315" s="249" t="s">
        <v>143</v>
      </c>
      <c r="AU315" s="249" t="s">
        <v>78</v>
      </c>
      <c r="AV315" s="13" t="s">
        <v>78</v>
      </c>
      <c r="AW315" s="13" t="s">
        <v>30</v>
      </c>
      <c r="AX315" s="13" t="s">
        <v>68</v>
      </c>
      <c r="AY315" s="249" t="s">
        <v>134</v>
      </c>
    </row>
    <row r="316" spans="2:51" s="14" customFormat="1" ht="12">
      <c r="B316" s="250"/>
      <c r="C316" s="251"/>
      <c r="D316" s="230" t="s">
        <v>143</v>
      </c>
      <c r="E316" s="252" t="s">
        <v>1</v>
      </c>
      <c r="F316" s="253" t="s">
        <v>146</v>
      </c>
      <c r="G316" s="251"/>
      <c r="H316" s="254">
        <v>3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AT316" s="260" t="s">
        <v>143</v>
      </c>
      <c r="AU316" s="260" t="s">
        <v>78</v>
      </c>
      <c r="AV316" s="14" t="s">
        <v>141</v>
      </c>
      <c r="AW316" s="14" t="s">
        <v>30</v>
      </c>
      <c r="AX316" s="14" t="s">
        <v>76</v>
      </c>
      <c r="AY316" s="260" t="s">
        <v>134</v>
      </c>
    </row>
    <row r="317" spans="2:65" s="1" customFormat="1" ht="22.5" customHeight="1">
      <c r="B317" s="38"/>
      <c r="C317" s="216" t="s">
        <v>316</v>
      </c>
      <c r="D317" s="216" t="s">
        <v>136</v>
      </c>
      <c r="E317" s="217" t="s">
        <v>317</v>
      </c>
      <c r="F317" s="218" t="s">
        <v>318</v>
      </c>
      <c r="G317" s="219" t="s">
        <v>139</v>
      </c>
      <c r="H317" s="220">
        <v>2</v>
      </c>
      <c r="I317" s="221"/>
      <c r="J317" s="222">
        <f>ROUND(I317*H317,2)</f>
        <v>0</v>
      </c>
      <c r="K317" s="218" t="s">
        <v>1</v>
      </c>
      <c r="L317" s="43"/>
      <c r="M317" s="223" t="s">
        <v>1</v>
      </c>
      <c r="N317" s="224" t="s">
        <v>39</v>
      </c>
      <c r="O317" s="79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AR317" s="17" t="s">
        <v>141</v>
      </c>
      <c r="AT317" s="17" t="s">
        <v>136</v>
      </c>
      <c r="AU317" s="17" t="s">
        <v>78</v>
      </c>
      <c r="AY317" s="17" t="s">
        <v>134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7" t="s">
        <v>76</v>
      </c>
      <c r="BK317" s="227">
        <f>ROUND(I317*H317,2)</f>
        <v>0</v>
      </c>
      <c r="BL317" s="17" t="s">
        <v>141</v>
      </c>
      <c r="BM317" s="17" t="s">
        <v>319</v>
      </c>
    </row>
    <row r="318" spans="2:51" s="12" customFormat="1" ht="12">
      <c r="B318" s="228"/>
      <c r="C318" s="229"/>
      <c r="D318" s="230" t="s">
        <v>143</v>
      </c>
      <c r="E318" s="231" t="s">
        <v>1</v>
      </c>
      <c r="F318" s="232" t="s">
        <v>144</v>
      </c>
      <c r="G318" s="229"/>
      <c r="H318" s="231" t="s">
        <v>1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143</v>
      </c>
      <c r="AU318" s="238" t="s">
        <v>78</v>
      </c>
      <c r="AV318" s="12" t="s">
        <v>76</v>
      </c>
      <c r="AW318" s="12" t="s">
        <v>30</v>
      </c>
      <c r="AX318" s="12" t="s">
        <v>68</v>
      </c>
      <c r="AY318" s="238" t="s">
        <v>134</v>
      </c>
    </row>
    <row r="319" spans="2:51" s="12" customFormat="1" ht="12">
      <c r="B319" s="228"/>
      <c r="C319" s="229"/>
      <c r="D319" s="230" t="s">
        <v>143</v>
      </c>
      <c r="E319" s="231" t="s">
        <v>1</v>
      </c>
      <c r="F319" s="232" t="s">
        <v>320</v>
      </c>
      <c r="G319" s="229"/>
      <c r="H319" s="231" t="s">
        <v>1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143</v>
      </c>
      <c r="AU319" s="238" t="s">
        <v>78</v>
      </c>
      <c r="AV319" s="12" t="s">
        <v>76</v>
      </c>
      <c r="AW319" s="12" t="s">
        <v>30</v>
      </c>
      <c r="AX319" s="12" t="s">
        <v>68</v>
      </c>
      <c r="AY319" s="238" t="s">
        <v>134</v>
      </c>
    </row>
    <row r="320" spans="2:51" s="13" customFormat="1" ht="12">
      <c r="B320" s="239"/>
      <c r="C320" s="240"/>
      <c r="D320" s="230" t="s">
        <v>143</v>
      </c>
      <c r="E320" s="241" t="s">
        <v>1</v>
      </c>
      <c r="F320" s="242" t="s">
        <v>78</v>
      </c>
      <c r="G320" s="240"/>
      <c r="H320" s="243">
        <v>2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AT320" s="249" t="s">
        <v>143</v>
      </c>
      <c r="AU320" s="249" t="s">
        <v>78</v>
      </c>
      <c r="AV320" s="13" t="s">
        <v>78</v>
      </c>
      <c r="AW320" s="13" t="s">
        <v>30</v>
      </c>
      <c r="AX320" s="13" t="s">
        <v>68</v>
      </c>
      <c r="AY320" s="249" t="s">
        <v>134</v>
      </c>
    </row>
    <row r="321" spans="2:51" s="14" customFormat="1" ht="12">
      <c r="B321" s="250"/>
      <c r="C321" s="251"/>
      <c r="D321" s="230" t="s">
        <v>143</v>
      </c>
      <c r="E321" s="252" t="s">
        <v>1</v>
      </c>
      <c r="F321" s="253" t="s">
        <v>146</v>
      </c>
      <c r="G321" s="251"/>
      <c r="H321" s="254">
        <v>2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AT321" s="260" t="s">
        <v>143</v>
      </c>
      <c r="AU321" s="260" t="s">
        <v>78</v>
      </c>
      <c r="AV321" s="14" t="s">
        <v>141</v>
      </c>
      <c r="AW321" s="14" t="s">
        <v>30</v>
      </c>
      <c r="AX321" s="14" t="s">
        <v>76</v>
      </c>
      <c r="AY321" s="260" t="s">
        <v>134</v>
      </c>
    </row>
    <row r="322" spans="2:65" s="1" customFormat="1" ht="22.5" customHeight="1">
      <c r="B322" s="38"/>
      <c r="C322" s="216" t="s">
        <v>321</v>
      </c>
      <c r="D322" s="216" t="s">
        <v>136</v>
      </c>
      <c r="E322" s="217" t="s">
        <v>322</v>
      </c>
      <c r="F322" s="218" t="s">
        <v>323</v>
      </c>
      <c r="G322" s="219" t="s">
        <v>139</v>
      </c>
      <c r="H322" s="220">
        <v>1</v>
      </c>
      <c r="I322" s="221"/>
      <c r="J322" s="222">
        <f>ROUND(I322*H322,2)</f>
        <v>0</v>
      </c>
      <c r="K322" s="218" t="s">
        <v>1</v>
      </c>
      <c r="L322" s="43"/>
      <c r="M322" s="223" t="s">
        <v>1</v>
      </c>
      <c r="N322" s="224" t="s">
        <v>39</v>
      </c>
      <c r="O322" s="79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AR322" s="17" t="s">
        <v>141</v>
      </c>
      <c r="AT322" s="17" t="s">
        <v>136</v>
      </c>
      <c r="AU322" s="17" t="s">
        <v>78</v>
      </c>
      <c r="AY322" s="17" t="s">
        <v>134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7" t="s">
        <v>76</v>
      </c>
      <c r="BK322" s="227">
        <f>ROUND(I322*H322,2)</f>
        <v>0</v>
      </c>
      <c r="BL322" s="17" t="s">
        <v>141</v>
      </c>
      <c r="BM322" s="17" t="s">
        <v>324</v>
      </c>
    </row>
    <row r="323" spans="2:51" s="12" customFormat="1" ht="12">
      <c r="B323" s="228"/>
      <c r="C323" s="229"/>
      <c r="D323" s="230" t="s">
        <v>143</v>
      </c>
      <c r="E323" s="231" t="s">
        <v>1</v>
      </c>
      <c r="F323" s="232" t="s">
        <v>144</v>
      </c>
      <c r="G323" s="229"/>
      <c r="H323" s="231" t="s">
        <v>1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143</v>
      </c>
      <c r="AU323" s="238" t="s">
        <v>78</v>
      </c>
      <c r="AV323" s="12" t="s">
        <v>76</v>
      </c>
      <c r="AW323" s="12" t="s">
        <v>30</v>
      </c>
      <c r="AX323" s="12" t="s">
        <v>68</v>
      </c>
      <c r="AY323" s="238" t="s">
        <v>134</v>
      </c>
    </row>
    <row r="324" spans="2:51" s="12" customFormat="1" ht="12">
      <c r="B324" s="228"/>
      <c r="C324" s="229"/>
      <c r="D324" s="230" t="s">
        <v>143</v>
      </c>
      <c r="E324" s="231" t="s">
        <v>1</v>
      </c>
      <c r="F324" s="232" t="s">
        <v>297</v>
      </c>
      <c r="G324" s="229"/>
      <c r="H324" s="231" t="s">
        <v>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143</v>
      </c>
      <c r="AU324" s="238" t="s">
        <v>78</v>
      </c>
      <c r="AV324" s="12" t="s">
        <v>76</v>
      </c>
      <c r="AW324" s="12" t="s">
        <v>30</v>
      </c>
      <c r="AX324" s="12" t="s">
        <v>68</v>
      </c>
      <c r="AY324" s="238" t="s">
        <v>134</v>
      </c>
    </row>
    <row r="325" spans="2:51" s="13" customFormat="1" ht="12">
      <c r="B325" s="239"/>
      <c r="C325" s="240"/>
      <c r="D325" s="230" t="s">
        <v>143</v>
      </c>
      <c r="E325" s="241" t="s">
        <v>1</v>
      </c>
      <c r="F325" s="242" t="s">
        <v>76</v>
      </c>
      <c r="G325" s="240"/>
      <c r="H325" s="243">
        <v>1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143</v>
      </c>
      <c r="AU325" s="249" t="s">
        <v>78</v>
      </c>
      <c r="AV325" s="13" t="s">
        <v>78</v>
      </c>
      <c r="AW325" s="13" t="s">
        <v>30</v>
      </c>
      <c r="AX325" s="13" t="s">
        <v>68</v>
      </c>
      <c r="AY325" s="249" t="s">
        <v>134</v>
      </c>
    </row>
    <row r="326" spans="2:51" s="14" customFormat="1" ht="12">
      <c r="B326" s="250"/>
      <c r="C326" s="251"/>
      <c r="D326" s="230" t="s">
        <v>143</v>
      </c>
      <c r="E326" s="252" t="s">
        <v>1</v>
      </c>
      <c r="F326" s="253" t="s">
        <v>146</v>
      </c>
      <c r="G326" s="251"/>
      <c r="H326" s="254">
        <v>1</v>
      </c>
      <c r="I326" s="255"/>
      <c r="J326" s="251"/>
      <c r="K326" s="251"/>
      <c r="L326" s="256"/>
      <c r="M326" s="257"/>
      <c r="N326" s="258"/>
      <c r="O326" s="258"/>
      <c r="P326" s="258"/>
      <c r="Q326" s="258"/>
      <c r="R326" s="258"/>
      <c r="S326" s="258"/>
      <c r="T326" s="259"/>
      <c r="AT326" s="260" t="s">
        <v>143</v>
      </c>
      <c r="AU326" s="260" t="s">
        <v>78</v>
      </c>
      <c r="AV326" s="14" t="s">
        <v>141</v>
      </c>
      <c r="AW326" s="14" t="s">
        <v>30</v>
      </c>
      <c r="AX326" s="14" t="s">
        <v>76</v>
      </c>
      <c r="AY326" s="260" t="s">
        <v>134</v>
      </c>
    </row>
    <row r="327" spans="2:65" s="1" customFormat="1" ht="22.5" customHeight="1">
      <c r="B327" s="38"/>
      <c r="C327" s="216" t="s">
        <v>325</v>
      </c>
      <c r="D327" s="216" t="s">
        <v>136</v>
      </c>
      <c r="E327" s="217" t="s">
        <v>326</v>
      </c>
      <c r="F327" s="218" t="s">
        <v>327</v>
      </c>
      <c r="G327" s="219" t="s">
        <v>139</v>
      </c>
      <c r="H327" s="220">
        <v>3</v>
      </c>
      <c r="I327" s="221"/>
      <c r="J327" s="222">
        <f>ROUND(I327*H327,2)</f>
        <v>0</v>
      </c>
      <c r="K327" s="218" t="s">
        <v>1</v>
      </c>
      <c r="L327" s="43"/>
      <c r="M327" s="223" t="s">
        <v>1</v>
      </c>
      <c r="N327" s="224" t="s">
        <v>39</v>
      </c>
      <c r="O327" s="79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AR327" s="17" t="s">
        <v>141</v>
      </c>
      <c r="AT327" s="17" t="s">
        <v>136</v>
      </c>
      <c r="AU327" s="17" t="s">
        <v>78</v>
      </c>
      <c r="AY327" s="17" t="s">
        <v>134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7" t="s">
        <v>76</v>
      </c>
      <c r="BK327" s="227">
        <f>ROUND(I327*H327,2)</f>
        <v>0</v>
      </c>
      <c r="BL327" s="17" t="s">
        <v>141</v>
      </c>
      <c r="BM327" s="17" t="s">
        <v>328</v>
      </c>
    </row>
    <row r="328" spans="2:51" s="12" customFormat="1" ht="12">
      <c r="B328" s="228"/>
      <c r="C328" s="229"/>
      <c r="D328" s="230" t="s">
        <v>143</v>
      </c>
      <c r="E328" s="231" t="s">
        <v>1</v>
      </c>
      <c r="F328" s="232" t="s">
        <v>194</v>
      </c>
      <c r="G328" s="229"/>
      <c r="H328" s="231" t="s">
        <v>1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143</v>
      </c>
      <c r="AU328" s="238" t="s">
        <v>78</v>
      </c>
      <c r="AV328" s="12" t="s">
        <v>76</v>
      </c>
      <c r="AW328" s="12" t="s">
        <v>30</v>
      </c>
      <c r="AX328" s="12" t="s">
        <v>68</v>
      </c>
      <c r="AY328" s="238" t="s">
        <v>134</v>
      </c>
    </row>
    <row r="329" spans="2:51" s="12" customFormat="1" ht="12">
      <c r="B329" s="228"/>
      <c r="C329" s="229"/>
      <c r="D329" s="230" t="s">
        <v>143</v>
      </c>
      <c r="E329" s="231" t="s">
        <v>1</v>
      </c>
      <c r="F329" s="232" t="s">
        <v>144</v>
      </c>
      <c r="G329" s="229"/>
      <c r="H329" s="231" t="s">
        <v>1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143</v>
      </c>
      <c r="AU329" s="238" t="s">
        <v>78</v>
      </c>
      <c r="AV329" s="12" t="s">
        <v>76</v>
      </c>
      <c r="AW329" s="12" t="s">
        <v>30</v>
      </c>
      <c r="AX329" s="12" t="s">
        <v>68</v>
      </c>
      <c r="AY329" s="238" t="s">
        <v>134</v>
      </c>
    </row>
    <row r="330" spans="2:51" s="12" customFormat="1" ht="12">
      <c r="B330" s="228"/>
      <c r="C330" s="229"/>
      <c r="D330" s="230" t="s">
        <v>143</v>
      </c>
      <c r="E330" s="231" t="s">
        <v>1</v>
      </c>
      <c r="F330" s="232" t="s">
        <v>169</v>
      </c>
      <c r="G330" s="229"/>
      <c r="H330" s="231" t="s">
        <v>1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143</v>
      </c>
      <c r="AU330" s="238" t="s">
        <v>78</v>
      </c>
      <c r="AV330" s="12" t="s">
        <v>76</v>
      </c>
      <c r="AW330" s="12" t="s">
        <v>30</v>
      </c>
      <c r="AX330" s="12" t="s">
        <v>68</v>
      </c>
      <c r="AY330" s="238" t="s">
        <v>134</v>
      </c>
    </row>
    <row r="331" spans="2:51" s="13" customFormat="1" ht="12">
      <c r="B331" s="239"/>
      <c r="C331" s="240"/>
      <c r="D331" s="230" t="s">
        <v>143</v>
      </c>
      <c r="E331" s="241" t="s">
        <v>1</v>
      </c>
      <c r="F331" s="242" t="s">
        <v>151</v>
      </c>
      <c r="G331" s="240"/>
      <c r="H331" s="243">
        <v>3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AT331" s="249" t="s">
        <v>143</v>
      </c>
      <c r="AU331" s="249" t="s">
        <v>78</v>
      </c>
      <c r="AV331" s="13" t="s">
        <v>78</v>
      </c>
      <c r="AW331" s="13" t="s">
        <v>30</v>
      </c>
      <c r="AX331" s="13" t="s">
        <v>68</v>
      </c>
      <c r="AY331" s="249" t="s">
        <v>134</v>
      </c>
    </row>
    <row r="332" spans="2:51" s="14" customFormat="1" ht="12">
      <c r="B332" s="250"/>
      <c r="C332" s="251"/>
      <c r="D332" s="230" t="s">
        <v>143</v>
      </c>
      <c r="E332" s="252" t="s">
        <v>1</v>
      </c>
      <c r="F332" s="253" t="s">
        <v>146</v>
      </c>
      <c r="G332" s="251"/>
      <c r="H332" s="254">
        <v>3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AT332" s="260" t="s">
        <v>143</v>
      </c>
      <c r="AU332" s="260" t="s">
        <v>78</v>
      </c>
      <c r="AV332" s="14" t="s">
        <v>141</v>
      </c>
      <c r="AW332" s="14" t="s">
        <v>30</v>
      </c>
      <c r="AX332" s="14" t="s">
        <v>76</v>
      </c>
      <c r="AY332" s="260" t="s">
        <v>134</v>
      </c>
    </row>
    <row r="333" spans="2:65" s="1" customFormat="1" ht="22.5" customHeight="1">
      <c r="B333" s="38"/>
      <c r="C333" s="216" t="s">
        <v>329</v>
      </c>
      <c r="D333" s="216" t="s">
        <v>136</v>
      </c>
      <c r="E333" s="217" t="s">
        <v>330</v>
      </c>
      <c r="F333" s="218" t="s">
        <v>331</v>
      </c>
      <c r="G333" s="219" t="s">
        <v>139</v>
      </c>
      <c r="H333" s="220">
        <v>2</v>
      </c>
      <c r="I333" s="221"/>
      <c r="J333" s="222">
        <f>ROUND(I333*H333,2)</f>
        <v>0</v>
      </c>
      <c r="K333" s="218" t="s">
        <v>1</v>
      </c>
      <c r="L333" s="43"/>
      <c r="M333" s="223" t="s">
        <v>1</v>
      </c>
      <c r="N333" s="224" t="s">
        <v>39</v>
      </c>
      <c r="O333" s="79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AR333" s="17" t="s">
        <v>141</v>
      </c>
      <c r="AT333" s="17" t="s">
        <v>136</v>
      </c>
      <c r="AU333" s="17" t="s">
        <v>78</v>
      </c>
      <c r="AY333" s="17" t="s">
        <v>134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7" t="s">
        <v>76</v>
      </c>
      <c r="BK333" s="227">
        <f>ROUND(I333*H333,2)</f>
        <v>0</v>
      </c>
      <c r="BL333" s="17" t="s">
        <v>141</v>
      </c>
      <c r="BM333" s="17" t="s">
        <v>332</v>
      </c>
    </row>
    <row r="334" spans="2:51" s="12" customFormat="1" ht="12">
      <c r="B334" s="228"/>
      <c r="C334" s="229"/>
      <c r="D334" s="230" t="s">
        <v>143</v>
      </c>
      <c r="E334" s="231" t="s">
        <v>1</v>
      </c>
      <c r="F334" s="232" t="s">
        <v>194</v>
      </c>
      <c r="G334" s="229"/>
      <c r="H334" s="231" t="s">
        <v>1</v>
      </c>
      <c r="I334" s="233"/>
      <c r="J334" s="229"/>
      <c r="K334" s="229"/>
      <c r="L334" s="234"/>
      <c r="M334" s="235"/>
      <c r="N334" s="236"/>
      <c r="O334" s="236"/>
      <c r="P334" s="236"/>
      <c r="Q334" s="236"/>
      <c r="R334" s="236"/>
      <c r="S334" s="236"/>
      <c r="T334" s="237"/>
      <c r="AT334" s="238" t="s">
        <v>143</v>
      </c>
      <c r="AU334" s="238" t="s">
        <v>78</v>
      </c>
      <c r="AV334" s="12" t="s">
        <v>76</v>
      </c>
      <c r="AW334" s="12" t="s">
        <v>30</v>
      </c>
      <c r="AX334" s="12" t="s">
        <v>68</v>
      </c>
      <c r="AY334" s="238" t="s">
        <v>134</v>
      </c>
    </row>
    <row r="335" spans="2:51" s="12" customFormat="1" ht="12">
      <c r="B335" s="228"/>
      <c r="C335" s="229"/>
      <c r="D335" s="230" t="s">
        <v>143</v>
      </c>
      <c r="E335" s="231" t="s">
        <v>1</v>
      </c>
      <c r="F335" s="232" t="s">
        <v>144</v>
      </c>
      <c r="G335" s="229"/>
      <c r="H335" s="231" t="s">
        <v>1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143</v>
      </c>
      <c r="AU335" s="238" t="s">
        <v>78</v>
      </c>
      <c r="AV335" s="12" t="s">
        <v>76</v>
      </c>
      <c r="AW335" s="12" t="s">
        <v>30</v>
      </c>
      <c r="AX335" s="12" t="s">
        <v>68</v>
      </c>
      <c r="AY335" s="238" t="s">
        <v>134</v>
      </c>
    </row>
    <row r="336" spans="2:51" s="12" customFormat="1" ht="12">
      <c r="B336" s="228"/>
      <c r="C336" s="229"/>
      <c r="D336" s="230" t="s">
        <v>143</v>
      </c>
      <c r="E336" s="231" t="s">
        <v>1</v>
      </c>
      <c r="F336" s="232" t="s">
        <v>320</v>
      </c>
      <c r="G336" s="229"/>
      <c r="H336" s="231" t="s">
        <v>1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143</v>
      </c>
      <c r="AU336" s="238" t="s">
        <v>78</v>
      </c>
      <c r="AV336" s="12" t="s">
        <v>76</v>
      </c>
      <c r="AW336" s="12" t="s">
        <v>30</v>
      </c>
      <c r="AX336" s="12" t="s">
        <v>68</v>
      </c>
      <c r="AY336" s="238" t="s">
        <v>134</v>
      </c>
    </row>
    <row r="337" spans="2:51" s="13" customFormat="1" ht="12">
      <c r="B337" s="239"/>
      <c r="C337" s="240"/>
      <c r="D337" s="230" t="s">
        <v>143</v>
      </c>
      <c r="E337" s="241" t="s">
        <v>1</v>
      </c>
      <c r="F337" s="242" t="s">
        <v>78</v>
      </c>
      <c r="G337" s="240"/>
      <c r="H337" s="243">
        <v>2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143</v>
      </c>
      <c r="AU337" s="249" t="s">
        <v>78</v>
      </c>
      <c r="AV337" s="13" t="s">
        <v>78</v>
      </c>
      <c r="AW337" s="13" t="s">
        <v>30</v>
      </c>
      <c r="AX337" s="13" t="s">
        <v>68</v>
      </c>
      <c r="AY337" s="249" t="s">
        <v>134</v>
      </c>
    </row>
    <row r="338" spans="2:51" s="14" customFormat="1" ht="12">
      <c r="B338" s="250"/>
      <c r="C338" s="251"/>
      <c r="D338" s="230" t="s">
        <v>143</v>
      </c>
      <c r="E338" s="252" t="s">
        <v>1</v>
      </c>
      <c r="F338" s="253" t="s">
        <v>146</v>
      </c>
      <c r="G338" s="251"/>
      <c r="H338" s="254">
        <v>2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AT338" s="260" t="s">
        <v>143</v>
      </c>
      <c r="AU338" s="260" t="s">
        <v>78</v>
      </c>
      <c r="AV338" s="14" t="s">
        <v>141</v>
      </c>
      <c r="AW338" s="14" t="s">
        <v>30</v>
      </c>
      <c r="AX338" s="14" t="s">
        <v>76</v>
      </c>
      <c r="AY338" s="260" t="s">
        <v>134</v>
      </c>
    </row>
    <row r="339" spans="2:65" s="1" customFormat="1" ht="22.5" customHeight="1">
      <c r="B339" s="38"/>
      <c r="C339" s="216" t="s">
        <v>333</v>
      </c>
      <c r="D339" s="216" t="s">
        <v>136</v>
      </c>
      <c r="E339" s="217" t="s">
        <v>334</v>
      </c>
      <c r="F339" s="218" t="s">
        <v>335</v>
      </c>
      <c r="G339" s="219" t="s">
        <v>139</v>
      </c>
      <c r="H339" s="220">
        <v>4</v>
      </c>
      <c r="I339" s="221"/>
      <c r="J339" s="222">
        <f>ROUND(I339*H339,2)</f>
        <v>0</v>
      </c>
      <c r="K339" s="218" t="s">
        <v>140</v>
      </c>
      <c r="L339" s="43"/>
      <c r="M339" s="223" t="s">
        <v>1</v>
      </c>
      <c r="N339" s="224" t="s">
        <v>39</v>
      </c>
      <c r="O339" s="79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AR339" s="17" t="s">
        <v>141</v>
      </c>
      <c r="AT339" s="17" t="s">
        <v>136</v>
      </c>
      <c r="AU339" s="17" t="s">
        <v>78</v>
      </c>
      <c r="AY339" s="17" t="s">
        <v>134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17" t="s">
        <v>76</v>
      </c>
      <c r="BK339" s="227">
        <f>ROUND(I339*H339,2)</f>
        <v>0</v>
      </c>
      <c r="BL339" s="17" t="s">
        <v>141</v>
      </c>
      <c r="BM339" s="17" t="s">
        <v>336</v>
      </c>
    </row>
    <row r="340" spans="2:51" s="12" customFormat="1" ht="12">
      <c r="B340" s="228"/>
      <c r="C340" s="229"/>
      <c r="D340" s="230" t="s">
        <v>143</v>
      </c>
      <c r="E340" s="231" t="s">
        <v>1</v>
      </c>
      <c r="F340" s="232" t="s">
        <v>144</v>
      </c>
      <c r="G340" s="229"/>
      <c r="H340" s="231" t="s">
        <v>1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143</v>
      </c>
      <c r="AU340" s="238" t="s">
        <v>78</v>
      </c>
      <c r="AV340" s="12" t="s">
        <v>76</v>
      </c>
      <c r="AW340" s="12" t="s">
        <v>30</v>
      </c>
      <c r="AX340" s="12" t="s">
        <v>68</v>
      </c>
      <c r="AY340" s="238" t="s">
        <v>134</v>
      </c>
    </row>
    <row r="341" spans="2:51" s="12" customFormat="1" ht="12">
      <c r="B341" s="228"/>
      <c r="C341" s="229"/>
      <c r="D341" s="230" t="s">
        <v>143</v>
      </c>
      <c r="E341" s="231" t="s">
        <v>1</v>
      </c>
      <c r="F341" s="232" t="s">
        <v>247</v>
      </c>
      <c r="G341" s="229"/>
      <c r="H341" s="231" t="s">
        <v>1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143</v>
      </c>
      <c r="AU341" s="238" t="s">
        <v>78</v>
      </c>
      <c r="AV341" s="12" t="s">
        <v>76</v>
      </c>
      <c r="AW341" s="12" t="s">
        <v>30</v>
      </c>
      <c r="AX341" s="12" t="s">
        <v>68</v>
      </c>
      <c r="AY341" s="238" t="s">
        <v>134</v>
      </c>
    </row>
    <row r="342" spans="2:51" s="13" customFormat="1" ht="12">
      <c r="B342" s="239"/>
      <c r="C342" s="240"/>
      <c r="D342" s="230" t="s">
        <v>143</v>
      </c>
      <c r="E342" s="241" t="s">
        <v>1</v>
      </c>
      <c r="F342" s="242" t="s">
        <v>337</v>
      </c>
      <c r="G342" s="240"/>
      <c r="H342" s="243">
        <v>4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AT342" s="249" t="s">
        <v>143</v>
      </c>
      <c r="AU342" s="249" t="s">
        <v>78</v>
      </c>
      <c r="AV342" s="13" t="s">
        <v>78</v>
      </c>
      <c r="AW342" s="13" t="s">
        <v>30</v>
      </c>
      <c r="AX342" s="13" t="s">
        <v>68</v>
      </c>
      <c r="AY342" s="249" t="s">
        <v>134</v>
      </c>
    </row>
    <row r="343" spans="2:51" s="14" customFormat="1" ht="12">
      <c r="B343" s="250"/>
      <c r="C343" s="251"/>
      <c r="D343" s="230" t="s">
        <v>143</v>
      </c>
      <c r="E343" s="252" t="s">
        <v>1</v>
      </c>
      <c r="F343" s="253" t="s">
        <v>146</v>
      </c>
      <c r="G343" s="251"/>
      <c r="H343" s="254">
        <v>4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AT343" s="260" t="s">
        <v>143</v>
      </c>
      <c r="AU343" s="260" t="s">
        <v>78</v>
      </c>
      <c r="AV343" s="14" t="s">
        <v>141</v>
      </c>
      <c r="AW343" s="14" t="s">
        <v>30</v>
      </c>
      <c r="AX343" s="14" t="s">
        <v>76</v>
      </c>
      <c r="AY343" s="260" t="s">
        <v>134</v>
      </c>
    </row>
    <row r="344" spans="2:65" s="1" customFormat="1" ht="22.5" customHeight="1">
      <c r="B344" s="38"/>
      <c r="C344" s="216" t="s">
        <v>338</v>
      </c>
      <c r="D344" s="216" t="s">
        <v>136</v>
      </c>
      <c r="E344" s="217" t="s">
        <v>339</v>
      </c>
      <c r="F344" s="218" t="s">
        <v>340</v>
      </c>
      <c r="G344" s="219" t="s">
        <v>139</v>
      </c>
      <c r="H344" s="220">
        <v>16</v>
      </c>
      <c r="I344" s="221"/>
      <c r="J344" s="222">
        <f>ROUND(I344*H344,2)</f>
        <v>0</v>
      </c>
      <c r="K344" s="218" t="s">
        <v>140</v>
      </c>
      <c r="L344" s="43"/>
      <c r="M344" s="223" t="s">
        <v>1</v>
      </c>
      <c r="N344" s="224" t="s">
        <v>39</v>
      </c>
      <c r="O344" s="79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AR344" s="17" t="s">
        <v>141</v>
      </c>
      <c r="AT344" s="17" t="s">
        <v>136</v>
      </c>
      <c r="AU344" s="17" t="s">
        <v>78</v>
      </c>
      <c r="AY344" s="17" t="s">
        <v>134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7" t="s">
        <v>76</v>
      </c>
      <c r="BK344" s="227">
        <f>ROUND(I344*H344,2)</f>
        <v>0</v>
      </c>
      <c r="BL344" s="17" t="s">
        <v>141</v>
      </c>
      <c r="BM344" s="17" t="s">
        <v>341</v>
      </c>
    </row>
    <row r="345" spans="2:51" s="12" customFormat="1" ht="12">
      <c r="B345" s="228"/>
      <c r="C345" s="229"/>
      <c r="D345" s="230" t="s">
        <v>143</v>
      </c>
      <c r="E345" s="231" t="s">
        <v>1</v>
      </c>
      <c r="F345" s="232" t="s">
        <v>144</v>
      </c>
      <c r="G345" s="229"/>
      <c r="H345" s="231" t="s">
        <v>1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143</v>
      </c>
      <c r="AU345" s="238" t="s">
        <v>78</v>
      </c>
      <c r="AV345" s="12" t="s">
        <v>76</v>
      </c>
      <c r="AW345" s="12" t="s">
        <v>30</v>
      </c>
      <c r="AX345" s="12" t="s">
        <v>68</v>
      </c>
      <c r="AY345" s="238" t="s">
        <v>134</v>
      </c>
    </row>
    <row r="346" spans="2:51" s="12" customFormat="1" ht="12">
      <c r="B346" s="228"/>
      <c r="C346" s="229"/>
      <c r="D346" s="230" t="s">
        <v>143</v>
      </c>
      <c r="E346" s="231" t="s">
        <v>1</v>
      </c>
      <c r="F346" s="232" t="s">
        <v>199</v>
      </c>
      <c r="G346" s="229"/>
      <c r="H346" s="231" t="s">
        <v>1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143</v>
      </c>
      <c r="AU346" s="238" t="s">
        <v>78</v>
      </c>
      <c r="AV346" s="12" t="s">
        <v>76</v>
      </c>
      <c r="AW346" s="12" t="s">
        <v>30</v>
      </c>
      <c r="AX346" s="12" t="s">
        <v>68</v>
      </c>
      <c r="AY346" s="238" t="s">
        <v>134</v>
      </c>
    </row>
    <row r="347" spans="2:51" s="13" customFormat="1" ht="12">
      <c r="B347" s="239"/>
      <c r="C347" s="240"/>
      <c r="D347" s="230" t="s">
        <v>143</v>
      </c>
      <c r="E347" s="241" t="s">
        <v>1</v>
      </c>
      <c r="F347" s="242" t="s">
        <v>342</v>
      </c>
      <c r="G347" s="240"/>
      <c r="H347" s="243">
        <v>16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143</v>
      </c>
      <c r="AU347" s="249" t="s">
        <v>78</v>
      </c>
      <c r="AV347" s="13" t="s">
        <v>78</v>
      </c>
      <c r="AW347" s="13" t="s">
        <v>30</v>
      </c>
      <c r="AX347" s="13" t="s">
        <v>68</v>
      </c>
      <c r="AY347" s="249" t="s">
        <v>134</v>
      </c>
    </row>
    <row r="348" spans="2:51" s="14" customFormat="1" ht="12">
      <c r="B348" s="250"/>
      <c r="C348" s="251"/>
      <c r="D348" s="230" t="s">
        <v>143</v>
      </c>
      <c r="E348" s="252" t="s">
        <v>1</v>
      </c>
      <c r="F348" s="253" t="s">
        <v>146</v>
      </c>
      <c r="G348" s="251"/>
      <c r="H348" s="254">
        <v>16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AT348" s="260" t="s">
        <v>143</v>
      </c>
      <c r="AU348" s="260" t="s">
        <v>78</v>
      </c>
      <c r="AV348" s="14" t="s">
        <v>141</v>
      </c>
      <c r="AW348" s="14" t="s">
        <v>30</v>
      </c>
      <c r="AX348" s="14" t="s">
        <v>76</v>
      </c>
      <c r="AY348" s="260" t="s">
        <v>134</v>
      </c>
    </row>
    <row r="349" spans="2:65" s="1" customFormat="1" ht="22.5" customHeight="1">
      <c r="B349" s="38"/>
      <c r="C349" s="216" t="s">
        <v>343</v>
      </c>
      <c r="D349" s="216" t="s">
        <v>136</v>
      </c>
      <c r="E349" s="217" t="s">
        <v>344</v>
      </c>
      <c r="F349" s="218" t="s">
        <v>345</v>
      </c>
      <c r="G349" s="219" t="s">
        <v>139</v>
      </c>
      <c r="H349" s="220">
        <v>24</v>
      </c>
      <c r="I349" s="221"/>
      <c r="J349" s="222">
        <f>ROUND(I349*H349,2)</f>
        <v>0</v>
      </c>
      <c r="K349" s="218" t="s">
        <v>140</v>
      </c>
      <c r="L349" s="43"/>
      <c r="M349" s="223" t="s">
        <v>1</v>
      </c>
      <c r="N349" s="224" t="s">
        <v>39</v>
      </c>
      <c r="O349" s="79"/>
      <c r="P349" s="225">
        <f>O349*H349</f>
        <v>0</v>
      </c>
      <c r="Q349" s="225">
        <v>0</v>
      </c>
      <c r="R349" s="225">
        <f>Q349*H349</f>
        <v>0</v>
      </c>
      <c r="S349" s="225">
        <v>0</v>
      </c>
      <c r="T349" s="226">
        <f>S349*H349</f>
        <v>0</v>
      </c>
      <c r="AR349" s="17" t="s">
        <v>141</v>
      </c>
      <c r="AT349" s="17" t="s">
        <v>136</v>
      </c>
      <c r="AU349" s="17" t="s">
        <v>78</v>
      </c>
      <c r="AY349" s="17" t="s">
        <v>134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7" t="s">
        <v>76</v>
      </c>
      <c r="BK349" s="227">
        <f>ROUND(I349*H349,2)</f>
        <v>0</v>
      </c>
      <c r="BL349" s="17" t="s">
        <v>141</v>
      </c>
      <c r="BM349" s="17" t="s">
        <v>346</v>
      </c>
    </row>
    <row r="350" spans="2:51" s="12" customFormat="1" ht="12">
      <c r="B350" s="228"/>
      <c r="C350" s="229"/>
      <c r="D350" s="230" t="s">
        <v>143</v>
      </c>
      <c r="E350" s="231" t="s">
        <v>1</v>
      </c>
      <c r="F350" s="232" t="s">
        <v>144</v>
      </c>
      <c r="G350" s="229"/>
      <c r="H350" s="231" t="s">
        <v>1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143</v>
      </c>
      <c r="AU350" s="238" t="s">
        <v>78</v>
      </c>
      <c r="AV350" s="12" t="s">
        <v>76</v>
      </c>
      <c r="AW350" s="12" t="s">
        <v>30</v>
      </c>
      <c r="AX350" s="12" t="s">
        <v>68</v>
      </c>
      <c r="AY350" s="238" t="s">
        <v>134</v>
      </c>
    </row>
    <row r="351" spans="2:51" s="12" customFormat="1" ht="12">
      <c r="B351" s="228"/>
      <c r="C351" s="229"/>
      <c r="D351" s="230" t="s">
        <v>143</v>
      </c>
      <c r="E351" s="231" t="s">
        <v>1</v>
      </c>
      <c r="F351" s="232" t="s">
        <v>257</v>
      </c>
      <c r="G351" s="229"/>
      <c r="H351" s="231" t="s">
        <v>1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143</v>
      </c>
      <c r="AU351" s="238" t="s">
        <v>78</v>
      </c>
      <c r="AV351" s="12" t="s">
        <v>76</v>
      </c>
      <c r="AW351" s="12" t="s">
        <v>30</v>
      </c>
      <c r="AX351" s="12" t="s">
        <v>68</v>
      </c>
      <c r="AY351" s="238" t="s">
        <v>134</v>
      </c>
    </row>
    <row r="352" spans="2:51" s="13" customFormat="1" ht="12">
      <c r="B352" s="239"/>
      <c r="C352" s="240"/>
      <c r="D352" s="230" t="s">
        <v>143</v>
      </c>
      <c r="E352" s="241" t="s">
        <v>1</v>
      </c>
      <c r="F352" s="242" t="s">
        <v>347</v>
      </c>
      <c r="G352" s="240"/>
      <c r="H352" s="243">
        <v>24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AT352" s="249" t="s">
        <v>143</v>
      </c>
      <c r="AU352" s="249" t="s">
        <v>78</v>
      </c>
      <c r="AV352" s="13" t="s">
        <v>78</v>
      </c>
      <c r="AW352" s="13" t="s">
        <v>30</v>
      </c>
      <c r="AX352" s="13" t="s">
        <v>68</v>
      </c>
      <c r="AY352" s="249" t="s">
        <v>134</v>
      </c>
    </row>
    <row r="353" spans="2:51" s="14" customFormat="1" ht="12">
      <c r="B353" s="250"/>
      <c r="C353" s="251"/>
      <c r="D353" s="230" t="s">
        <v>143</v>
      </c>
      <c r="E353" s="252" t="s">
        <v>1</v>
      </c>
      <c r="F353" s="253" t="s">
        <v>146</v>
      </c>
      <c r="G353" s="251"/>
      <c r="H353" s="254">
        <v>24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AT353" s="260" t="s">
        <v>143</v>
      </c>
      <c r="AU353" s="260" t="s">
        <v>78</v>
      </c>
      <c r="AV353" s="14" t="s">
        <v>141</v>
      </c>
      <c r="AW353" s="14" t="s">
        <v>30</v>
      </c>
      <c r="AX353" s="14" t="s">
        <v>76</v>
      </c>
      <c r="AY353" s="260" t="s">
        <v>134</v>
      </c>
    </row>
    <row r="354" spans="2:65" s="1" customFormat="1" ht="22.5" customHeight="1">
      <c r="B354" s="38"/>
      <c r="C354" s="216" t="s">
        <v>348</v>
      </c>
      <c r="D354" s="216" t="s">
        <v>136</v>
      </c>
      <c r="E354" s="217" t="s">
        <v>349</v>
      </c>
      <c r="F354" s="218" t="s">
        <v>350</v>
      </c>
      <c r="G354" s="219" t="s">
        <v>139</v>
      </c>
      <c r="H354" s="220">
        <v>20</v>
      </c>
      <c r="I354" s="221"/>
      <c r="J354" s="222">
        <f>ROUND(I354*H354,2)</f>
        <v>0</v>
      </c>
      <c r="K354" s="218" t="s">
        <v>140</v>
      </c>
      <c r="L354" s="43"/>
      <c r="M354" s="223" t="s">
        <v>1</v>
      </c>
      <c r="N354" s="224" t="s">
        <v>39</v>
      </c>
      <c r="O354" s="79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AR354" s="17" t="s">
        <v>141</v>
      </c>
      <c r="AT354" s="17" t="s">
        <v>136</v>
      </c>
      <c r="AU354" s="17" t="s">
        <v>78</v>
      </c>
      <c r="AY354" s="17" t="s">
        <v>134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7" t="s">
        <v>76</v>
      </c>
      <c r="BK354" s="227">
        <f>ROUND(I354*H354,2)</f>
        <v>0</v>
      </c>
      <c r="BL354" s="17" t="s">
        <v>141</v>
      </c>
      <c r="BM354" s="17" t="s">
        <v>351</v>
      </c>
    </row>
    <row r="355" spans="2:51" s="12" customFormat="1" ht="12">
      <c r="B355" s="228"/>
      <c r="C355" s="229"/>
      <c r="D355" s="230" t="s">
        <v>143</v>
      </c>
      <c r="E355" s="231" t="s">
        <v>1</v>
      </c>
      <c r="F355" s="232" t="s">
        <v>144</v>
      </c>
      <c r="G355" s="229"/>
      <c r="H355" s="231" t="s">
        <v>1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143</v>
      </c>
      <c r="AU355" s="238" t="s">
        <v>78</v>
      </c>
      <c r="AV355" s="12" t="s">
        <v>76</v>
      </c>
      <c r="AW355" s="12" t="s">
        <v>30</v>
      </c>
      <c r="AX355" s="12" t="s">
        <v>68</v>
      </c>
      <c r="AY355" s="238" t="s">
        <v>134</v>
      </c>
    </row>
    <row r="356" spans="2:51" s="12" customFormat="1" ht="12">
      <c r="B356" s="228"/>
      <c r="C356" s="229"/>
      <c r="D356" s="230" t="s">
        <v>143</v>
      </c>
      <c r="E356" s="231" t="s">
        <v>1</v>
      </c>
      <c r="F356" s="232" t="s">
        <v>262</v>
      </c>
      <c r="G356" s="229"/>
      <c r="H356" s="231" t="s">
        <v>1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143</v>
      </c>
      <c r="AU356" s="238" t="s">
        <v>78</v>
      </c>
      <c r="AV356" s="12" t="s">
        <v>76</v>
      </c>
      <c r="AW356" s="12" t="s">
        <v>30</v>
      </c>
      <c r="AX356" s="12" t="s">
        <v>68</v>
      </c>
      <c r="AY356" s="238" t="s">
        <v>134</v>
      </c>
    </row>
    <row r="357" spans="2:51" s="13" customFormat="1" ht="12">
      <c r="B357" s="239"/>
      <c r="C357" s="240"/>
      <c r="D357" s="230" t="s">
        <v>143</v>
      </c>
      <c r="E357" s="241" t="s">
        <v>1</v>
      </c>
      <c r="F357" s="242" t="s">
        <v>352</v>
      </c>
      <c r="G357" s="240"/>
      <c r="H357" s="243">
        <v>20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AT357" s="249" t="s">
        <v>143</v>
      </c>
      <c r="AU357" s="249" t="s">
        <v>78</v>
      </c>
      <c r="AV357" s="13" t="s">
        <v>78</v>
      </c>
      <c r="AW357" s="13" t="s">
        <v>30</v>
      </c>
      <c r="AX357" s="13" t="s">
        <v>68</v>
      </c>
      <c r="AY357" s="249" t="s">
        <v>134</v>
      </c>
    </row>
    <row r="358" spans="2:51" s="14" customFormat="1" ht="12">
      <c r="B358" s="250"/>
      <c r="C358" s="251"/>
      <c r="D358" s="230" t="s">
        <v>143</v>
      </c>
      <c r="E358" s="252" t="s">
        <v>1</v>
      </c>
      <c r="F358" s="253" t="s">
        <v>146</v>
      </c>
      <c r="G358" s="251"/>
      <c r="H358" s="254">
        <v>20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AT358" s="260" t="s">
        <v>143</v>
      </c>
      <c r="AU358" s="260" t="s">
        <v>78</v>
      </c>
      <c r="AV358" s="14" t="s">
        <v>141</v>
      </c>
      <c r="AW358" s="14" t="s">
        <v>30</v>
      </c>
      <c r="AX358" s="14" t="s">
        <v>76</v>
      </c>
      <c r="AY358" s="260" t="s">
        <v>134</v>
      </c>
    </row>
    <row r="359" spans="2:65" s="1" customFormat="1" ht="22.5" customHeight="1">
      <c r="B359" s="38"/>
      <c r="C359" s="216" t="s">
        <v>353</v>
      </c>
      <c r="D359" s="216" t="s">
        <v>136</v>
      </c>
      <c r="E359" s="217" t="s">
        <v>354</v>
      </c>
      <c r="F359" s="218" t="s">
        <v>355</v>
      </c>
      <c r="G359" s="219" t="s">
        <v>139</v>
      </c>
      <c r="H359" s="220">
        <v>16</v>
      </c>
      <c r="I359" s="221"/>
      <c r="J359" s="222">
        <f>ROUND(I359*H359,2)</f>
        <v>0</v>
      </c>
      <c r="K359" s="218" t="s">
        <v>140</v>
      </c>
      <c r="L359" s="43"/>
      <c r="M359" s="223" t="s">
        <v>1</v>
      </c>
      <c r="N359" s="224" t="s">
        <v>39</v>
      </c>
      <c r="O359" s="79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AR359" s="17" t="s">
        <v>141</v>
      </c>
      <c r="AT359" s="17" t="s">
        <v>136</v>
      </c>
      <c r="AU359" s="17" t="s">
        <v>78</v>
      </c>
      <c r="AY359" s="17" t="s">
        <v>134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7" t="s">
        <v>76</v>
      </c>
      <c r="BK359" s="227">
        <f>ROUND(I359*H359,2)</f>
        <v>0</v>
      </c>
      <c r="BL359" s="17" t="s">
        <v>141</v>
      </c>
      <c r="BM359" s="17" t="s">
        <v>356</v>
      </c>
    </row>
    <row r="360" spans="2:51" s="12" customFormat="1" ht="12">
      <c r="B360" s="228"/>
      <c r="C360" s="229"/>
      <c r="D360" s="230" t="s">
        <v>143</v>
      </c>
      <c r="E360" s="231" t="s">
        <v>1</v>
      </c>
      <c r="F360" s="232" t="s">
        <v>144</v>
      </c>
      <c r="G360" s="229"/>
      <c r="H360" s="231" t="s">
        <v>1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143</v>
      </c>
      <c r="AU360" s="238" t="s">
        <v>78</v>
      </c>
      <c r="AV360" s="12" t="s">
        <v>76</v>
      </c>
      <c r="AW360" s="12" t="s">
        <v>30</v>
      </c>
      <c r="AX360" s="12" t="s">
        <v>68</v>
      </c>
      <c r="AY360" s="238" t="s">
        <v>134</v>
      </c>
    </row>
    <row r="361" spans="2:51" s="12" customFormat="1" ht="12">
      <c r="B361" s="228"/>
      <c r="C361" s="229"/>
      <c r="D361" s="230" t="s">
        <v>143</v>
      </c>
      <c r="E361" s="231" t="s">
        <v>1</v>
      </c>
      <c r="F361" s="232" t="s">
        <v>357</v>
      </c>
      <c r="G361" s="229"/>
      <c r="H361" s="231" t="s">
        <v>1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143</v>
      </c>
      <c r="AU361" s="238" t="s">
        <v>78</v>
      </c>
      <c r="AV361" s="12" t="s">
        <v>76</v>
      </c>
      <c r="AW361" s="12" t="s">
        <v>30</v>
      </c>
      <c r="AX361" s="12" t="s">
        <v>68</v>
      </c>
      <c r="AY361" s="238" t="s">
        <v>134</v>
      </c>
    </row>
    <row r="362" spans="2:51" s="13" customFormat="1" ht="12">
      <c r="B362" s="239"/>
      <c r="C362" s="240"/>
      <c r="D362" s="230" t="s">
        <v>143</v>
      </c>
      <c r="E362" s="241" t="s">
        <v>1</v>
      </c>
      <c r="F362" s="242" t="s">
        <v>342</v>
      </c>
      <c r="G362" s="240"/>
      <c r="H362" s="243">
        <v>16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143</v>
      </c>
      <c r="AU362" s="249" t="s">
        <v>78</v>
      </c>
      <c r="AV362" s="13" t="s">
        <v>78</v>
      </c>
      <c r="AW362" s="13" t="s">
        <v>30</v>
      </c>
      <c r="AX362" s="13" t="s">
        <v>68</v>
      </c>
      <c r="AY362" s="249" t="s">
        <v>134</v>
      </c>
    </row>
    <row r="363" spans="2:51" s="14" customFormat="1" ht="12">
      <c r="B363" s="250"/>
      <c r="C363" s="251"/>
      <c r="D363" s="230" t="s">
        <v>143</v>
      </c>
      <c r="E363" s="252" t="s">
        <v>1</v>
      </c>
      <c r="F363" s="253" t="s">
        <v>146</v>
      </c>
      <c r="G363" s="251"/>
      <c r="H363" s="254">
        <v>16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AT363" s="260" t="s">
        <v>143</v>
      </c>
      <c r="AU363" s="260" t="s">
        <v>78</v>
      </c>
      <c r="AV363" s="14" t="s">
        <v>141</v>
      </c>
      <c r="AW363" s="14" t="s">
        <v>30</v>
      </c>
      <c r="AX363" s="14" t="s">
        <v>76</v>
      </c>
      <c r="AY363" s="260" t="s">
        <v>134</v>
      </c>
    </row>
    <row r="364" spans="2:65" s="1" customFormat="1" ht="22.5" customHeight="1">
      <c r="B364" s="38"/>
      <c r="C364" s="216" t="s">
        <v>358</v>
      </c>
      <c r="D364" s="216" t="s">
        <v>136</v>
      </c>
      <c r="E364" s="217" t="s">
        <v>359</v>
      </c>
      <c r="F364" s="218" t="s">
        <v>360</v>
      </c>
      <c r="G364" s="219" t="s">
        <v>139</v>
      </c>
      <c r="H364" s="220">
        <v>20</v>
      </c>
      <c r="I364" s="221"/>
      <c r="J364" s="222">
        <f>ROUND(I364*H364,2)</f>
        <v>0</v>
      </c>
      <c r="K364" s="218" t="s">
        <v>140</v>
      </c>
      <c r="L364" s="43"/>
      <c r="M364" s="223" t="s">
        <v>1</v>
      </c>
      <c r="N364" s="224" t="s">
        <v>39</v>
      </c>
      <c r="O364" s="79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AR364" s="17" t="s">
        <v>141</v>
      </c>
      <c r="AT364" s="17" t="s">
        <v>136</v>
      </c>
      <c r="AU364" s="17" t="s">
        <v>78</v>
      </c>
      <c r="AY364" s="17" t="s">
        <v>134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7" t="s">
        <v>76</v>
      </c>
      <c r="BK364" s="227">
        <f>ROUND(I364*H364,2)</f>
        <v>0</v>
      </c>
      <c r="BL364" s="17" t="s">
        <v>141</v>
      </c>
      <c r="BM364" s="17" t="s">
        <v>361</v>
      </c>
    </row>
    <row r="365" spans="2:51" s="12" customFormat="1" ht="12">
      <c r="B365" s="228"/>
      <c r="C365" s="229"/>
      <c r="D365" s="230" t="s">
        <v>143</v>
      </c>
      <c r="E365" s="231" t="s">
        <v>1</v>
      </c>
      <c r="F365" s="232" t="s">
        <v>144</v>
      </c>
      <c r="G365" s="229"/>
      <c r="H365" s="231" t="s">
        <v>1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143</v>
      </c>
      <c r="AU365" s="238" t="s">
        <v>78</v>
      </c>
      <c r="AV365" s="12" t="s">
        <v>76</v>
      </c>
      <c r="AW365" s="12" t="s">
        <v>30</v>
      </c>
      <c r="AX365" s="12" t="s">
        <v>68</v>
      </c>
      <c r="AY365" s="238" t="s">
        <v>134</v>
      </c>
    </row>
    <row r="366" spans="2:51" s="12" customFormat="1" ht="12">
      <c r="B366" s="228"/>
      <c r="C366" s="229"/>
      <c r="D366" s="230" t="s">
        <v>143</v>
      </c>
      <c r="E366" s="231" t="s">
        <v>1</v>
      </c>
      <c r="F366" s="232" t="s">
        <v>184</v>
      </c>
      <c r="G366" s="229"/>
      <c r="H366" s="231" t="s">
        <v>1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143</v>
      </c>
      <c r="AU366" s="238" t="s">
        <v>78</v>
      </c>
      <c r="AV366" s="12" t="s">
        <v>76</v>
      </c>
      <c r="AW366" s="12" t="s">
        <v>30</v>
      </c>
      <c r="AX366" s="12" t="s">
        <v>68</v>
      </c>
      <c r="AY366" s="238" t="s">
        <v>134</v>
      </c>
    </row>
    <row r="367" spans="2:51" s="13" customFormat="1" ht="12">
      <c r="B367" s="239"/>
      <c r="C367" s="240"/>
      <c r="D367" s="230" t="s">
        <v>143</v>
      </c>
      <c r="E367" s="241" t="s">
        <v>1</v>
      </c>
      <c r="F367" s="242" t="s">
        <v>352</v>
      </c>
      <c r="G367" s="240"/>
      <c r="H367" s="243">
        <v>20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143</v>
      </c>
      <c r="AU367" s="249" t="s">
        <v>78</v>
      </c>
      <c r="AV367" s="13" t="s">
        <v>78</v>
      </c>
      <c r="AW367" s="13" t="s">
        <v>30</v>
      </c>
      <c r="AX367" s="13" t="s">
        <v>68</v>
      </c>
      <c r="AY367" s="249" t="s">
        <v>134</v>
      </c>
    </row>
    <row r="368" spans="2:51" s="14" customFormat="1" ht="12">
      <c r="B368" s="250"/>
      <c r="C368" s="251"/>
      <c r="D368" s="230" t="s">
        <v>143</v>
      </c>
      <c r="E368" s="252" t="s">
        <v>1</v>
      </c>
      <c r="F368" s="253" t="s">
        <v>146</v>
      </c>
      <c r="G368" s="251"/>
      <c r="H368" s="254">
        <v>20</v>
      </c>
      <c r="I368" s="255"/>
      <c r="J368" s="251"/>
      <c r="K368" s="251"/>
      <c r="L368" s="256"/>
      <c r="M368" s="257"/>
      <c r="N368" s="258"/>
      <c r="O368" s="258"/>
      <c r="P368" s="258"/>
      <c r="Q368" s="258"/>
      <c r="R368" s="258"/>
      <c r="S368" s="258"/>
      <c r="T368" s="259"/>
      <c r="AT368" s="260" t="s">
        <v>143</v>
      </c>
      <c r="AU368" s="260" t="s">
        <v>78</v>
      </c>
      <c r="AV368" s="14" t="s">
        <v>141</v>
      </c>
      <c r="AW368" s="14" t="s">
        <v>30</v>
      </c>
      <c r="AX368" s="14" t="s">
        <v>76</v>
      </c>
      <c r="AY368" s="260" t="s">
        <v>134</v>
      </c>
    </row>
    <row r="369" spans="2:65" s="1" customFormat="1" ht="22.5" customHeight="1">
      <c r="B369" s="38"/>
      <c r="C369" s="216" t="s">
        <v>362</v>
      </c>
      <c r="D369" s="216" t="s">
        <v>136</v>
      </c>
      <c r="E369" s="217" t="s">
        <v>363</v>
      </c>
      <c r="F369" s="218" t="s">
        <v>364</v>
      </c>
      <c r="G369" s="219" t="s">
        <v>139</v>
      </c>
      <c r="H369" s="220">
        <v>4</v>
      </c>
      <c r="I369" s="221"/>
      <c r="J369" s="222">
        <f>ROUND(I369*H369,2)</f>
        <v>0</v>
      </c>
      <c r="K369" s="218" t="s">
        <v>140</v>
      </c>
      <c r="L369" s="43"/>
      <c r="M369" s="223" t="s">
        <v>1</v>
      </c>
      <c r="N369" s="224" t="s">
        <v>39</v>
      </c>
      <c r="O369" s="79"/>
      <c r="P369" s="225">
        <f>O369*H369</f>
        <v>0</v>
      </c>
      <c r="Q369" s="225">
        <v>0</v>
      </c>
      <c r="R369" s="225">
        <f>Q369*H369</f>
        <v>0</v>
      </c>
      <c r="S369" s="225">
        <v>0</v>
      </c>
      <c r="T369" s="226">
        <f>S369*H369</f>
        <v>0</v>
      </c>
      <c r="AR369" s="17" t="s">
        <v>141</v>
      </c>
      <c r="AT369" s="17" t="s">
        <v>136</v>
      </c>
      <c r="AU369" s="17" t="s">
        <v>78</v>
      </c>
      <c r="AY369" s="17" t="s">
        <v>134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7" t="s">
        <v>76</v>
      </c>
      <c r="BK369" s="227">
        <f>ROUND(I369*H369,2)</f>
        <v>0</v>
      </c>
      <c r="BL369" s="17" t="s">
        <v>141</v>
      </c>
      <c r="BM369" s="17" t="s">
        <v>365</v>
      </c>
    </row>
    <row r="370" spans="2:51" s="12" customFormat="1" ht="12">
      <c r="B370" s="228"/>
      <c r="C370" s="229"/>
      <c r="D370" s="230" t="s">
        <v>143</v>
      </c>
      <c r="E370" s="231" t="s">
        <v>1</v>
      </c>
      <c r="F370" s="232" t="s">
        <v>144</v>
      </c>
      <c r="G370" s="229"/>
      <c r="H370" s="231" t="s">
        <v>1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143</v>
      </c>
      <c r="AU370" s="238" t="s">
        <v>78</v>
      </c>
      <c r="AV370" s="12" t="s">
        <v>76</v>
      </c>
      <c r="AW370" s="12" t="s">
        <v>30</v>
      </c>
      <c r="AX370" s="12" t="s">
        <v>68</v>
      </c>
      <c r="AY370" s="238" t="s">
        <v>134</v>
      </c>
    </row>
    <row r="371" spans="2:51" s="12" customFormat="1" ht="12">
      <c r="B371" s="228"/>
      <c r="C371" s="229"/>
      <c r="D371" s="230" t="s">
        <v>143</v>
      </c>
      <c r="E371" s="231" t="s">
        <v>1</v>
      </c>
      <c r="F371" s="232" t="s">
        <v>189</v>
      </c>
      <c r="G371" s="229"/>
      <c r="H371" s="231" t="s">
        <v>1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143</v>
      </c>
      <c r="AU371" s="238" t="s">
        <v>78</v>
      </c>
      <c r="AV371" s="12" t="s">
        <v>76</v>
      </c>
      <c r="AW371" s="12" t="s">
        <v>30</v>
      </c>
      <c r="AX371" s="12" t="s">
        <v>68</v>
      </c>
      <c r="AY371" s="238" t="s">
        <v>134</v>
      </c>
    </row>
    <row r="372" spans="2:51" s="13" customFormat="1" ht="12">
      <c r="B372" s="239"/>
      <c r="C372" s="240"/>
      <c r="D372" s="230" t="s">
        <v>143</v>
      </c>
      <c r="E372" s="241" t="s">
        <v>1</v>
      </c>
      <c r="F372" s="242" t="s">
        <v>337</v>
      </c>
      <c r="G372" s="240"/>
      <c r="H372" s="243">
        <v>4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AT372" s="249" t="s">
        <v>143</v>
      </c>
      <c r="AU372" s="249" t="s">
        <v>78</v>
      </c>
      <c r="AV372" s="13" t="s">
        <v>78</v>
      </c>
      <c r="AW372" s="13" t="s">
        <v>30</v>
      </c>
      <c r="AX372" s="13" t="s">
        <v>68</v>
      </c>
      <c r="AY372" s="249" t="s">
        <v>134</v>
      </c>
    </row>
    <row r="373" spans="2:51" s="14" customFormat="1" ht="12">
      <c r="B373" s="250"/>
      <c r="C373" s="251"/>
      <c r="D373" s="230" t="s">
        <v>143</v>
      </c>
      <c r="E373" s="252" t="s">
        <v>1</v>
      </c>
      <c r="F373" s="253" t="s">
        <v>146</v>
      </c>
      <c r="G373" s="251"/>
      <c r="H373" s="254">
        <v>4</v>
      </c>
      <c r="I373" s="255"/>
      <c r="J373" s="251"/>
      <c r="K373" s="251"/>
      <c r="L373" s="256"/>
      <c r="M373" s="257"/>
      <c r="N373" s="258"/>
      <c r="O373" s="258"/>
      <c r="P373" s="258"/>
      <c r="Q373" s="258"/>
      <c r="R373" s="258"/>
      <c r="S373" s="258"/>
      <c r="T373" s="259"/>
      <c r="AT373" s="260" t="s">
        <v>143</v>
      </c>
      <c r="AU373" s="260" t="s">
        <v>78</v>
      </c>
      <c r="AV373" s="14" t="s">
        <v>141</v>
      </c>
      <c r="AW373" s="14" t="s">
        <v>30</v>
      </c>
      <c r="AX373" s="14" t="s">
        <v>76</v>
      </c>
      <c r="AY373" s="260" t="s">
        <v>134</v>
      </c>
    </row>
    <row r="374" spans="2:65" s="1" customFormat="1" ht="22.5" customHeight="1">
      <c r="B374" s="38"/>
      <c r="C374" s="216" t="s">
        <v>366</v>
      </c>
      <c r="D374" s="216" t="s">
        <v>136</v>
      </c>
      <c r="E374" s="217" t="s">
        <v>367</v>
      </c>
      <c r="F374" s="218" t="s">
        <v>368</v>
      </c>
      <c r="G374" s="219" t="s">
        <v>139</v>
      </c>
      <c r="H374" s="220">
        <v>4</v>
      </c>
      <c r="I374" s="221"/>
      <c r="J374" s="222">
        <f>ROUND(I374*H374,2)</f>
        <v>0</v>
      </c>
      <c r="K374" s="218" t="s">
        <v>1</v>
      </c>
      <c r="L374" s="43"/>
      <c r="M374" s="223" t="s">
        <v>1</v>
      </c>
      <c r="N374" s="224" t="s">
        <v>39</v>
      </c>
      <c r="O374" s="79"/>
      <c r="P374" s="225">
        <f>O374*H374</f>
        <v>0</v>
      </c>
      <c r="Q374" s="225">
        <v>0</v>
      </c>
      <c r="R374" s="225">
        <f>Q374*H374</f>
        <v>0</v>
      </c>
      <c r="S374" s="225">
        <v>0</v>
      </c>
      <c r="T374" s="226">
        <f>S374*H374</f>
        <v>0</v>
      </c>
      <c r="AR374" s="17" t="s">
        <v>141</v>
      </c>
      <c r="AT374" s="17" t="s">
        <v>136</v>
      </c>
      <c r="AU374" s="17" t="s">
        <v>78</v>
      </c>
      <c r="AY374" s="17" t="s">
        <v>134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17" t="s">
        <v>76</v>
      </c>
      <c r="BK374" s="227">
        <f>ROUND(I374*H374,2)</f>
        <v>0</v>
      </c>
      <c r="BL374" s="17" t="s">
        <v>141</v>
      </c>
      <c r="BM374" s="17" t="s">
        <v>369</v>
      </c>
    </row>
    <row r="375" spans="2:51" s="12" customFormat="1" ht="12">
      <c r="B375" s="228"/>
      <c r="C375" s="229"/>
      <c r="D375" s="230" t="s">
        <v>143</v>
      </c>
      <c r="E375" s="231" t="s">
        <v>1</v>
      </c>
      <c r="F375" s="232" t="s">
        <v>144</v>
      </c>
      <c r="G375" s="229"/>
      <c r="H375" s="231" t="s">
        <v>1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143</v>
      </c>
      <c r="AU375" s="238" t="s">
        <v>78</v>
      </c>
      <c r="AV375" s="12" t="s">
        <v>76</v>
      </c>
      <c r="AW375" s="12" t="s">
        <v>30</v>
      </c>
      <c r="AX375" s="12" t="s">
        <v>68</v>
      </c>
      <c r="AY375" s="238" t="s">
        <v>134</v>
      </c>
    </row>
    <row r="376" spans="2:51" s="12" customFormat="1" ht="12">
      <c r="B376" s="228"/>
      <c r="C376" s="229"/>
      <c r="D376" s="230" t="s">
        <v>143</v>
      </c>
      <c r="E376" s="231" t="s">
        <v>1</v>
      </c>
      <c r="F376" s="232" t="s">
        <v>297</v>
      </c>
      <c r="G376" s="229"/>
      <c r="H376" s="231" t="s">
        <v>1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143</v>
      </c>
      <c r="AU376" s="238" t="s">
        <v>78</v>
      </c>
      <c r="AV376" s="12" t="s">
        <v>76</v>
      </c>
      <c r="AW376" s="12" t="s">
        <v>30</v>
      </c>
      <c r="AX376" s="12" t="s">
        <v>68</v>
      </c>
      <c r="AY376" s="238" t="s">
        <v>134</v>
      </c>
    </row>
    <row r="377" spans="2:51" s="13" customFormat="1" ht="12">
      <c r="B377" s="239"/>
      <c r="C377" s="240"/>
      <c r="D377" s="230" t="s">
        <v>143</v>
      </c>
      <c r="E377" s="241" t="s">
        <v>1</v>
      </c>
      <c r="F377" s="242" t="s">
        <v>337</v>
      </c>
      <c r="G377" s="240"/>
      <c r="H377" s="243">
        <v>4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AT377" s="249" t="s">
        <v>143</v>
      </c>
      <c r="AU377" s="249" t="s">
        <v>78</v>
      </c>
      <c r="AV377" s="13" t="s">
        <v>78</v>
      </c>
      <c r="AW377" s="13" t="s">
        <v>30</v>
      </c>
      <c r="AX377" s="13" t="s">
        <v>68</v>
      </c>
      <c r="AY377" s="249" t="s">
        <v>134</v>
      </c>
    </row>
    <row r="378" spans="2:51" s="14" customFormat="1" ht="12">
      <c r="B378" s="250"/>
      <c r="C378" s="251"/>
      <c r="D378" s="230" t="s">
        <v>143</v>
      </c>
      <c r="E378" s="252" t="s">
        <v>1</v>
      </c>
      <c r="F378" s="253" t="s">
        <v>146</v>
      </c>
      <c r="G378" s="251"/>
      <c r="H378" s="254">
        <v>4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AT378" s="260" t="s">
        <v>143</v>
      </c>
      <c r="AU378" s="260" t="s">
        <v>78</v>
      </c>
      <c r="AV378" s="14" t="s">
        <v>141</v>
      </c>
      <c r="AW378" s="14" t="s">
        <v>30</v>
      </c>
      <c r="AX378" s="14" t="s">
        <v>76</v>
      </c>
      <c r="AY378" s="260" t="s">
        <v>134</v>
      </c>
    </row>
    <row r="379" spans="2:65" s="1" customFormat="1" ht="22.5" customHeight="1">
      <c r="B379" s="38"/>
      <c r="C379" s="216" t="s">
        <v>370</v>
      </c>
      <c r="D379" s="216" t="s">
        <v>136</v>
      </c>
      <c r="E379" s="217" t="s">
        <v>371</v>
      </c>
      <c r="F379" s="218" t="s">
        <v>372</v>
      </c>
      <c r="G379" s="219" t="s">
        <v>139</v>
      </c>
      <c r="H379" s="220">
        <v>4</v>
      </c>
      <c r="I379" s="221"/>
      <c r="J379" s="222">
        <f>ROUND(I379*H379,2)</f>
        <v>0</v>
      </c>
      <c r="K379" s="218" t="s">
        <v>140</v>
      </c>
      <c r="L379" s="43"/>
      <c r="M379" s="223" t="s">
        <v>1</v>
      </c>
      <c r="N379" s="224" t="s">
        <v>39</v>
      </c>
      <c r="O379" s="79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AR379" s="17" t="s">
        <v>141</v>
      </c>
      <c r="AT379" s="17" t="s">
        <v>136</v>
      </c>
      <c r="AU379" s="17" t="s">
        <v>78</v>
      </c>
      <c r="AY379" s="17" t="s">
        <v>134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7" t="s">
        <v>76</v>
      </c>
      <c r="BK379" s="227">
        <f>ROUND(I379*H379,2)</f>
        <v>0</v>
      </c>
      <c r="BL379" s="17" t="s">
        <v>141</v>
      </c>
      <c r="BM379" s="17" t="s">
        <v>373</v>
      </c>
    </row>
    <row r="380" spans="2:51" s="12" customFormat="1" ht="12">
      <c r="B380" s="228"/>
      <c r="C380" s="229"/>
      <c r="D380" s="230" t="s">
        <v>143</v>
      </c>
      <c r="E380" s="231" t="s">
        <v>1</v>
      </c>
      <c r="F380" s="232" t="s">
        <v>144</v>
      </c>
      <c r="G380" s="229"/>
      <c r="H380" s="231" t="s">
        <v>1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143</v>
      </c>
      <c r="AU380" s="238" t="s">
        <v>78</v>
      </c>
      <c r="AV380" s="12" t="s">
        <v>76</v>
      </c>
      <c r="AW380" s="12" t="s">
        <v>30</v>
      </c>
      <c r="AX380" s="12" t="s">
        <v>68</v>
      </c>
      <c r="AY380" s="238" t="s">
        <v>134</v>
      </c>
    </row>
    <row r="381" spans="2:51" s="12" customFormat="1" ht="12">
      <c r="B381" s="228"/>
      <c r="C381" s="229"/>
      <c r="D381" s="230" t="s">
        <v>143</v>
      </c>
      <c r="E381" s="231" t="s">
        <v>1</v>
      </c>
      <c r="F381" s="232" t="s">
        <v>247</v>
      </c>
      <c r="G381" s="229"/>
      <c r="H381" s="231" t="s">
        <v>1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143</v>
      </c>
      <c r="AU381" s="238" t="s">
        <v>78</v>
      </c>
      <c r="AV381" s="12" t="s">
        <v>76</v>
      </c>
      <c r="AW381" s="12" t="s">
        <v>30</v>
      </c>
      <c r="AX381" s="12" t="s">
        <v>68</v>
      </c>
      <c r="AY381" s="238" t="s">
        <v>134</v>
      </c>
    </row>
    <row r="382" spans="2:51" s="13" customFormat="1" ht="12">
      <c r="B382" s="239"/>
      <c r="C382" s="240"/>
      <c r="D382" s="230" t="s">
        <v>143</v>
      </c>
      <c r="E382" s="241" t="s">
        <v>1</v>
      </c>
      <c r="F382" s="242" t="s">
        <v>337</v>
      </c>
      <c r="G382" s="240"/>
      <c r="H382" s="243">
        <v>4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AT382" s="249" t="s">
        <v>143</v>
      </c>
      <c r="AU382" s="249" t="s">
        <v>78</v>
      </c>
      <c r="AV382" s="13" t="s">
        <v>78</v>
      </c>
      <c r="AW382" s="13" t="s">
        <v>30</v>
      </c>
      <c r="AX382" s="13" t="s">
        <v>68</v>
      </c>
      <c r="AY382" s="249" t="s">
        <v>134</v>
      </c>
    </row>
    <row r="383" spans="2:51" s="14" customFormat="1" ht="12">
      <c r="B383" s="250"/>
      <c r="C383" s="251"/>
      <c r="D383" s="230" t="s">
        <v>143</v>
      </c>
      <c r="E383" s="252" t="s">
        <v>1</v>
      </c>
      <c r="F383" s="253" t="s">
        <v>146</v>
      </c>
      <c r="G383" s="251"/>
      <c r="H383" s="254">
        <v>4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AT383" s="260" t="s">
        <v>143</v>
      </c>
      <c r="AU383" s="260" t="s">
        <v>78</v>
      </c>
      <c r="AV383" s="14" t="s">
        <v>141</v>
      </c>
      <c r="AW383" s="14" t="s">
        <v>30</v>
      </c>
      <c r="AX383" s="14" t="s">
        <v>76</v>
      </c>
      <c r="AY383" s="260" t="s">
        <v>134</v>
      </c>
    </row>
    <row r="384" spans="2:65" s="1" customFormat="1" ht="22.5" customHeight="1">
      <c r="B384" s="38"/>
      <c r="C384" s="216" t="s">
        <v>374</v>
      </c>
      <c r="D384" s="216" t="s">
        <v>136</v>
      </c>
      <c r="E384" s="217" t="s">
        <v>375</v>
      </c>
      <c r="F384" s="218" t="s">
        <v>376</v>
      </c>
      <c r="G384" s="219" t="s">
        <v>139</v>
      </c>
      <c r="H384" s="220">
        <v>16</v>
      </c>
      <c r="I384" s="221"/>
      <c r="J384" s="222">
        <f>ROUND(I384*H384,2)</f>
        <v>0</v>
      </c>
      <c r="K384" s="218" t="s">
        <v>140</v>
      </c>
      <c r="L384" s="43"/>
      <c r="M384" s="223" t="s">
        <v>1</v>
      </c>
      <c r="N384" s="224" t="s">
        <v>39</v>
      </c>
      <c r="O384" s="79"/>
      <c r="P384" s="225">
        <f>O384*H384</f>
        <v>0</v>
      </c>
      <c r="Q384" s="225">
        <v>0</v>
      </c>
      <c r="R384" s="225">
        <f>Q384*H384</f>
        <v>0</v>
      </c>
      <c r="S384" s="225">
        <v>0</v>
      </c>
      <c r="T384" s="226">
        <f>S384*H384</f>
        <v>0</v>
      </c>
      <c r="AR384" s="17" t="s">
        <v>141</v>
      </c>
      <c r="AT384" s="17" t="s">
        <v>136</v>
      </c>
      <c r="AU384" s="17" t="s">
        <v>78</v>
      </c>
      <c r="AY384" s="17" t="s">
        <v>134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17" t="s">
        <v>76</v>
      </c>
      <c r="BK384" s="227">
        <f>ROUND(I384*H384,2)</f>
        <v>0</v>
      </c>
      <c r="BL384" s="17" t="s">
        <v>141</v>
      </c>
      <c r="BM384" s="17" t="s">
        <v>377</v>
      </c>
    </row>
    <row r="385" spans="2:51" s="12" customFormat="1" ht="12">
      <c r="B385" s="228"/>
      <c r="C385" s="229"/>
      <c r="D385" s="230" t="s">
        <v>143</v>
      </c>
      <c r="E385" s="231" t="s">
        <v>1</v>
      </c>
      <c r="F385" s="232" t="s">
        <v>144</v>
      </c>
      <c r="G385" s="229"/>
      <c r="H385" s="231" t="s">
        <v>1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143</v>
      </c>
      <c r="AU385" s="238" t="s">
        <v>78</v>
      </c>
      <c r="AV385" s="12" t="s">
        <v>76</v>
      </c>
      <c r="AW385" s="12" t="s">
        <v>30</v>
      </c>
      <c r="AX385" s="12" t="s">
        <v>68</v>
      </c>
      <c r="AY385" s="238" t="s">
        <v>134</v>
      </c>
    </row>
    <row r="386" spans="2:51" s="12" customFormat="1" ht="12">
      <c r="B386" s="228"/>
      <c r="C386" s="229"/>
      <c r="D386" s="230" t="s">
        <v>143</v>
      </c>
      <c r="E386" s="231" t="s">
        <v>1</v>
      </c>
      <c r="F386" s="232" t="s">
        <v>199</v>
      </c>
      <c r="G386" s="229"/>
      <c r="H386" s="231" t="s">
        <v>1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143</v>
      </c>
      <c r="AU386" s="238" t="s">
        <v>78</v>
      </c>
      <c r="AV386" s="12" t="s">
        <v>76</v>
      </c>
      <c r="AW386" s="12" t="s">
        <v>30</v>
      </c>
      <c r="AX386" s="12" t="s">
        <v>68</v>
      </c>
      <c r="AY386" s="238" t="s">
        <v>134</v>
      </c>
    </row>
    <row r="387" spans="2:51" s="13" customFormat="1" ht="12">
      <c r="B387" s="239"/>
      <c r="C387" s="240"/>
      <c r="D387" s="230" t="s">
        <v>143</v>
      </c>
      <c r="E387" s="241" t="s">
        <v>1</v>
      </c>
      <c r="F387" s="242" t="s">
        <v>342</v>
      </c>
      <c r="G387" s="240"/>
      <c r="H387" s="243">
        <v>16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AT387" s="249" t="s">
        <v>143</v>
      </c>
      <c r="AU387" s="249" t="s">
        <v>78</v>
      </c>
      <c r="AV387" s="13" t="s">
        <v>78</v>
      </c>
      <c r="AW387" s="13" t="s">
        <v>30</v>
      </c>
      <c r="AX387" s="13" t="s">
        <v>68</v>
      </c>
      <c r="AY387" s="249" t="s">
        <v>134</v>
      </c>
    </row>
    <row r="388" spans="2:51" s="14" customFormat="1" ht="12">
      <c r="B388" s="250"/>
      <c r="C388" s="251"/>
      <c r="D388" s="230" t="s">
        <v>143</v>
      </c>
      <c r="E388" s="252" t="s">
        <v>1</v>
      </c>
      <c r="F388" s="253" t="s">
        <v>146</v>
      </c>
      <c r="G388" s="251"/>
      <c r="H388" s="254">
        <v>16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AT388" s="260" t="s">
        <v>143</v>
      </c>
      <c r="AU388" s="260" t="s">
        <v>78</v>
      </c>
      <c r="AV388" s="14" t="s">
        <v>141</v>
      </c>
      <c r="AW388" s="14" t="s">
        <v>30</v>
      </c>
      <c r="AX388" s="14" t="s">
        <v>76</v>
      </c>
      <c r="AY388" s="260" t="s">
        <v>134</v>
      </c>
    </row>
    <row r="389" spans="2:65" s="1" customFormat="1" ht="22.5" customHeight="1">
      <c r="B389" s="38"/>
      <c r="C389" s="216" t="s">
        <v>378</v>
      </c>
      <c r="D389" s="216" t="s">
        <v>136</v>
      </c>
      <c r="E389" s="217" t="s">
        <v>379</v>
      </c>
      <c r="F389" s="218" t="s">
        <v>380</v>
      </c>
      <c r="G389" s="219" t="s">
        <v>139</v>
      </c>
      <c r="H389" s="220">
        <v>24</v>
      </c>
      <c r="I389" s="221"/>
      <c r="J389" s="222">
        <f>ROUND(I389*H389,2)</f>
        <v>0</v>
      </c>
      <c r="K389" s="218" t="s">
        <v>140</v>
      </c>
      <c r="L389" s="43"/>
      <c r="M389" s="223" t="s">
        <v>1</v>
      </c>
      <c r="N389" s="224" t="s">
        <v>39</v>
      </c>
      <c r="O389" s="79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AR389" s="17" t="s">
        <v>141</v>
      </c>
      <c r="AT389" s="17" t="s">
        <v>136</v>
      </c>
      <c r="AU389" s="17" t="s">
        <v>78</v>
      </c>
      <c r="AY389" s="17" t="s">
        <v>134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17" t="s">
        <v>76</v>
      </c>
      <c r="BK389" s="227">
        <f>ROUND(I389*H389,2)</f>
        <v>0</v>
      </c>
      <c r="BL389" s="17" t="s">
        <v>141</v>
      </c>
      <c r="BM389" s="17" t="s">
        <v>381</v>
      </c>
    </row>
    <row r="390" spans="2:51" s="12" customFormat="1" ht="12">
      <c r="B390" s="228"/>
      <c r="C390" s="229"/>
      <c r="D390" s="230" t="s">
        <v>143</v>
      </c>
      <c r="E390" s="231" t="s">
        <v>1</v>
      </c>
      <c r="F390" s="232" t="s">
        <v>144</v>
      </c>
      <c r="G390" s="229"/>
      <c r="H390" s="231" t="s">
        <v>1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143</v>
      </c>
      <c r="AU390" s="238" t="s">
        <v>78</v>
      </c>
      <c r="AV390" s="12" t="s">
        <v>76</v>
      </c>
      <c r="AW390" s="12" t="s">
        <v>30</v>
      </c>
      <c r="AX390" s="12" t="s">
        <v>68</v>
      </c>
      <c r="AY390" s="238" t="s">
        <v>134</v>
      </c>
    </row>
    <row r="391" spans="2:51" s="12" customFormat="1" ht="12">
      <c r="B391" s="228"/>
      <c r="C391" s="229"/>
      <c r="D391" s="230" t="s">
        <v>143</v>
      </c>
      <c r="E391" s="231" t="s">
        <v>1</v>
      </c>
      <c r="F391" s="232" t="s">
        <v>206</v>
      </c>
      <c r="G391" s="229"/>
      <c r="H391" s="231" t="s">
        <v>1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143</v>
      </c>
      <c r="AU391" s="238" t="s">
        <v>78</v>
      </c>
      <c r="AV391" s="12" t="s">
        <v>76</v>
      </c>
      <c r="AW391" s="12" t="s">
        <v>30</v>
      </c>
      <c r="AX391" s="12" t="s">
        <v>68</v>
      </c>
      <c r="AY391" s="238" t="s">
        <v>134</v>
      </c>
    </row>
    <row r="392" spans="2:51" s="13" customFormat="1" ht="12">
      <c r="B392" s="239"/>
      <c r="C392" s="240"/>
      <c r="D392" s="230" t="s">
        <v>143</v>
      </c>
      <c r="E392" s="241" t="s">
        <v>1</v>
      </c>
      <c r="F392" s="242" t="s">
        <v>347</v>
      </c>
      <c r="G392" s="240"/>
      <c r="H392" s="243">
        <v>24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143</v>
      </c>
      <c r="AU392" s="249" t="s">
        <v>78</v>
      </c>
      <c r="AV392" s="13" t="s">
        <v>78</v>
      </c>
      <c r="AW392" s="13" t="s">
        <v>30</v>
      </c>
      <c r="AX392" s="13" t="s">
        <v>68</v>
      </c>
      <c r="AY392" s="249" t="s">
        <v>134</v>
      </c>
    </row>
    <row r="393" spans="2:51" s="14" customFormat="1" ht="12">
      <c r="B393" s="250"/>
      <c r="C393" s="251"/>
      <c r="D393" s="230" t="s">
        <v>143</v>
      </c>
      <c r="E393" s="252" t="s">
        <v>1</v>
      </c>
      <c r="F393" s="253" t="s">
        <v>146</v>
      </c>
      <c r="G393" s="251"/>
      <c r="H393" s="254">
        <v>24</v>
      </c>
      <c r="I393" s="255"/>
      <c r="J393" s="251"/>
      <c r="K393" s="251"/>
      <c r="L393" s="256"/>
      <c r="M393" s="257"/>
      <c r="N393" s="258"/>
      <c r="O393" s="258"/>
      <c r="P393" s="258"/>
      <c r="Q393" s="258"/>
      <c r="R393" s="258"/>
      <c r="S393" s="258"/>
      <c r="T393" s="259"/>
      <c r="AT393" s="260" t="s">
        <v>143</v>
      </c>
      <c r="AU393" s="260" t="s">
        <v>78</v>
      </c>
      <c r="AV393" s="14" t="s">
        <v>141</v>
      </c>
      <c r="AW393" s="14" t="s">
        <v>30</v>
      </c>
      <c r="AX393" s="14" t="s">
        <v>76</v>
      </c>
      <c r="AY393" s="260" t="s">
        <v>134</v>
      </c>
    </row>
    <row r="394" spans="2:65" s="1" customFormat="1" ht="22.5" customHeight="1">
      <c r="B394" s="38"/>
      <c r="C394" s="216" t="s">
        <v>382</v>
      </c>
      <c r="D394" s="216" t="s">
        <v>136</v>
      </c>
      <c r="E394" s="217" t="s">
        <v>383</v>
      </c>
      <c r="F394" s="218" t="s">
        <v>384</v>
      </c>
      <c r="G394" s="219" t="s">
        <v>139</v>
      </c>
      <c r="H394" s="220">
        <v>20</v>
      </c>
      <c r="I394" s="221"/>
      <c r="J394" s="222">
        <f>ROUND(I394*H394,2)</f>
        <v>0</v>
      </c>
      <c r="K394" s="218" t="s">
        <v>140</v>
      </c>
      <c r="L394" s="43"/>
      <c r="M394" s="223" t="s">
        <v>1</v>
      </c>
      <c r="N394" s="224" t="s">
        <v>39</v>
      </c>
      <c r="O394" s="79"/>
      <c r="P394" s="225">
        <f>O394*H394</f>
        <v>0</v>
      </c>
      <c r="Q394" s="225">
        <v>0</v>
      </c>
      <c r="R394" s="225">
        <f>Q394*H394</f>
        <v>0</v>
      </c>
      <c r="S394" s="225">
        <v>0</v>
      </c>
      <c r="T394" s="226">
        <f>S394*H394</f>
        <v>0</v>
      </c>
      <c r="AR394" s="17" t="s">
        <v>141</v>
      </c>
      <c r="AT394" s="17" t="s">
        <v>136</v>
      </c>
      <c r="AU394" s="17" t="s">
        <v>78</v>
      </c>
      <c r="AY394" s="17" t="s">
        <v>134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17" t="s">
        <v>76</v>
      </c>
      <c r="BK394" s="227">
        <f>ROUND(I394*H394,2)</f>
        <v>0</v>
      </c>
      <c r="BL394" s="17" t="s">
        <v>141</v>
      </c>
      <c r="BM394" s="17" t="s">
        <v>385</v>
      </c>
    </row>
    <row r="395" spans="2:51" s="12" customFormat="1" ht="12">
      <c r="B395" s="228"/>
      <c r="C395" s="229"/>
      <c r="D395" s="230" t="s">
        <v>143</v>
      </c>
      <c r="E395" s="231" t="s">
        <v>1</v>
      </c>
      <c r="F395" s="232" t="s">
        <v>144</v>
      </c>
      <c r="G395" s="229"/>
      <c r="H395" s="231" t="s">
        <v>1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143</v>
      </c>
      <c r="AU395" s="238" t="s">
        <v>78</v>
      </c>
      <c r="AV395" s="12" t="s">
        <v>76</v>
      </c>
      <c r="AW395" s="12" t="s">
        <v>30</v>
      </c>
      <c r="AX395" s="12" t="s">
        <v>68</v>
      </c>
      <c r="AY395" s="238" t="s">
        <v>134</v>
      </c>
    </row>
    <row r="396" spans="2:51" s="12" customFormat="1" ht="12">
      <c r="B396" s="228"/>
      <c r="C396" s="229"/>
      <c r="D396" s="230" t="s">
        <v>143</v>
      </c>
      <c r="E396" s="231" t="s">
        <v>1</v>
      </c>
      <c r="F396" s="232" t="s">
        <v>160</v>
      </c>
      <c r="G396" s="229"/>
      <c r="H396" s="231" t="s">
        <v>1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143</v>
      </c>
      <c r="AU396" s="238" t="s">
        <v>78</v>
      </c>
      <c r="AV396" s="12" t="s">
        <v>76</v>
      </c>
      <c r="AW396" s="12" t="s">
        <v>30</v>
      </c>
      <c r="AX396" s="12" t="s">
        <v>68</v>
      </c>
      <c r="AY396" s="238" t="s">
        <v>134</v>
      </c>
    </row>
    <row r="397" spans="2:51" s="13" customFormat="1" ht="12">
      <c r="B397" s="239"/>
      <c r="C397" s="240"/>
      <c r="D397" s="230" t="s">
        <v>143</v>
      </c>
      <c r="E397" s="241" t="s">
        <v>1</v>
      </c>
      <c r="F397" s="242" t="s">
        <v>352</v>
      </c>
      <c r="G397" s="240"/>
      <c r="H397" s="243">
        <v>20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AT397" s="249" t="s">
        <v>143</v>
      </c>
      <c r="AU397" s="249" t="s">
        <v>78</v>
      </c>
      <c r="AV397" s="13" t="s">
        <v>78</v>
      </c>
      <c r="AW397" s="13" t="s">
        <v>30</v>
      </c>
      <c r="AX397" s="13" t="s">
        <v>68</v>
      </c>
      <c r="AY397" s="249" t="s">
        <v>134</v>
      </c>
    </row>
    <row r="398" spans="2:51" s="14" customFormat="1" ht="12">
      <c r="B398" s="250"/>
      <c r="C398" s="251"/>
      <c r="D398" s="230" t="s">
        <v>143</v>
      </c>
      <c r="E398" s="252" t="s">
        <v>1</v>
      </c>
      <c r="F398" s="253" t="s">
        <v>146</v>
      </c>
      <c r="G398" s="251"/>
      <c r="H398" s="254">
        <v>20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AT398" s="260" t="s">
        <v>143</v>
      </c>
      <c r="AU398" s="260" t="s">
        <v>78</v>
      </c>
      <c r="AV398" s="14" t="s">
        <v>141</v>
      </c>
      <c r="AW398" s="14" t="s">
        <v>30</v>
      </c>
      <c r="AX398" s="14" t="s">
        <v>76</v>
      </c>
      <c r="AY398" s="260" t="s">
        <v>134</v>
      </c>
    </row>
    <row r="399" spans="2:65" s="1" customFormat="1" ht="22.5" customHeight="1">
      <c r="B399" s="38"/>
      <c r="C399" s="216" t="s">
        <v>386</v>
      </c>
      <c r="D399" s="216" t="s">
        <v>136</v>
      </c>
      <c r="E399" s="217" t="s">
        <v>387</v>
      </c>
      <c r="F399" s="218" t="s">
        <v>388</v>
      </c>
      <c r="G399" s="219" t="s">
        <v>139</v>
      </c>
      <c r="H399" s="220">
        <v>16</v>
      </c>
      <c r="I399" s="221"/>
      <c r="J399" s="222">
        <f>ROUND(I399*H399,2)</f>
        <v>0</v>
      </c>
      <c r="K399" s="218" t="s">
        <v>140</v>
      </c>
      <c r="L399" s="43"/>
      <c r="M399" s="223" t="s">
        <v>1</v>
      </c>
      <c r="N399" s="224" t="s">
        <v>39</v>
      </c>
      <c r="O399" s="79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AR399" s="17" t="s">
        <v>141</v>
      </c>
      <c r="AT399" s="17" t="s">
        <v>136</v>
      </c>
      <c r="AU399" s="17" t="s">
        <v>78</v>
      </c>
      <c r="AY399" s="17" t="s">
        <v>134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7" t="s">
        <v>76</v>
      </c>
      <c r="BK399" s="227">
        <f>ROUND(I399*H399,2)</f>
        <v>0</v>
      </c>
      <c r="BL399" s="17" t="s">
        <v>141</v>
      </c>
      <c r="BM399" s="17" t="s">
        <v>389</v>
      </c>
    </row>
    <row r="400" spans="2:51" s="12" customFormat="1" ht="12">
      <c r="B400" s="228"/>
      <c r="C400" s="229"/>
      <c r="D400" s="230" t="s">
        <v>143</v>
      </c>
      <c r="E400" s="231" t="s">
        <v>1</v>
      </c>
      <c r="F400" s="232" t="s">
        <v>144</v>
      </c>
      <c r="G400" s="229"/>
      <c r="H400" s="231" t="s">
        <v>1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143</v>
      </c>
      <c r="AU400" s="238" t="s">
        <v>78</v>
      </c>
      <c r="AV400" s="12" t="s">
        <v>76</v>
      </c>
      <c r="AW400" s="12" t="s">
        <v>30</v>
      </c>
      <c r="AX400" s="12" t="s">
        <v>68</v>
      </c>
      <c r="AY400" s="238" t="s">
        <v>134</v>
      </c>
    </row>
    <row r="401" spans="2:51" s="12" customFormat="1" ht="12">
      <c r="B401" s="228"/>
      <c r="C401" s="229"/>
      <c r="D401" s="230" t="s">
        <v>143</v>
      </c>
      <c r="E401" s="231" t="s">
        <v>1</v>
      </c>
      <c r="F401" s="232" t="s">
        <v>179</v>
      </c>
      <c r="G401" s="229"/>
      <c r="H401" s="231" t="s">
        <v>1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143</v>
      </c>
      <c r="AU401" s="238" t="s">
        <v>78</v>
      </c>
      <c r="AV401" s="12" t="s">
        <v>76</v>
      </c>
      <c r="AW401" s="12" t="s">
        <v>30</v>
      </c>
      <c r="AX401" s="12" t="s">
        <v>68</v>
      </c>
      <c r="AY401" s="238" t="s">
        <v>134</v>
      </c>
    </row>
    <row r="402" spans="2:51" s="13" customFormat="1" ht="12">
      <c r="B402" s="239"/>
      <c r="C402" s="240"/>
      <c r="D402" s="230" t="s">
        <v>143</v>
      </c>
      <c r="E402" s="241" t="s">
        <v>1</v>
      </c>
      <c r="F402" s="242" t="s">
        <v>342</v>
      </c>
      <c r="G402" s="240"/>
      <c r="H402" s="243">
        <v>16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AT402" s="249" t="s">
        <v>143</v>
      </c>
      <c r="AU402" s="249" t="s">
        <v>78</v>
      </c>
      <c r="AV402" s="13" t="s">
        <v>78</v>
      </c>
      <c r="AW402" s="13" t="s">
        <v>30</v>
      </c>
      <c r="AX402" s="13" t="s">
        <v>68</v>
      </c>
      <c r="AY402" s="249" t="s">
        <v>134</v>
      </c>
    </row>
    <row r="403" spans="2:51" s="14" customFormat="1" ht="12">
      <c r="B403" s="250"/>
      <c r="C403" s="251"/>
      <c r="D403" s="230" t="s">
        <v>143</v>
      </c>
      <c r="E403" s="252" t="s">
        <v>1</v>
      </c>
      <c r="F403" s="253" t="s">
        <v>146</v>
      </c>
      <c r="G403" s="251"/>
      <c r="H403" s="254">
        <v>16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AT403" s="260" t="s">
        <v>143</v>
      </c>
      <c r="AU403" s="260" t="s">
        <v>78</v>
      </c>
      <c r="AV403" s="14" t="s">
        <v>141</v>
      </c>
      <c r="AW403" s="14" t="s">
        <v>30</v>
      </c>
      <c r="AX403" s="14" t="s">
        <v>76</v>
      </c>
      <c r="AY403" s="260" t="s">
        <v>134</v>
      </c>
    </row>
    <row r="404" spans="2:65" s="1" customFormat="1" ht="22.5" customHeight="1">
      <c r="B404" s="38"/>
      <c r="C404" s="216" t="s">
        <v>390</v>
      </c>
      <c r="D404" s="216" t="s">
        <v>136</v>
      </c>
      <c r="E404" s="217" t="s">
        <v>391</v>
      </c>
      <c r="F404" s="218" t="s">
        <v>392</v>
      </c>
      <c r="G404" s="219" t="s">
        <v>139</v>
      </c>
      <c r="H404" s="220">
        <v>20</v>
      </c>
      <c r="I404" s="221"/>
      <c r="J404" s="222">
        <f>ROUND(I404*H404,2)</f>
        <v>0</v>
      </c>
      <c r="K404" s="218" t="s">
        <v>140</v>
      </c>
      <c r="L404" s="43"/>
      <c r="M404" s="223" t="s">
        <v>1</v>
      </c>
      <c r="N404" s="224" t="s">
        <v>39</v>
      </c>
      <c r="O404" s="79"/>
      <c r="P404" s="225">
        <f>O404*H404</f>
        <v>0</v>
      </c>
      <c r="Q404" s="225">
        <v>0</v>
      </c>
      <c r="R404" s="225">
        <f>Q404*H404</f>
        <v>0</v>
      </c>
      <c r="S404" s="225">
        <v>0</v>
      </c>
      <c r="T404" s="226">
        <f>S404*H404</f>
        <v>0</v>
      </c>
      <c r="AR404" s="17" t="s">
        <v>141</v>
      </c>
      <c r="AT404" s="17" t="s">
        <v>136</v>
      </c>
      <c r="AU404" s="17" t="s">
        <v>78</v>
      </c>
      <c r="AY404" s="17" t="s">
        <v>134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7" t="s">
        <v>76</v>
      </c>
      <c r="BK404" s="227">
        <f>ROUND(I404*H404,2)</f>
        <v>0</v>
      </c>
      <c r="BL404" s="17" t="s">
        <v>141</v>
      </c>
      <c r="BM404" s="17" t="s">
        <v>393</v>
      </c>
    </row>
    <row r="405" spans="2:51" s="12" customFormat="1" ht="12">
      <c r="B405" s="228"/>
      <c r="C405" s="229"/>
      <c r="D405" s="230" t="s">
        <v>143</v>
      </c>
      <c r="E405" s="231" t="s">
        <v>1</v>
      </c>
      <c r="F405" s="232" t="s">
        <v>144</v>
      </c>
      <c r="G405" s="229"/>
      <c r="H405" s="231" t="s">
        <v>1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143</v>
      </c>
      <c r="AU405" s="238" t="s">
        <v>78</v>
      </c>
      <c r="AV405" s="12" t="s">
        <v>76</v>
      </c>
      <c r="AW405" s="12" t="s">
        <v>30</v>
      </c>
      <c r="AX405" s="12" t="s">
        <v>68</v>
      </c>
      <c r="AY405" s="238" t="s">
        <v>134</v>
      </c>
    </row>
    <row r="406" spans="2:51" s="12" customFormat="1" ht="12">
      <c r="B406" s="228"/>
      <c r="C406" s="229"/>
      <c r="D406" s="230" t="s">
        <v>143</v>
      </c>
      <c r="E406" s="231" t="s">
        <v>1</v>
      </c>
      <c r="F406" s="232" t="s">
        <v>184</v>
      </c>
      <c r="G406" s="229"/>
      <c r="H406" s="231" t="s">
        <v>1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143</v>
      </c>
      <c r="AU406" s="238" t="s">
        <v>78</v>
      </c>
      <c r="AV406" s="12" t="s">
        <v>76</v>
      </c>
      <c r="AW406" s="12" t="s">
        <v>30</v>
      </c>
      <c r="AX406" s="12" t="s">
        <v>68</v>
      </c>
      <c r="AY406" s="238" t="s">
        <v>134</v>
      </c>
    </row>
    <row r="407" spans="2:51" s="13" customFormat="1" ht="12">
      <c r="B407" s="239"/>
      <c r="C407" s="240"/>
      <c r="D407" s="230" t="s">
        <v>143</v>
      </c>
      <c r="E407" s="241" t="s">
        <v>1</v>
      </c>
      <c r="F407" s="242" t="s">
        <v>352</v>
      </c>
      <c r="G407" s="240"/>
      <c r="H407" s="243">
        <v>20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AT407" s="249" t="s">
        <v>143</v>
      </c>
      <c r="AU407" s="249" t="s">
        <v>78</v>
      </c>
      <c r="AV407" s="13" t="s">
        <v>78</v>
      </c>
      <c r="AW407" s="13" t="s">
        <v>30</v>
      </c>
      <c r="AX407" s="13" t="s">
        <v>68</v>
      </c>
      <c r="AY407" s="249" t="s">
        <v>134</v>
      </c>
    </row>
    <row r="408" spans="2:51" s="14" customFormat="1" ht="12">
      <c r="B408" s="250"/>
      <c r="C408" s="251"/>
      <c r="D408" s="230" t="s">
        <v>143</v>
      </c>
      <c r="E408" s="252" t="s">
        <v>1</v>
      </c>
      <c r="F408" s="253" t="s">
        <v>146</v>
      </c>
      <c r="G408" s="251"/>
      <c r="H408" s="254">
        <v>20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AT408" s="260" t="s">
        <v>143</v>
      </c>
      <c r="AU408" s="260" t="s">
        <v>78</v>
      </c>
      <c r="AV408" s="14" t="s">
        <v>141</v>
      </c>
      <c r="AW408" s="14" t="s">
        <v>30</v>
      </c>
      <c r="AX408" s="14" t="s">
        <v>76</v>
      </c>
      <c r="AY408" s="260" t="s">
        <v>134</v>
      </c>
    </row>
    <row r="409" spans="2:65" s="1" customFormat="1" ht="22.5" customHeight="1">
      <c r="B409" s="38"/>
      <c r="C409" s="216" t="s">
        <v>394</v>
      </c>
      <c r="D409" s="216" t="s">
        <v>136</v>
      </c>
      <c r="E409" s="217" t="s">
        <v>395</v>
      </c>
      <c r="F409" s="218" t="s">
        <v>396</v>
      </c>
      <c r="G409" s="219" t="s">
        <v>139</v>
      </c>
      <c r="H409" s="220">
        <v>4</v>
      </c>
      <c r="I409" s="221"/>
      <c r="J409" s="222">
        <f>ROUND(I409*H409,2)</f>
        <v>0</v>
      </c>
      <c r="K409" s="218" t="s">
        <v>140</v>
      </c>
      <c r="L409" s="43"/>
      <c r="M409" s="223" t="s">
        <v>1</v>
      </c>
      <c r="N409" s="224" t="s">
        <v>39</v>
      </c>
      <c r="O409" s="79"/>
      <c r="P409" s="225">
        <f>O409*H409</f>
        <v>0</v>
      </c>
      <c r="Q409" s="225">
        <v>0</v>
      </c>
      <c r="R409" s="225">
        <f>Q409*H409</f>
        <v>0</v>
      </c>
      <c r="S409" s="225">
        <v>0</v>
      </c>
      <c r="T409" s="226">
        <f>S409*H409</f>
        <v>0</v>
      </c>
      <c r="AR409" s="17" t="s">
        <v>141</v>
      </c>
      <c r="AT409" s="17" t="s">
        <v>136</v>
      </c>
      <c r="AU409" s="17" t="s">
        <v>78</v>
      </c>
      <c r="AY409" s="17" t="s">
        <v>134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17" t="s">
        <v>76</v>
      </c>
      <c r="BK409" s="227">
        <f>ROUND(I409*H409,2)</f>
        <v>0</v>
      </c>
      <c r="BL409" s="17" t="s">
        <v>141</v>
      </c>
      <c r="BM409" s="17" t="s">
        <v>397</v>
      </c>
    </row>
    <row r="410" spans="2:51" s="12" customFormat="1" ht="12">
      <c r="B410" s="228"/>
      <c r="C410" s="229"/>
      <c r="D410" s="230" t="s">
        <v>143</v>
      </c>
      <c r="E410" s="231" t="s">
        <v>1</v>
      </c>
      <c r="F410" s="232" t="s">
        <v>144</v>
      </c>
      <c r="G410" s="229"/>
      <c r="H410" s="231" t="s">
        <v>1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143</v>
      </c>
      <c r="AU410" s="238" t="s">
        <v>78</v>
      </c>
      <c r="AV410" s="12" t="s">
        <v>76</v>
      </c>
      <c r="AW410" s="12" t="s">
        <v>30</v>
      </c>
      <c r="AX410" s="12" t="s">
        <v>68</v>
      </c>
      <c r="AY410" s="238" t="s">
        <v>134</v>
      </c>
    </row>
    <row r="411" spans="2:51" s="12" customFormat="1" ht="12">
      <c r="B411" s="228"/>
      <c r="C411" s="229"/>
      <c r="D411" s="230" t="s">
        <v>143</v>
      </c>
      <c r="E411" s="231" t="s">
        <v>1</v>
      </c>
      <c r="F411" s="232" t="s">
        <v>189</v>
      </c>
      <c r="G411" s="229"/>
      <c r="H411" s="231" t="s">
        <v>1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143</v>
      </c>
      <c r="AU411" s="238" t="s">
        <v>78</v>
      </c>
      <c r="AV411" s="12" t="s">
        <v>76</v>
      </c>
      <c r="AW411" s="12" t="s">
        <v>30</v>
      </c>
      <c r="AX411" s="12" t="s">
        <v>68</v>
      </c>
      <c r="AY411" s="238" t="s">
        <v>134</v>
      </c>
    </row>
    <row r="412" spans="2:51" s="13" customFormat="1" ht="12">
      <c r="B412" s="239"/>
      <c r="C412" s="240"/>
      <c r="D412" s="230" t="s">
        <v>143</v>
      </c>
      <c r="E412" s="241" t="s">
        <v>1</v>
      </c>
      <c r="F412" s="242" t="s">
        <v>337</v>
      </c>
      <c r="G412" s="240"/>
      <c r="H412" s="243">
        <v>4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AT412" s="249" t="s">
        <v>143</v>
      </c>
      <c r="AU412" s="249" t="s">
        <v>78</v>
      </c>
      <c r="AV412" s="13" t="s">
        <v>78</v>
      </c>
      <c r="AW412" s="13" t="s">
        <v>30</v>
      </c>
      <c r="AX412" s="13" t="s">
        <v>68</v>
      </c>
      <c r="AY412" s="249" t="s">
        <v>134</v>
      </c>
    </row>
    <row r="413" spans="2:51" s="14" customFormat="1" ht="12">
      <c r="B413" s="250"/>
      <c r="C413" s="251"/>
      <c r="D413" s="230" t="s">
        <v>143</v>
      </c>
      <c r="E413" s="252" t="s">
        <v>1</v>
      </c>
      <c r="F413" s="253" t="s">
        <v>146</v>
      </c>
      <c r="G413" s="251"/>
      <c r="H413" s="254">
        <v>4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AT413" s="260" t="s">
        <v>143</v>
      </c>
      <c r="AU413" s="260" t="s">
        <v>78</v>
      </c>
      <c r="AV413" s="14" t="s">
        <v>141</v>
      </c>
      <c r="AW413" s="14" t="s">
        <v>30</v>
      </c>
      <c r="AX413" s="14" t="s">
        <v>76</v>
      </c>
      <c r="AY413" s="260" t="s">
        <v>134</v>
      </c>
    </row>
    <row r="414" spans="2:65" s="1" customFormat="1" ht="22.5" customHeight="1">
      <c r="B414" s="38"/>
      <c r="C414" s="216" t="s">
        <v>398</v>
      </c>
      <c r="D414" s="216" t="s">
        <v>136</v>
      </c>
      <c r="E414" s="217" t="s">
        <v>399</v>
      </c>
      <c r="F414" s="218" t="s">
        <v>400</v>
      </c>
      <c r="G414" s="219" t="s">
        <v>139</v>
      </c>
      <c r="H414" s="220">
        <v>4</v>
      </c>
      <c r="I414" s="221"/>
      <c r="J414" s="222">
        <f>ROUND(I414*H414,2)</f>
        <v>0</v>
      </c>
      <c r="K414" s="218" t="s">
        <v>140</v>
      </c>
      <c r="L414" s="43"/>
      <c r="M414" s="223" t="s">
        <v>1</v>
      </c>
      <c r="N414" s="224" t="s">
        <v>39</v>
      </c>
      <c r="O414" s="79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AR414" s="17" t="s">
        <v>141</v>
      </c>
      <c r="AT414" s="17" t="s">
        <v>136</v>
      </c>
      <c r="AU414" s="17" t="s">
        <v>78</v>
      </c>
      <c r="AY414" s="17" t="s">
        <v>134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7" t="s">
        <v>76</v>
      </c>
      <c r="BK414" s="227">
        <f>ROUND(I414*H414,2)</f>
        <v>0</v>
      </c>
      <c r="BL414" s="17" t="s">
        <v>141</v>
      </c>
      <c r="BM414" s="17" t="s">
        <v>401</v>
      </c>
    </row>
    <row r="415" spans="2:51" s="12" customFormat="1" ht="12">
      <c r="B415" s="228"/>
      <c r="C415" s="229"/>
      <c r="D415" s="230" t="s">
        <v>143</v>
      </c>
      <c r="E415" s="231" t="s">
        <v>1</v>
      </c>
      <c r="F415" s="232" t="s">
        <v>144</v>
      </c>
      <c r="G415" s="229"/>
      <c r="H415" s="231" t="s">
        <v>1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143</v>
      </c>
      <c r="AU415" s="238" t="s">
        <v>78</v>
      </c>
      <c r="AV415" s="12" t="s">
        <v>76</v>
      </c>
      <c r="AW415" s="12" t="s">
        <v>30</v>
      </c>
      <c r="AX415" s="12" t="s">
        <v>68</v>
      </c>
      <c r="AY415" s="238" t="s">
        <v>134</v>
      </c>
    </row>
    <row r="416" spans="2:51" s="12" customFormat="1" ht="12">
      <c r="B416" s="228"/>
      <c r="C416" s="229"/>
      <c r="D416" s="230" t="s">
        <v>143</v>
      </c>
      <c r="E416" s="231" t="s">
        <v>1</v>
      </c>
      <c r="F416" s="232" t="s">
        <v>247</v>
      </c>
      <c r="G416" s="229"/>
      <c r="H416" s="231" t="s">
        <v>1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143</v>
      </c>
      <c r="AU416" s="238" t="s">
        <v>78</v>
      </c>
      <c r="AV416" s="12" t="s">
        <v>76</v>
      </c>
      <c r="AW416" s="12" t="s">
        <v>30</v>
      </c>
      <c r="AX416" s="12" t="s">
        <v>68</v>
      </c>
      <c r="AY416" s="238" t="s">
        <v>134</v>
      </c>
    </row>
    <row r="417" spans="2:51" s="13" customFormat="1" ht="12">
      <c r="B417" s="239"/>
      <c r="C417" s="240"/>
      <c r="D417" s="230" t="s">
        <v>143</v>
      </c>
      <c r="E417" s="241" t="s">
        <v>1</v>
      </c>
      <c r="F417" s="242" t="s">
        <v>337</v>
      </c>
      <c r="G417" s="240"/>
      <c r="H417" s="243">
        <v>4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AT417" s="249" t="s">
        <v>143</v>
      </c>
      <c r="AU417" s="249" t="s">
        <v>78</v>
      </c>
      <c r="AV417" s="13" t="s">
        <v>78</v>
      </c>
      <c r="AW417" s="13" t="s">
        <v>30</v>
      </c>
      <c r="AX417" s="13" t="s">
        <v>68</v>
      </c>
      <c r="AY417" s="249" t="s">
        <v>134</v>
      </c>
    </row>
    <row r="418" spans="2:51" s="14" customFormat="1" ht="12">
      <c r="B418" s="250"/>
      <c r="C418" s="251"/>
      <c r="D418" s="230" t="s">
        <v>143</v>
      </c>
      <c r="E418" s="252" t="s">
        <v>1</v>
      </c>
      <c r="F418" s="253" t="s">
        <v>146</v>
      </c>
      <c r="G418" s="251"/>
      <c r="H418" s="254">
        <v>4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AT418" s="260" t="s">
        <v>143</v>
      </c>
      <c r="AU418" s="260" t="s">
        <v>78</v>
      </c>
      <c r="AV418" s="14" t="s">
        <v>141</v>
      </c>
      <c r="AW418" s="14" t="s">
        <v>30</v>
      </c>
      <c r="AX418" s="14" t="s">
        <v>76</v>
      </c>
      <c r="AY418" s="260" t="s">
        <v>134</v>
      </c>
    </row>
    <row r="419" spans="2:65" s="1" customFormat="1" ht="22.5" customHeight="1">
      <c r="B419" s="38"/>
      <c r="C419" s="216" t="s">
        <v>402</v>
      </c>
      <c r="D419" s="216" t="s">
        <v>136</v>
      </c>
      <c r="E419" s="217" t="s">
        <v>403</v>
      </c>
      <c r="F419" s="218" t="s">
        <v>404</v>
      </c>
      <c r="G419" s="219" t="s">
        <v>139</v>
      </c>
      <c r="H419" s="220">
        <v>20</v>
      </c>
      <c r="I419" s="221"/>
      <c r="J419" s="222">
        <f>ROUND(I419*H419,2)</f>
        <v>0</v>
      </c>
      <c r="K419" s="218" t="s">
        <v>140</v>
      </c>
      <c r="L419" s="43"/>
      <c r="M419" s="223" t="s">
        <v>1</v>
      </c>
      <c r="N419" s="224" t="s">
        <v>39</v>
      </c>
      <c r="O419" s="79"/>
      <c r="P419" s="225">
        <f>O419*H419</f>
        <v>0</v>
      </c>
      <c r="Q419" s="225">
        <v>0</v>
      </c>
      <c r="R419" s="225">
        <f>Q419*H419</f>
        <v>0</v>
      </c>
      <c r="S419" s="225">
        <v>0</v>
      </c>
      <c r="T419" s="226">
        <f>S419*H419</f>
        <v>0</v>
      </c>
      <c r="AR419" s="17" t="s">
        <v>141</v>
      </c>
      <c r="AT419" s="17" t="s">
        <v>136</v>
      </c>
      <c r="AU419" s="17" t="s">
        <v>78</v>
      </c>
      <c r="AY419" s="17" t="s">
        <v>134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17" t="s">
        <v>76</v>
      </c>
      <c r="BK419" s="227">
        <f>ROUND(I419*H419,2)</f>
        <v>0</v>
      </c>
      <c r="BL419" s="17" t="s">
        <v>141</v>
      </c>
      <c r="BM419" s="17" t="s">
        <v>405</v>
      </c>
    </row>
    <row r="420" spans="2:51" s="12" customFormat="1" ht="12">
      <c r="B420" s="228"/>
      <c r="C420" s="229"/>
      <c r="D420" s="230" t="s">
        <v>143</v>
      </c>
      <c r="E420" s="231" t="s">
        <v>1</v>
      </c>
      <c r="F420" s="232" t="s">
        <v>194</v>
      </c>
      <c r="G420" s="229"/>
      <c r="H420" s="231" t="s">
        <v>1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143</v>
      </c>
      <c r="AU420" s="238" t="s">
        <v>78</v>
      </c>
      <c r="AV420" s="12" t="s">
        <v>76</v>
      </c>
      <c r="AW420" s="12" t="s">
        <v>30</v>
      </c>
      <c r="AX420" s="12" t="s">
        <v>68</v>
      </c>
      <c r="AY420" s="238" t="s">
        <v>134</v>
      </c>
    </row>
    <row r="421" spans="2:51" s="12" customFormat="1" ht="12">
      <c r="B421" s="228"/>
      <c r="C421" s="229"/>
      <c r="D421" s="230" t="s">
        <v>143</v>
      </c>
      <c r="E421" s="231" t="s">
        <v>1</v>
      </c>
      <c r="F421" s="232" t="s">
        <v>144</v>
      </c>
      <c r="G421" s="229"/>
      <c r="H421" s="231" t="s">
        <v>1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143</v>
      </c>
      <c r="AU421" s="238" t="s">
        <v>78</v>
      </c>
      <c r="AV421" s="12" t="s">
        <v>76</v>
      </c>
      <c r="AW421" s="12" t="s">
        <v>30</v>
      </c>
      <c r="AX421" s="12" t="s">
        <v>68</v>
      </c>
      <c r="AY421" s="238" t="s">
        <v>134</v>
      </c>
    </row>
    <row r="422" spans="2:51" s="12" customFormat="1" ht="12">
      <c r="B422" s="228"/>
      <c r="C422" s="229"/>
      <c r="D422" s="230" t="s">
        <v>143</v>
      </c>
      <c r="E422" s="231" t="s">
        <v>1</v>
      </c>
      <c r="F422" s="232" t="s">
        <v>199</v>
      </c>
      <c r="G422" s="229"/>
      <c r="H422" s="231" t="s">
        <v>1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143</v>
      </c>
      <c r="AU422" s="238" t="s">
        <v>78</v>
      </c>
      <c r="AV422" s="12" t="s">
        <v>76</v>
      </c>
      <c r="AW422" s="12" t="s">
        <v>30</v>
      </c>
      <c r="AX422" s="12" t="s">
        <v>68</v>
      </c>
      <c r="AY422" s="238" t="s">
        <v>134</v>
      </c>
    </row>
    <row r="423" spans="2:51" s="13" customFormat="1" ht="12">
      <c r="B423" s="239"/>
      <c r="C423" s="240"/>
      <c r="D423" s="230" t="s">
        <v>143</v>
      </c>
      <c r="E423" s="241" t="s">
        <v>1</v>
      </c>
      <c r="F423" s="242" t="s">
        <v>337</v>
      </c>
      <c r="G423" s="240"/>
      <c r="H423" s="243">
        <v>4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AT423" s="249" t="s">
        <v>143</v>
      </c>
      <c r="AU423" s="249" t="s">
        <v>78</v>
      </c>
      <c r="AV423" s="13" t="s">
        <v>78</v>
      </c>
      <c r="AW423" s="13" t="s">
        <v>30</v>
      </c>
      <c r="AX423" s="13" t="s">
        <v>68</v>
      </c>
      <c r="AY423" s="249" t="s">
        <v>134</v>
      </c>
    </row>
    <row r="424" spans="2:51" s="12" customFormat="1" ht="12">
      <c r="B424" s="228"/>
      <c r="C424" s="229"/>
      <c r="D424" s="230" t="s">
        <v>143</v>
      </c>
      <c r="E424" s="231" t="s">
        <v>1</v>
      </c>
      <c r="F424" s="232" t="s">
        <v>207</v>
      </c>
      <c r="G424" s="229"/>
      <c r="H424" s="231" t="s">
        <v>1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143</v>
      </c>
      <c r="AU424" s="238" t="s">
        <v>78</v>
      </c>
      <c r="AV424" s="12" t="s">
        <v>76</v>
      </c>
      <c r="AW424" s="12" t="s">
        <v>30</v>
      </c>
      <c r="AX424" s="12" t="s">
        <v>68</v>
      </c>
      <c r="AY424" s="238" t="s">
        <v>134</v>
      </c>
    </row>
    <row r="425" spans="2:51" s="12" customFormat="1" ht="12">
      <c r="B425" s="228"/>
      <c r="C425" s="229"/>
      <c r="D425" s="230" t="s">
        <v>143</v>
      </c>
      <c r="E425" s="231" t="s">
        <v>1</v>
      </c>
      <c r="F425" s="232" t="s">
        <v>144</v>
      </c>
      <c r="G425" s="229"/>
      <c r="H425" s="231" t="s">
        <v>1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143</v>
      </c>
      <c r="AU425" s="238" t="s">
        <v>78</v>
      </c>
      <c r="AV425" s="12" t="s">
        <v>76</v>
      </c>
      <c r="AW425" s="12" t="s">
        <v>30</v>
      </c>
      <c r="AX425" s="12" t="s">
        <v>68</v>
      </c>
      <c r="AY425" s="238" t="s">
        <v>134</v>
      </c>
    </row>
    <row r="426" spans="2:51" s="12" customFormat="1" ht="12">
      <c r="B426" s="228"/>
      <c r="C426" s="229"/>
      <c r="D426" s="230" t="s">
        <v>143</v>
      </c>
      <c r="E426" s="231" t="s">
        <v>1</v>
      </c>
      <c r="F426" s="232" t="s">
        <v>267</v>
      </c>
      <c r="G426" s="229"/>
      <c r="H426" s="231" t="s">
        <v>1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AT426" s="238" t="s">
        <v>143</v>
      </c>
      <c r="AU426" s="238" t="s">
        <v>78</v>
      </c>
      <c r="AV426" s="12" t="s">
        <v>76</v>
      </c>
      <c r="AW426" s="12" t="s">
        <v>30</v>
      </c>
      <c r="AX426" s="12" t="s">
        <v>68</v>
      </c>
      <c r="AY426" s="238" t="s">
        <v>134</v>
      </c>
    </row>
    <row r="427" spans="2:51" s="13" customFormat="1" ht="12">
      <c r="B427" s="239"/>
      <c r="C427" s="240"/>
      <c r="D427" s="230" t="s">
        <v>143</v>
      </c>
      <c r="E427" s="241" t="s">
        <v>1</v>
      </c>
      <c r="F427" s="242" t="s">
        <v>342</v>
      </c>
      <c r="G427" s="240"/>
      <c r="H427" s="243">
        <v>16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AT427" s="249" t="s">
        <v>143</v>
      </c>
      <c r="AU427" s="249" t="s">
        <v>78</v>
      </c>
      <c r="AV427" s="13" t="s">
        <v>78</v>
      </c>
      <c r="AW427" s="13" t="s">
        <v>30</v>
      </c>
      <c r="AX427" s="13" t="s">
        <v>68</v>
      </c>
      <c r="AY427" s="249" t="s">
        <v>134</v>
      </c>
    </row>
    <row r="428" spans="2:51" s="14" customFormat="1" ht="12">
      <c r="B428" s="250"/>
      <c r="C428" s="251"/>
      <c r="D428" s="230" t="s">
        <v>143</v>
      </c>
      <c r="E428" s="252" t="s">
        <v>1</v>
      </c>
      <c r="F428" s="253" t="s">
        <v>146</v>
      </c>
      <c r="G428" s="251"/>
      <c r="H428" s="254">
        <v>20</v>
      </c>
      <c r="I428" s="255"/>
      <c r="J428" s="251"/>
      <c r="K428" s="251"/>
      <c r="L428" s="256"/>
      <c r="M428" s="257"/>
      <c r="N428" s="258"/>
      <c r="O428" s="258"/>
      <c r="P428" s="258"/>
      <c r="Q428" s="258"/>
      <c r="R428" s="258"/>
      <c r="S428" s="258"/>
      <c r="T428" s="259"/>
      <c r="AT428" s="260" t="s">
        <v>143</v>
      </c>
      <c r="AU428" s="260" t="s">
        <v>78</v>
      </c>
      <c r="AV428" s="14" t="s">
        <v>141</v>
      </c>
      <c r="AW428" s="14" t="s">
        <v>30</v>
      </c>
      <c r="AX428" s="14" t="s">
        <v>76</v>
      </c>
      <c r="AY428" s="260" t="s">
        <v>134</v>
      </c>
    </row>
    <row r="429" spans="2:65" s="1" customFormat="1" ht="16.5" customHeight="1">
      <c r="B429" s="38"/>
      <c r="C429" s="216" t="s">
        <v>406</v>
      </c>
      <c r="D429" s="216" t="s">
        <v>136</v>
      </c>
      <c r="E429" s="217" t="s">
        <v>407</v>
      </c>
      <c r="F429" s="218" t="s">
        <v>408</v>
      </c>
      <c r="G429" s="219" t="s">
        <v>139</v>
      </c>
      <c r="H429" s="220">
        <v>1</v>
      </c>
      <c r="I429" s="221"/>
      <c r="J429" s="222">
        <f>ROUND(I429*H429,2)</f>
        <v>0</v>
      </c>
      <c r="K429" s="218" t="s">
        <v>140</v>
      </c>
      <c r="L429" s="43"/>
      <c r="M429" s="223" t="s">
        <v>1</v>
      </c>
      <c r="N429" s="224" t="s">
        <v>39</v>
      </c>
      <c r="O429" s="79"/>
      <c r="P429" s="225">
        <f>O429*H429</f>
        <v>0</v>
      </c>
      <c r="Q429" s="225">
        <v>0.00027</v>
      </c>
      <c r="R429" s="225">
        <f>Q429*H429</f>
        <v>0.00027</v>
      </c>
      <c r="S429" s="225">
        <v>0</v>
      </c>
      <c r="T429" s="226">
        <f>S429*H429</f>
        <v>0</v>
      </c>
      <c r="AR429" s="17" t="s">
        <v>141</v>
      </c>
      <c r="AT429" s="17" t="s">
        <v>136</v>
      </c>
      <c r="AU429" s="17" t="s">
        <v>78</v>
      </c>
      <c r="AY429" s="17" t="s">
        <v>134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7" t="s">
        <v>76</v>
      </c>
      <c r="BK429" s="227">
        <f>ROUND(I429*H429,2)</f>
        <v>0</v>
      </c>
      <c r="BL429" s="17" t="s">
        <v>141</v>
      </c>
      <c r="BM429" s="17" t="s">
        <v>409</v>
      </c>
    </row>
    <row r="430" spans="2:51" s="12" customFormat="1" ht="12">
      <c r="B430" s="228"/>
      <c r="C430" s="229"/>
      <c r="D430" s="230" t="s">
        <v>143</v>
      </c>
      <c r="E430" s="231" t="s">
        <v>1</v>
      </c>
      <c r="F430" s="232" t="s">
        <v>194</v>
      </c>
      <c r="G430" s="229"/>
      <c r="H430" s="231" t="s">
        <v>1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143</v>
      </c>
      <c r="AU430" s="238" t="s">
        <v>78</v>
      </c>
      <c r="AV430" s="12" t="s">
        <v>76</v>
      </c>
      <c r="AW430" s="12" t="s">
        <v>30</v>
      </c>
      <c r="AX430" s="12" t="s">
        <v>68</v>
      </c>
      <c r="AY430" s="238" t="s">
        <v>134</v>
      </c>
    </row>
    <row r="431" spans="2:51" s="12" customFormat="1" ht="12">
      <c r="B431" s="228"/>
      <c r="C431" s="229"/>
      <c r="D431" s="230" t="s">
        <v>143</v>
      </c>
      <c r="E431" s="231" t="s">
        <v>1</v>
      </c>
      <c r="F431" s="232" t="s">
        <v>144</v>
      </c>
      <c r="G431" s="229"/>
      <c r="H431" s="231" t="s">
        <v>1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143</v>
      </c>
      <c r="AU431" s="238" t="s">
        <v>78</v>
      </c>
      <c r="AV431" s="12" t="s">
        <v>76</v>
      </c>
      <c r="AW431" s="12" t="s">
        <v>30</v>
      </c>
      <c r="AX431" s="12" t="s">
        <v>68</v>
      </c>
      <c r="AY431" s="238" t="s">
        <v>134</v>
      </c>
    </row>
    <row r="432" spans="2:51" s="12" customFormat="1" ht="12">
      <c r="B432" s="228"/>
      <c r="C432" s="229"/>
      <c r="D432" s="230" t="s">
        <v>143</v>
      </c>
      <c r="E432" s="231" t="s">
        <v>1</v>
      </c>
      <c r="F432" s="232" t="s">
        <v>247</v>
      </c>
      <c r="G432" s="229"/>
      <c r="H432" s="231" t="s">
        <v>1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143</v>
      </c>
      <c r="AU432" s="238" t="s">
        <v>78</v>
      </c>
      <c r="AV432" s="12" t="s">
        <v>76</v>
      </c>
      <c r="AW432" s="12" t="s">
        <v>30</v>
      </c>
      <c r="AX432" s="12" t="s">
        <v>68</v>
      </c>
      <c r="AY432" s="238" t="s">
        <v>134</v>
      </c>
    </row>
    <row r="433" spans="2:51" s="13" customFormat="1" ht="12">
      <c r="B433" s="239"/>
      <c r="C433" s="240"/>
      <c r="D433" s="230" t="s">
        <v>143</v>
      </c>
      <c r="E433" s="241" t="s">
        <v>1</v>
      </c>
      <c r="F433" s="242" t="s">
        <v>76</v>
      </c>
      <c r="G433" s="240"/>
      <c r="H433" s="243">
        <v>1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AT433" s="249" t="s">
        <v>143</v>
      </c>
      <c r="AU433" s="249" t="s">
        <v>78</v>
      </c>
      <c r="AV433" s="13" t="s">
        <v>78</v>
      </c>
      <c r="AW433" s="13" t="s">
        <v>30</v>
      </c>
      <c r="AX433" s="13" t="s">
        <v>68</v>
      </c>
      <c r="AY433" s="249" t="s">
        <v>134</v>
      </c>
    </row>
    <row r="434" spans="2:51" s="14" customFormat="1" ht="12">
      <c r="B434" s="250"/>
      <c r="C434" s="251"/>
      <c r="D434" s="230" t="s">
        <v>143</v>
      </c>
      <c r="E434" s="252" t="s">
        <v>1</v>
      </c>
      <c r="F434" s="253" t="s">
        <v>146</v>
      </c>
      <c r="G434" s="251"/>
      <c r="H434" s="254">
        <v>1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AT434" s="260" t="s">
        <v>143</v>
      </c>
      <c r="AU434" s="260" t="s">
        <v>78</v>
      </c>
      <c r="AV434" s="14" t="s">
        <v>141</v>
      </c>
      <c r="AW434" s="14" t="s">
        <v>30</v>
      </c>
      <c r="AX434" s="14" t="s">
        <v>76</v>
      </c>
      <c r="AY434" s="260" t="s">
        <v>134</v>
      </c>
    </row>
    <row r="435" spans="2:65" s="1" customFormat="1" ht="16.5" customHeight="1">
      <c r="B435" s="38"/>
      <c r="C435" s="216" t="s">
        <v>410</v>
      </c>
      <c r="D435" s="216" t="s">
        <v>136</v>
      </c>
      <c r="E435" s="217" t="s">
        <v>411</v>
      </c>
      <c r="F435" s="218" t="s">
        <v>412</v>
      </c>
      <c r="G435" s="219" t="s">
        <v>139</v>
      </c>
      <c r="H435" s="220">
        <v>8</v>
      </c>
      <c r="I435" s="221"/>
      <c r="J435" s="222">
        <f>ROUND(I435*H435,2)</f>
        <v>0</v>
      </c>
      <c r="K435" s="218" t="s">
        <v>140</v>
      </c>
      <c r="L435" s="43"/>
      <c r="M435" s="223" t="s">
        <v>1</v>
      </c>
      <c r="N435" s="224" t="s">
        <v>39</v>
      </c>
      <c r="O435" s="79"/>
      <c r="P435" s="225">
        <f>O435*H435</f>
        <v>0</v>
      </c>
      <c r="Q435" s="225">
        <v>0.00053</v>
      </c>
      <c r="R435" s="225">
        <f>Q435*H435</f>
        <v>0.00424</v>
      </c>
      <c r="S435" s="225">
        <v>0</v>
      </c>
      <c r="T435" s="226">
        <f>S435*H435</f>
        <v>0</v>
      </c>
      <c r="AR435" s="17" t="s">
        <v>141</v>
      </c>
      <c r="AT435" s="17" t="s">
        <v>136</v>
      </c>
      <c r="AU435" s="17" t="s">
        <v>78</v>
      </c>
      <c r="AY435" s="17" t="s">
        <v>134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17" t="s">
        <v>76</v>
      </c>
      <c r="BK435" s="227">
        <f>ROUND(I435*H435,2)</f>
        <v>0</v>
      </c>
      <c r="BL435" s="17" t="s">
        <v>141</v>
      </c>
      <c r="BM435" s="17" t="s">
        <v>413</v>
      </c>
    </row>
    <row r="436" spans="2:51" s="12" customFormat="1" ht="12">
      <c r="B436" s="228"/>
      <c r="C436" s="229"/>
      <c r="D436" s="230" t="s">
        <v>143</v>
      </c>
      <c r="E436" s="231" t="s">
        <v>1</v>
      </c>
      <c r="F436" s="232" t="s">
        <v>194</v>
      </c>
      <c r="G436" s="229"/>
      <c r="H436" s="231" t="s">
        <v>1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143</v>
      </c>
      <c r="AU436" s="238" t="s">
        <v>78</v>
      </c>
      <c r="AV436" s="12" t="s">
        <v>76</v>
      </c>
      <c r="AW436" s="12" t="s">
        <v>30</v>
      </c>
      <c r="AX436" s="12" t="s">
        <v>68</v>
      </c>
      <c r="AY436" s="238" t="s">
        <v>134</v>
      </c>
    </row>
    <row r="437" spans="2:51" s="12" customFormat="1" ht="12">
      <c r="B437" s="228"/>
      <c r="C437" s="229"/>
      <c r="D437" s="230" t="s">
        <v>143</v>
      </c>
      <c r="E437" s="231" t="s">
        <v>1</v>
      </c>
      <c r="F437" s="232" t="s">
        <v>144</v>
      </c>
      <c r="G437" s="229"/>
      <c r="H437" s="231" t="s">
        <v>1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AT437" s="238" t="s">
        <v>143</v>
      </c>
      <c r="AU437" s="238" t="s">
        <v>78</v>
      </c>
      <c r="AV437" s="12" t="s">
        <v>76</v>
      </c>
      <c r="AW437" s="12" t="s">
        <v>30</v>
      </c>
      <c r="AX437" s="12" t="s">
        <v>68</v>
      </c>
      <c r="AY437" s="238" t="s">
        <v>134</v>
      </c>
    </row>
    <row r="438" spans="2:51" s="12" customFormat="1" ht="12">
      <c r="B438" s="228"/>
      <c r="C438" s="229"/>
      <c r="D438" s="230" t="s">
        <v>143</v>
      </c>
      <c r="E438" s="231" t="s">
        <v>1</v>
      </c>
      <c r="F438" s="232" t="s">
        <v>199</v>
      </c>
      <c r="G438" s="229"/>
      <c r="H438" s="231" t="s">
        <v>1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143</v>
      </c>
      <c r="AU438" s="238" t="s">
        <v>78</v>
      </c>
      <c r="AV438" s="12" t="s">
        <v>76</v>
      </c>
      <c r="AW438" s="12" t="s">
        <v>30</v>
      </c>
      <c r="AX438" s="12" t="s">
        <v>68</v>
      </c>
      <c r="AY438" s="238" t="s">
        <v>134</v>
      </c>
    </row>
    <row r="439" spans="2:51" s="13" customFormat="1" ht="12">
      <c r="B439" s="239"/>
      <c r="C439" s="240"/>
      <c r="D439" s="230" t="s">
        <v>143</v>
      </c>
      <c r="E439" s="241" t="s">
        <v>1</v>
      </c>
      <c r="F439" s="242" t="s">
        <v>141</v>
      </c>
      <c r="G439" s="240"/>
      <c r="H439" s="243">
        <v>4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AT439" s="249" t="s">
        <v>143</v>
      </c>
      <c r="AU439" s="249" t="s">
        <v>78</v>
      </c>
      <c r="AV439" s="13" t="s">
        <v>78</v>
      </c>
      <c r="AW439" s="13" t="s">
        <v>30</v>
      </c>
      <c r="AX439" s="13" t="s">
        <v>68</v>
      </c>
      <c r="AY439" s="249" t="s">
        <v>134</v>
      </c>
    </row>
    <row r="440" spans="2:51" s="12" customFormat="1" ht="12">
      <c r="B440" s="228"/>
      <c r="C440" s="229"/>
      <c r="D440" s="230" t="s">
        <v>143</v>
      </c>
      <c r="E440" s="231" t="s">
        <v>1</v>
      </c>
      <c r="F440" s="232" t="s">
        <v>200</v>
      </c>
      <c r="G440" s="229"/>
      <c r="H440" s="231" t="s">
        <v>1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143</v>
      </c>
      <c r="AU440" s="238" t="s">
        <v>78</v>
      </c>
      <c r="AV440" s="12" t="s">
        <v>76</v>
      </c>
      <c r="AW440" s="12" t="s">
        <v>30</v>
      </c>
      <c r="AX440" s="12" t="s">
        <v>68</v>
      </c>
      <c r="AY440" s="238" t="s">
        <v>134</v>
      </c>
    </row>
    <row r="441" spans="2:51" s="12" customFormat="1" ht="12">
      <c r="B441" s="228"/>
      <c r="C441" s="229"/>
      <c r="D441" s="230" t="s">
        <v>143</v>
      </c>
      <c r="E441" s="231" t="s">
        <v>1</v>
      </c>
      <c r="F441" s="232" t="s">
        <v>144</v>
      </c>
      <c r="G441" s="229"/>
      <c r="H441" s="231" t="s">
        <v>1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143</v>
      </c>
      <c r="AU441" s="238" t="s">
        <v>78</v>
      </c>
      <c r="AV441" s="12" t="s">
        <v>76</v>
      </c>
      <c r="AW441" s="12" t="s">
        <v>30</v>
      </c>
      <c r="AX441" s="12" t="s">
        <v>68</v>
      </c>
      <c r="AY441" s="238" t="s">
        <v>134</v>
      </c>
    </row>
    <row r="442" spans="2:51" s="12" customFormat="1" ht="12">
      <c r="B442" s="228"/>
      <c r="C442" s="229"/>
      <c r="D442" s="230" t="s">
        <v>143</v>
      </c>
      <c r="E442" s="231" t="s">
        <v>1</v>
      </c>
      <c r="F442" s="232" t="s">
        <v>179</v>
      </c>
      <c r="G442" s="229"/>
      <c r="H442" s="231" t="s">
        <v>1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143</v>
      </c>
      <c r="AU442" s="238" t="s">
        <v>78</v>
      </c>
      <c r="AV442" s="12" t="s">
        <v>76</v>
      </c>
      <c r="AW442" s="12" t="s">
        <v>30</v>
      </c>
      <c r="AX442" s="12" t="s">
        <v>68</v>
      </c>
      <c r="AY442" s="238" t="s">
        <v>134</v>
      </c>
    </row>
    <row r="443" spans="2:51" s="13" customFormat="1" ht="12">
      <c r="B443" s="239"/>
      <c r="C443" s="240"/>
      <c r="D443" s="230" t="s">
        <v>143</v>
      </c>
      <c r="E443" s="241" t="s">
        <v>1</v>
      </c>
      <c r="F443" s="242" t="s">
        <v>141</v>
      </c>
      <c r="G443" s="240"/>
      <c r="H443" s="243">
        <v>4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AT443" s="249" t="s">
        <v>143</v>
      </c>
      <c r="AU443" s="249" t="s">
        <v>78</v>
      </c>
      <c r="AV443" s="13" t="s">
        <v>78</v>
      </c>
      <c r="AW443" s="13" t="s">
        <v>30</v>
      </c>
      <c r="AX443" s="13" t="s">
        <v>68</v>
      </c>
      <c r="AY443" s="249" t="s">
        <v>134</v>
      </c>
    </row>
    <row r="444" spans="2:51" s="14" customFormat="1" ht="12">
      <c r="B444" s="250"/>
      <c r="C444" s="251"/>
      <c r="D444" s="230" t="s">
        <v>143</v>
      </c>
      <c r="E444" s="252" t="s">
        <v>1</v>
      </c>
      <c r="F444" s="253" t="s">
        <v>146</v>
      </c>
      <c r="G444" s="251"/>
      <c r="H444" s="254">
        <v>8</v>
      </c>
      <c r="I444" s="255"/>
      <c r="J444" s="251"/>
      <c r="K444" s="251"/>
      <c r="L444" s="256"/>
      <c r="M444" s="257"/>
      <c r="N444" s="258"/>
      <c r="O444" s="258"/>
      <c r="P444" s="258"/>
      <c r="Q444" s="258"/>
      <c r="R444" s="258"/>
      <c r="S444" s="258"/>
      <c r="T444" s="259"/>
      <c r="AT444" s="260" t="s">
        <v>143</v>
      </c>
      <c r="AU444" s="260" t="s">
        <v>78</v>
      </c>
      <c r="AV444" s="14" t="s">
        <v>141</v>
      </c>
      <c r="AW444" s="14" t="s">
        <v>30</v>
      </c>
      <c r="AX444" s="14" t="s">
        <v>76</v>
      </c>
      <c r="AY444" s="260" t="s">
        <v>134</v>
      </c>
    </row>
    <row r="445" spans="2:65" s="1" customFormat="1" ht="16.5" customHeight="1">
      <c r="B445" s="38"/>
      <c r="C445" s="216" t="s">
        <v>414</v>
      </c>
      <c r="D445" s="216" t="s">
        <v>136</v>
      </c>
      <c r="E445" s="217" t="s">
        <v>415</v>
      </c>
      <c r="F445" s="218" t="s">
        <v>416</v>
      </c>
      <c r="G445" s="219" t="s">
        <v>139</v>
      </c>
      <c r="H445" s="220">
        <v>12</v>
      </c>
      <c r="I445" s="221"/>
      <c r="J445" s="222">
        <f>ROUND(I445*H445,2)</f>
        <v>0</v>
      </c>
      <c r="K445" s="218" t="s">
        <v>140</v>
      </c>
      <c r="L445" s="43"/>
      <c r="M445" s="223" t="s">
        <v>1</v>
      </c>
      <c r="N445" s="224" t="s">
        <v>39</v>
      </c>
      <c r="O445" s="79"/>
      <c r="P445" s="225">
        <f>O445*H445</f>
        <v>0</v>
      </c>
      <c r="Q445" s="225">
        <v>0.00107</v>
      </c>
      <c r="R445" s="225">
        <f>Q445*H445</f>
        <v>0.01284</v>
      </c>
      <c r="S445" s="225">
        <v>0</v>
      </c>
      <c r="T445" s="226">
        <f>S445*H445</f>
        <v>0</v>
      </c>
      <c r="AR445" s="17" t="s">
        <v>141</v>
      </c>
      <c r="AT445" s="17" t="s">
        <v>136</v>
      </c>
      <c r="AU445" s="17" t="s">
        <v>78</v>
      </c>
      <c r="AY445" s="17" t="s">
        <v>134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7" t="s">
        <v>76</v>
      </c>
      <c r="BK445" s="227">
        <f>ROUND(I445*H445,2)</f>
        <v>0</v>
      </c>
      <c r="BL445" s="17" t="s">
        <v>141</v>
      </c>
      <c r="BM445" s="17" t="s">
        <v>417</v>
      </c>
    </row>
    <row r="446" spans="2:51" s="12" customFormat="1" ht="12">
      <c r="B446" s="228"/>
      <c r="C446" s="229"/>
      <c r="D446" s="230" t="s">
        <v>143</v>
      </c>
      <c r="E446" s="231" t="s">
        <v>1</v>
      </c>
      <c r="F446" s="232" t="s">
        <v>194</v>
      </c>
      <c r="G446" s="229"/>
      <c r="H446" s="231" t="s">
        <v>1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143</v>
      </c>
      <c r="AU446" s="238" t="s">
        <v>78</v>
      </c>
      <c r="AV446" s="12" t="s">
        <v>76</v>
      </c>
      <c r="AW446" s="12" t="s">
        <v>30</v>
      </c>
      <c r="AX446" s="12" t="s">
        <v>68</v>
      </c>
      <c r="AY446" s="238" t="s">
        <v>134</v>
      </c>
    </row>
    <row r="447" spans="2:51" s="12" customFormat="1" ht="12">
      <c r="B447" s="228"/>
      <c r="C447" s="229"/>
      <c r="D447" s="230" t="s">
        <v>143</v>
      </c>
      <c r="E447" s="231" t="s">
        <v>1</v>
      </c>
      <c r="F447" s="232" t="s">
        <v>144</v>
      </c>
      <c r="G447" s="229"/>
      <c r="H447" s="231" t="s">
        <v>1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143</v>
      </c>
      <c r="AU447" s="238" t="s">
        <v>78</v>
      </c>
      <c r="AV447" s="12" t="s">
        <v>76</v>
      </c>
      <c r="AW447" s="12" t="s">
        <v>30</v>
      </c>
      <c r="AX447" s="12" t="s">
        <v>68</v>
      </c>
      <c r="AY447" s="238" t="s">
        <v>134</v>
      </c>
    </row>
    <row r="448" spans="2:51" s="12" customFormat="1" ht="12">
      <c r="B448" s="228"/>
      <c r="C448" s="229"/>
      <c r="D448" s="230" t="s">
        <v>143</v>
      </c>
      <c r="E448" s="231" t="s">
        <v>1</v>
      </c>
      <c r="F448" s="232" t="s">
        <v>418</v>
      </c>
      <c r="G448" s="229"/>
      <c r="H448" s="231" t="s">
        <v>1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143</v>
      </c>
      <c r="AU448" s="238" t="s">
        <v>78</v>
      </c>
      <c r="AV448" s="12" t="s">
        <v>76</v>
      </c>
      <c r="AW448" s="12" t="s">
        <v>30</v>
      </c>
      <c r="AX448" s="12" t="s">
        <v>68</v>
      </c>
      <c r="AY448" s="238" t="s">
        <v>134</v>
      </c>
    </row>
    <row r="449" spans="2:51" s="13" customFormat="1" ht="12">
      <c r="B449" s="239"/>
      <c r="C449" s="240"/>
      <c r="D449" s="230" t="s">
        <v>143</v>
      </c>
      <c r="E449" s="241" t="s">
        <v>1</v>
      </c>
      <c r="F449" s="242" t="s">
        <v>190</v>
      </c>
      <c r="G449" s="240"/>
      <c r="H449" s="243">
        <v>11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AT449" s="249" t="s">
        <v>143</v>
      </c>
      <c r="AU449" s="249" t="s">
        <v>78</v>
      </c>
      <c r="AV449" s="13" t="s">
        <v>78</v>
      </c>
      <c r="AW449" s="13" t="s">
        <v>30</v>
      </c>
      <c r="AX449" s="13" t="s">
        <v>68</v>
      </c>
      <c r="AY449" s="249" t="s">
        <v>134</v>
      </c>
    </row>
    <row r="450" spans="2:51" s="12" customFormat="1" ht="12">
      <c r="B450" s="228"/>
      <c r="C450" s="229"/>
      <c r="D450" s="230" t="s">
        <v>143</v>
      </c>
      <c r="E450" s="231" t="s">
        <v>1</v>
      </c>
      <c r="F450" s="232" t="s">
        <v>207</v>
      </c>
      <c r="G450" s="229"/>
      <c r="H450" s="231" t="s">
        <v>1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143</v>
      </c>
      <c r="AU450" s="238" t="s">
        <v>78</v>
      </c>
      <c r="AV450" s="12" t="s">
        <v>76</v>
      </c>
      <c r="AW450" s="12" t="s">
        <v>30</v>
      </c>
      <c r="AX450" s="12" t="s">
        <v>68</v>
      </c>
      <c r="AY450" s="238" t="s">
        <v>134</v>
      </c>
    </row>
    <row r="451" spans="2:51" s="12" customFormat="1" ht="12">
      <c r="B451" s="228"/>
      <c r="C451" s="229"/>
      <c r="D451" s="230" t="s">
        <v>143</v>
      </c>
      <c r="E451" s="231" t="s">
        <v>1</v>
      </c>
      <c r="F451" s="232" t="s">
        <v>189</v>
      </c>
      <c r="G451" s="229"/>
      <c r="H451" s="231" t="s">
        <v>1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143</v>
      </c>
      <c r="AU451" s="238" t="s">
        <v>78</v>
      </c>
      <c r="AV451" s="12" t="s">
        <v>76</v>
      </c>
      <c r="AW451" s="12" t="s">
        <v>30</v>
      </c>
      <c r="AX451" s="12" t="s">
        <v>68</v>
      </c>
      <c r="AY451" s="238" t="s">
        <v>134</v>
      </c>
    </row>
    <row r="452" spans="2:51" s="13" customFormat="1" ht="12">
      <c r="B452" s="239"/>
      <c r="C452" s="240"/>
      <c r="D452" s="230" t="s">
        <v>143</v>
      </c>
      <c r="E452" s="241" t="s">
        <v>1</v>
      </c>
      <c r="F452" s="242" t="s">
        <v>76</v>
      </c>
      <c r="G452" s="240"/>
      <c r="H452" s="243">
        <v>1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AT452" s="249" t="s">
        <v>143</v>
      </c>
      <c r="AU452" s="249" t="s">
        <v>78</v>
      </c>
      <c r="AV452" s="13" t="s">
        <v>78</v>
      </c>
      <c r="AW452" s="13" t="s">
        <v>30</v>
      </c>
      <c r="AX452" s="13" t="s">
        <v>68</v>
      </c>
      <c r="AY452" s="249" t="s">
        <v>134</v>
      </c>
    </row>
    <row r="453" spans="2:51" s="14" customFormat="1" ht="12">
      <c r="B453" s="250"/>
      <c r="C453" s="251"/>
      <c r="D453" s="230" t="s">
        <v>143</v>
      </c>
      <c r="E453" s="252" t="s">
        <v>1</v>
      </c>
      <c r="F453" s="253" t="s">
        <v>146</v>
      </c>
      <c r="G453" s="251"/>
      <c r="H453" s="254">
        <v>12</v>
      </c>
      <c r="I453" s="255"/>
      <c r="J453" s="251"/>
      <c r="K453" s="251"/>
      <c r="L453" s="256"/>
      <c r="M453" s="257"/>
      <c r="N453" s="258"/>
      <c r="O453" s="258"/>
      <c r="P453" s="258"/>
      <c r="Q453" s="258"/>
      <c r="R453" s="258"/>
      <c r="S453" s="258"/>
      <c r="T453" s="259"/>
      <c r="AT453" s="260" t="s">
        <v>143</v>
      </c>
      <c r="AU453" s="260" t="s">
        <v>78</v>
      </c>
      <c r="AV453" s="14" t="s">
        <v>141</v>
      </c>
      <c r="AW453" s="14" t="s">
        <v>30</v>
      </c>
      <c r="AX453" s="14" t="s">
        <v>76</v>
      </c>
      <c r="AY453" s="260" t="s">
        <v>134</v>
      </c>
    </row>
    <row r="454" spans="2:65" s="1" customFormat="1" ht="16.5" customHeight="1">
      <c r="B454" s="38"/>
      <c r="C454" s="216" t="s">
        <v>419</v>
      </c>
      <c r="D454" s="216" t="s">
        <v>136</v>
      </c>
      <c r="E454" s="217" t="s">
        <v>420</v>
      </c>
      <c r="F454" s="218" t="s">
        <v>421</v>
      </c>
      <c r="G454" s="219" t="s">
        <v>139</v>
      </c>
      <c r="H454" s="220">
        <v>6</v>
      </c>
      <c r="I454" s="221"/>
      <c r="J454" s="222">
        <f>ROUND(I454*H454,2)</f>
        <v>0</v>
      </c>
      <c r="K454" s="218" t="s">
        <v>140</v>
      </c>
      <c r="L454" s="43"/>
      <c r="M454" s="223" t="s">
        <v>1</v>
      </c>
      <c r="N454" s="224" t="s">
        <v>39</v>
      </c>
      <c r="O454" s="79"/>
      <c r="P454" s="225">
        <f>O454*H454</f>
        <v>0</v>
      </c>
      <c r="Q454" s="225">
        <v>0.0016</v>
      </c>
      <c r="R454" s="225">
        <f>Q454*H454</f>
        <v>0.009600000000000001</v>
      </c>
      <c r="S454" s="225">
        <v>0</v>
      </c>
      <c r="T454" s="226">
        <f>S454*H454</f>
        <v>0</v>
      </c>
      <c r="AR454" s="17" t="s">
        <v>141</v>
      </c>
      <c r="AT454" s="17" t="s">
        <v>136</v>
      </c>
      <c r="AU454" s="17" t="s">
        <v>78</v>
      </c>
      <c r="AY454" s="17" t="s">
        <v>134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7" t="s">
        <v>76</v>
      </c>
      <c r="BK454" s="227">
        <f>ROUND(I454*H454,2)</f>
        <v>0</v>
      </c>
      <c r="BL454" s="17" t="s">
        <v>141</v>
      </c>
      <c r="BM454" s="17" t="s">
        <v>422</v>
      </c>
    </row>
    <row r="455" spans="2:51" s="12" customFormat="1" ht="12">
      <c r="B455" s="228"/>
      <c r="C455" s="229"/>
      <c r="D455" s="230" t="s">
        <v>143</v>
      </c>
      <c r="E455" s="231" t="s">
        <v>1</v>
      </c>
      <c r="F455" s="232" t="s">
        <v>194</v>
      </c>
      <c r="G455" s="229"/>
      <c r="H455" s="231" t="s">
        <v>1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143</v>
      </c>
      <c r="AU455" s="238" t="s">
        <v>78</v>
      </c>
      <c r="AV455" s="12" t="s">
        <v>76</v>
      </c>
      <c r="AW455" s="12" t="s">
        <v>30</v>
      </c>
      <c r="AX455" s="12" t="s">
        <v>68</v>
      </c>
      <c r="AY455" s="238" t="s">
        <v>134</v>
      </c>
    </row>
    <row r="456" spans="2:51" s="12" customFormat="1" ht="12">
      <c r="B456" s="228"/>
      <c r="C456" s="229"/>
      <c r="D456" s="230" t="s">
        <v>143</v>
      </c>
      <c r="E456" s="231" t="s">
        <v>1</v>
      </c>
      <c r="F456" s="232" t="s">
        <v>144</v>
      </c>
      <c r="G456" s="229"/>
      <c r="H456" s="231" t="s">
        <v>1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143</v>
      </c>
      <c r="AU456" s="238" t="s">
        <v>78</v>
      </c>
      <c r="AV456" s="12" t="s">
        <v>76</v>
      </c>
      <c r="AW456" s="12" t="s">
        <v>30</v>
      </c>
      <c r="AX456" s="12" t="s">
        <v>68</v>
      </c>
      <c r="AY456" s="238" t="s">
        <v>134</v>
      </c>
    </row>
    <row r="457" spans="2:51" s="12" customFormat="1" ht="12">
      <c r="B457" s="228"/>
      <c r="C457" s="229"/>
      <c r="D457" s="230" t="s">
        <v>143</v>
      </c>
      <c r="E457" s="231" t="s">
        <v>1</v>
      </c>
      <c r="F457" s="232" t="s">
        <v>423</v>
      </c>
      <c r="G457" s="229"/>
      <c r="H457" s="231" t="s">
        <v>1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143</v>
      </c>
      <c r="AU457" s="238" t="s">
        <v>78</v>
      </c>
      <c r="AV457" s="12" t="s">
        <v>76</v>
      </c>
      <c r="AW457" s="12" t="s">
        <v>30</v>
      </c>
      <c r="AX457" s="12" t="s">
        <v>68</v>
      </c>
      <c r="AY457" s="238" t="s">
        <v>134</v>
      </c>
    </row>
    <row r="458" spans="2:51" s="13" customFormat="1" ht="12">
      <c r="B458" s="239"/>
      <c r="C458" s="240"/>
      <c r="D458" s="230" t="s">
        <v>143</v>
      </c>
      <c r="E458" s="241" t="s">
        <v>1</v>
      </c>
      <c r="F458" s="242" t="s">
        <v>156</v>
      </c>
      <c r="G458" s="240"/>
      <c r="H458" s="243">
        <v>6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AT458" s="249" t="s">
        <v>143</v>
      </c>
      <c r="AU458" s="249" t="s">
        <v>78</v>
      </c>
      <c r="AV458" s="13" t="s">
        <v>78</v>
      </c>
      <c r="AW458" s="13" t="s">
        <v>30</v>
      </c>
      <c r="AX458" s="13" t="s">
        <v>68</v>
      </c>
      <c r="AY458" s="249" t="s">
        <v>134</v>
      </c>
    </row>
    <row r="459" spans="2:51" s="14" customFormat="1" ht="12">
      <c r="B459" s="250"/>
      <c r="C459" s="251"/>
      <c r="D459" s="230" t="s">
        <v>143</v>
      </c>
      <c r="E459" s="252" t="s">
        <v>1</v>
      </c>
      <c r="F459" s="253" t="s">
        <v>146</v>
      </c>
      <c r="G459" s="251"/>
      <c r="H459" s="254">
        <v>6</v>
      </c>
      <c r="I459" s="255"/>
      <c r="J459" s="251"/>
      <c r="K459" s="251"/>
      <c r="L459" s="256"/>
      <c r="M459" s="257"/>
      <c r="N459" s="258"/>
      <c r="O459" s="258"/>
      <c r="P459" s="258"/>
      <c r="Q459" s="258"/>
      <c r="R459" s="258"/>
      <c r="S459" s="258"/>
      <c r="T459" s="259"/>
      <c r="AT459" s="260" t="s">
        <v>143</v>
      </c>
      <c r="AU459" s="260" t="s">
        <v>78</v>
      </c>
      <c r="AV459" s="14" t="s">
        <v>141</v>
      </c>
      <c r="AW459" s="14" t="s">
        <v>30</v>
      </c>
      <c r="AX459" s="14" t="s">
        <v>76</v>
      </c>
      <c r="AY459" s="260" t="s">
        <v>134</v>
      </c>
    </row>
    <row r="460" spans="2:65" s="1" customFormat="1" ht="16.5" customHeight="1">
      <c r="B460" s="38"/>
      <c r="C460" s="216" t="s">
        <v>424</v>
      </c>
      <c r="D460" s="216" t="s">
        <v>136</v>
      </c>
      <c r="E460" s="217" t="s">
        <v>425</v>
      </c>
      <c r="F460" s="218" t="s">
        <v>426</v>
      </c>
      <c r="G460" s="219" t="s">
        <v>139</v>
      </c>
      <c r="H460" s="220">
        <v>30</v>
      </c>
      <c r="I460" s="221"/>
      <c r="J460" s="222">
        <f>ROUND(I460*H460,2)</f>
        <v>0</v>
      </c>
      <c r="K460" s="218" t="s">
        <v>140</v>
      </c>
      <c r="L460" s="43"/>
      <c r="M460" s="223" t="s">
        <v>1</v>
      </c>
      <c r="N460" s="224" t="s">
        <v>39</v>
      </c>
      <c r="O460" s="79"/>
      <c r="P460" s="225">
        <f>O460*H460</f>
        <v>0</v>
      </c>
      <c r="Q460" s="225">
        <v>0.00018</v>
      </c>
      <c r="R460" s="225">
        <f>Q460*H460</f>
        <v>0.0054</v>
      </c>
      <c r="S460" s="225">
        <v>0</v>
      </c>
      <c r="T460" s="226">
        <f>S460*H460</f>
        <v>0</v>
      </c>
      <c r="AR460" s="17" t="s">
        <v>141</v>
      </c>
      <c r="AT460" s="17" t="s">
        <v>136</v>
      </c>
      <c r="AU460" s="17" t="s">
        <v>78</v>
      </c>
      <c r="AY460" s="17" t="s">
        <v>134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7" t="s">
        <v>76</v>
      </c>
      <c r="BK460" s="227">
        <f>ROUND(I460*H460,2)</f>
        <v>0</v>
      </c>
      <c r="BL460" s="17" t="s">
        <v>141</v>
      </c>
      <c r="BM460" s="17" t="s">
        <v>427</v>
      </c>
    </row>
    <row r="461" spans="2:51" s="12" customFormat="1" ht="12">
      <c r="B461" s="228"/>
      <c r="C461" s="229"/>
      <c r="D461" s="230" t="s">
        <v>143</v>
      </c>
      <c r="E461" s="231" t="s">
        <v>1</v>
      </c>
      <c r="F461" s="232" t="s">
        <v>144</v>
      </c>
      <c r="G461" s="229"/>
      <c r="H461" s="231" t="s">
        <v>1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143</v>
      </c>
      <c r="AU461" s="238" t="s">
        <v>78</v>
      </c>
      <c r="AV461" s="12" t="s">
        <v>76</v>
      </c>
      <c r="AW461" s="12" t="s">
        <v>30</v>
      </c>
      <c r="AX461" s="12" t="s">
        <v>68</v>
      </c>
      <c r="AY461" s="238" t="s">
        <v>134</v>
      </c>
    </row>
    <row r="462" spans="2:51" s="12" customFormat="1" ht="12">
      <c r="B462" s="228"/>
      <c r="C462" s="229"/>
      <c r="D462" s="230" t="s">
        <v>143</v>
      </c>
      <c r="E462" s="231" t="s">
        <v>1</v>
      </c>
      <c r="F462" s="232" t="s">
        <v>428</v>
      </c>
      <c r="G462" s="229"/>
      <c r="H462" s="231" t="s">
        <v>1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143</v>
      </c>
      <c r="AU462" s="238" t="s">
        <v>78</v>
      </c>
      <c r="AV462" s="12" t="s">
        <v>76</v>
      </c>
      <c r="AW462" s="12" t="s">
        <v>30</v>
      </c>
      <c r="AX462" s="12" t="s">
        <v>68</v>
      </c>
      <c r="AY462" s="238" t="s">
        <v>134</v>
      </c>
    </row>
    <row r="463" spans="2:51" s="12" customFormat="1" ht="12">
      <c r="B463" s="228"/>
      <c r="C463" s="229"/>
      <c r="D463" s="230" t="s">
        <v>143</v>
      </c>
      <c r="E463" s="231" t="s">
        <v>1</v>
      </c>
      <c r="F463" s="232" t="s">
        <v>429</v>
      </c>
      <c r="G463" s="229"/>
      <c r="H463" s="231" t="s">
        <v>1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143</v>
      </c>
      <c r="AU463" s="238" t="s">
        <v>78</v>
      </c>
      <c r="AV463" s="12" t="s">
        <v>76</v>
      </c>
      <c r="AW463" s="12" t="s">
        <v>30</v>
      </c>
      <c r="AX463" s="12" t="s">
        <v>68</v>
      </c>
      <c r="AY463" s="238" t="s">
        <v>134</v>
      </c>
    </row>
    <row r="464" spans="2:51" s="13" customFormat="1" ht="12">
      <c r="B464" s="239"/>
      <c r="C464" s="240"/>
      <c r="D464" s="230" t="s">
        <v>143</v>
      </c>
      <c r="E464" s="241" t="s">
        <v>1</v>
      </c>
      <c r="F464" s="242" t="s">
        <v>232</v>
      </c>
      <c r="G464" s="240"/>
      <c r="H464" s="243">
        <v>20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AT464" s="249" t="s">
        <v>143</v>
      </c>
      <c r="AU464" s="249" t="s">
        <v>78</v>
      </c>
      <c r="AV464" s="13" t="s">
        <v>78</v>
      </c>
      <c r="AW464" s="13" t="s">
        <v>30</v>
      </c>
      <c r="AX464" s="13" t="s">
        <v>68</v>
      </c>
      <c r="AY464" s="249" t="s">
        <v>134</v>
      </c>
    </row>
    <row r="465" spans="2:51" s="12" customFormat="1" ht="12">
      <c r="B465" s="228"/>
      <c r="C465" s="229"/>
      <c r="D465" s="230" t="s">
        <v>143</v>
      </c>
      <c r="E465" s="231" t="s">
        <v>1</v>
      </c>
      <c r="F465" s="232" t="s">
        <v>430</v>
      </c>
      <c r="G465" s="229"/>
      <c r="H465" s="231" t="s">
        <v>1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143</v>
      </c>
      <c r="AU465" s="238" t="s">
        <v>78</v>
      </c>
      <c r="AV465" s="12" t="s">
        <v>76</v>
      </c>
      <c r="AW465" s="12" t="s">
        <v>30</v>
      </c>
      <c r="AX465" s="12" t="s">
        <v>68</v>
      </c>
      <c r="AY465" s="238" t="s">
        <v>134</v>
      </c>
    </row>
    <row r="466" spans="2:51" s="12" customFormat="1" ht="12">
      <c r="B466" s="228"/>
      <c r="C466" s="229"/>
      <c r="D466" s="230" t="s">
        <v>143</v>
      </c>
      <c r="E466" s="231" t="s">
        <v>1</v>
      </c>
      <c r="F466" s="232" t="s">
        <v>144</v>
      </c>
      <c r="G466" s="229"/>
      <c r="H466" s="231" t="s">
        <v>1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143</v>
      </c>
      <c r="AU466" s="238" t="s">
        <v>78</v>
      </c>
      <c r="AV466" s="12" t="s">
        <v>76</v>
      </c>
      <c r="AW466" s="12" t="s">
        <v>30</v>
      </c>
      <c r="AX466" s="12" t="s">
        <v>68</v>
      </c>
      <c r="AY466" s="238" t="s">
        <v>134</v>
      </c>
    </row>
    <row r="467" spans="2:51" s="12" customFormat="1" ht="12">
      <c r="B467" s="228"/>
      <c r="C467" s="229"/>
      <c r="D467" s="230" t="s">
        <v>143</v>
      </c>
      <c r="E467" s="231" t="s">
        <v>1</v>
      </c>
      <c r="F467" s="232" t="s">
        <v>431</v>
      </c>
      <c r="G467" s="229"/>
      <c r="H467" s="231" t="s">
        <v>1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143</v>
      </c>
      <c r="AU467" s="238" t="s">
        <v>78</v>
      </c>
      <c r="AV467" s="12" t="s">
        <v>76</v>
      </c>
      <c r="AW467" s="12" t="s">
        <v>30</v>
      </c>
      <c r="AX467" s="12" t="s">
        <v>68</v>
      </c>
      <c r="AY467" s="238" t="s">
        <v>134</v>
      </c>
    </row>
    <row r="468" spans="2:51" s="13" customFormat="1" ht="12">
      <c r="B468" s="239"/>
      <c r="C468" s="240"/>
      <c r="D468" s="230" t="s">
        <v>143</v>
      </c>
      <c r="E468" s="241" t="s">
        <v>1</v>
      </c>
      <c r="F468" s="242" t="s">
        <v>185</v>
      </c>
      <c r="G468" s="240"/>
      <c r="H468" s="243">
        <v>10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AT468" s="249" t="s">
        <v>143</v>
      </c>
      <c r="AU468" s="249" t="s">
        <v>78</v>
      </c>
      <c r="AV468" s="13" t="s">
        <v>78</v>
      </c>
      <c r="AW468" s="13" t="s">
        <v>30</v>
      </c>
      <c r="AX468" s="13" t="s">
        <v>68</v>
      </c>
      <c r="AY468" s="249" t="s">
        <v>134</v>
      </c>
    </row>
    <row r="469" spans="2:51" s="14" customFormat="1" ht="12">
      <c r="B469" s="250"/>
      <c r="C469" s="251"/>
      <c r="D469" s="230" t="s">
        <v>143</v>
      </c>
      <c r="E469" s="252" t="s">
        <v>1</v>
      </c>
      <c r="F469" s="253" t="s">
        <v>146</v>
      </c>
      <c r="G469" s="251"/>
      <c r="H469" s="254">
        <v>30</v>
      </c>
      <c r="I469" s="255"/>
      <c r="J469" s="251"/>
      <c r="K469" s="251"/>
      <c r="L469" s="256"/>
      <c r="M469" s="257"/>
      <c r="N469" s="258"/>
      <c r="O469" s="258"/>
      <c r="P469" s="258"/>
      <c r="Q469" s="258"/>
      <c r="R469" s="258"/>
      <c r="S469" s="258"/>
      <c r="T469" s="259"/>
      <c r="AT469" s="260" t="s">
        <v>143</v>
      </c>
      <c r="AU469" s="260" t="s">
        <v>78</v>
      </c>
      <c r="AV469" s="14" t="s">
        <v>141</v>
      </c>
      <c r="AW469" s="14" t="s">
        <v>30</v>
      </c>
      <c r="AX469" s="14" t="s">
        <v>76</v>
      </c>
      <c r="AY469" s="260" t="s">
        <v>134</v>
      </c>
    </row>
    <row r="470" spans="2:65" s="1" customFormat="1" ht="16.5" customHeight="1">
      <c r="B470" s="38"/>
      <c r="C470" s="216" t="s">
        <v>432</v>
      </c>
      <c r="D470" s="216" t="s">
        <v>136</v>
      </c>
      <c r="E470" s="217" t="s">
        <v>433</v>
      </c>
      <c r="F470" s="218" t="s">
        <v>434</v>
      </c>
      <c r="G470" s="219" t="s">
        <v>139</v>
      </c>
      <c r="H470" s="220">
        <v>1</v>
      </c>
      <c r="I470" s="221"/>
      <c r="J470" s="222">
        <f>ROUND(I470*H470,2)</f>
        <v>0</v>
      </c>
      <c r="K470" s="218" t="s">
        <v>140</v>
      </c>
      <c r="L470" s="43"/>
      <c r="M470" s="223" t="s">
        <v>1</v>
      </c>
      <c r="N470" s="224" t="s">
        <v>39</v>
      </c>
      <c r="O470" s="79"/>
      <c r="P470" s="225">
        <f>O470*H470</f>
        <v>0</v>
      </c>
      <c r="Q470" s="225">
        <v>0.00018</v>
      </c>
      <c r="R470" s="225">
        <f>Q470*H470</f>
        <v>0.00018</v>
      </c>
      <c r="S470" s="225">
        <v>0</v>
      </c>
      <c r="T470" s="226">
        <f>S470*H470</f>
        <v>0</v>
      </c>
      <c r="AR470" s="17" t="s">
        <v>141</v>
      </c>
      <c r="AT470" s="17" t="s">
        <v>136</v>
      </c>
      <c r="AU470" s="17" t="s">
        <v>78</v>
      </c>
      <c r="AY470" s="17" t="s">
        <v>134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17" t="s">
        <v>76</v>
      </c>
      <c r="BK470" s="227">
        <f>ROUND(I470*H470,2)</f>
        <v>0</v>
      </c>
      <c r="BL470" s="17" t="s">
        <v>141</v>
      </c>
      <c r="BM470" s="17" t="s">
        <v>435</v>
      </c>
    </row>
    <row r="471" spans="2:51" s="12" customFormat="1" ht="12">
      <c r="B471" s="228"/>
      <c r="C471" s="229"/>
      <c r="D471" s="230" t="s">
        <v>143</v>
      </c>
      <c r="E471" s="231" t="s">
        <v>1</v>
      </c>
      <c r="F471" s="232" t="s">
        <v>144</v>
      </c>
      <c r="G471" s="229"/>
      <c r="H471" s="231" t="s">
        <v>1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143</v>
      </c>
      <c r="AU471" s="238" t="s">
        <v>78</v>
      </c>
      <c r="AV471" s="12" t="s">
        <v>76</v>
      </c>
      <c r="AW471" s="12" t="s">
        <v>30</v>
      </c>
      <c r="AX471" s="12" t="s">
        <v>68</v>
      </c>
      <c r="AY471" s="238" t="s">
        <v>134</v>
      </c>
    </row>
    <row r="472" spans="2:51" s="12" customFormat="1" ht="12">
      <c r="B472" s="228"/>
      <c r="C472" s="229"/>
      <c r="D472" s="230" t="s">
        <v>143</v>
      </c>
      <c r="E472" s="231" t="s">
        <v>1</v>
      </c>
      <c r="F472" s="232" t="s">
        <v>247</v>
      </c>
      <c r="G472" s="229"/>
      <c r="H472" s="231" t="s">
        <v>1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AT472" s="238" t="s">
        <v>143</v>
      </c>
      <c r="AU472" s="238" t="s">
        <v>78</v>
      </c>
      <c r="AV472" s="12" t="s">
        <v>76</v>
      </c>
      <c r="AW472" s="12" t="s">
        <v>30</v>
      </c>
      <c r="AX472" s="12" t="s">
        <v>68</v>
      </c>
      <c r="AY472" s="238" t="s">
        <v>134</v>
      </c>
    </row>
    <row r="473" spans="2:51" s="13" customFormat="1" ht="12">
      <c r="B473" s="239"/>
      <c r="C473" s="240"/>
      <c r="D473" s="230" t="s">
        <v>143</v>
      </c>
      <c r="E473" s="241" t="s">
        <v>1</v>
      </c>
      <c r="F473" s="242" t="s">
        <v>76</v>
      </c>
      <c r="G473" s="240"/>
      <c r="H473" s="243">
        <v>1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AT473" s="249" t="s">
        <v>143</v>
      </c>
      <c r="AU473" s="249" t="s">
        <v>78</v>
      </c>
      <c r="AV473" s="13" t="s">
        <v>78</v>
      </c>
      <c r="AW473" s="13" t="s">
        <v>30</v>
      </c>
      <c r="AX473" s="13" t="s">
        <v>68</v>
      </c>
      <c r="AY473" s="249" t="s">
        <v>134</v>
      </c>
    </row>
    <row r="474" spans="2:51" s="14" customFormat="1" ht="12">
      <c r="B474" s="250"/>
      <c r="C474" s="251"/>
      <c r="D474" s="230" t="s">
        <v>143</v>
      </c>
      <c r="E474" s="252" t="s">
        <v>1</v>
      </c>
      <c r="F474" s="253" t="s">
        <v>146</v>
      </c>
      <c r="G474" s="251"/>
      <c r="H474" s="254">
        <v>1</v>
      </c>
      <c r="I474" s="255"/>
      <c r="J474" s="251"/>
      <c r="K474" s="251"/>
      <c r="L474" s="256"/>
      <c r="M474" s="257"/>
      <c r="N474" s="258"/>
      <c r="O474" s="258"/>
      <c r="P474" s="258"/>
      <c r="Q474" s="258"/>
      <c r="R474" s="258"/>
      <c r="S474" s="258"/>
      <c r="T474" s="259"/>
      <c r="AT474" s="260" t="s">
        <v>143</v>
      </c>
      <c r="AU474" s="260" t="s">
        <v>78</v>
      </c>
      <c r="AV474" s="14" t="s">
        <v>141</v>
      </c>
      <c r="AW474" s="14" t="s">
        <v>30</v>
      </c>
      <c r="AX474" s="14" t="s">
        <v>76</v>
      </c>
      <c r="AY474" s="260" t="s">
        <v>134</v>
      </c>
    </row>
    <row r="475" spans="2:65" s="1" customFormat="1" ht="16.5" customHeight="1">
      <c r="B475" s="38"/>
      <c r="C475" s="216" t="s">
        <v>436</v>
      </c>
      <c r="D475" s="216" t="s">
        <v>136</v>
      </c>
      <c r="E475" s="217" t="s">
        <v>437</v>
      </c>
      <c r="F475" s="218" t="s">
        <v>438</v>
      </c>
      <c r="G475" s="219" t="s">
        <v>439</v>
      </c>
      <c r="H475" s="220">
        <v>2520</v>
      </c>
      <c r="I475" s="221"/>
      <c r="J475" s="222">
        <f>ROUND(I475*H475,2)</f>
        <v>0</v>
      </c>
      <c r="K475" s="218" t="s">
        <v>140</v>
      </c>
      <c r="L475" s="43"/>
      <c r="M475" s="223" t="s">
        <v>1</v>
      </c>
      <c r="N475" s="224" t="s">
        <v>39</v>
      </c>
      <c r="O475" s="79"/>
      <c r="P475" s="225">
        <f>O475*H475</f>
        <v>0</v>
      </c>
      <c r="Q475" s="225">
        <v>0</v>
      </c>
      <c r="R475" s="225">
        <f>Q475*H475</f>
        <v>0</v>
      </c>
      <c r="S475" s="225">
        <v>0</v>
      </c>
      <c r="T475" s="226">
        <f>S475*H475</f>
        <v>0</v>
      </c>
      <c r="AR475" s="17" t="s">
        <v>141</v>
      </c>
      <c r="AT475" s="17" t="s">
        <v>136</v>
      </c>
      <c r="AU475" s="17" t="s">
        <v>78</v>
      </c>
      <c r="AY475" s="17" t="s">
        <v>134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7" t="s">
        <v>76</v>
      </c>
      <c r="BK475" s="227">
        <f>ROUND(I475*H475,2)</f>
        <v>0</v>
      </c>
      <c r="BL475" s="17" t="s">
        <v>141</v>
      </c>
      <c r="BM475" s="17" t="s">
        <v>440</v>
      </c>
    </row>
    <row r="476" spans="2:51" s="12" customFormat="1" ht="12">
      <c r="B476" s="228"/>
      <c r="C476" s="229"/>
      <c r="D476" s="230" t="s">
        <v>143</v>
      </c>
      <c r="E476" s="231" t="s">
        <v>1</v>
      </c>
      <c r="F476" s="232" t="s">
        <v>441</v>
      </c>
      <c r="G476" s="229"/>
      <c r="H476" s="231" t="s">
        <v>1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143</v>
      </c>
      <c r="AU476" s="238" t="s">
        <v>78</v>
      </c>
      <c r="AV476" s="12" t="s">
        <v>76</v>
      </c>
      <c r="AW476" s="12" t="s">
        <v>30</v>
      </c>
      <c r="AX476" s="12" t="s">
        <v>68</v>
      </c>
      <c r="AY476" s="238" t="s">
        <v>134</v>
      </c>
    </row>
    <row r="477" spans="2:51" s="13" customFormat="1" ht="12">
      <c r="B477" s="239"/>
      <c r="C477" s="240"/>
      <c r="D477" s="230" t="s">
        <v>143</v>
      </c>
      <c r="E477" s="241" t="s">
        <v>1</v>
      </c>
      <c r="F477" s="242" t="s">
        <v>442</v>
      </c>
      <c r="G477" s="240"/>
      <c r="H477" s="243">
        <v>2520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AT477" s="249" t="s">
        <v>143</v>
      </c>
      <c r="AU477" s="249" t="s">
        <v>78</v>
      </c>
      <c r="AV477" s="13" t="s">
        <v>78</v>
      </c>
      <c r="AW477" s="13" t="s">
        <v>30</v>
      </c>
      <c r="AX477" s="13" t="s">
        <v>68</v>
      </c>
      <c r="AY477" s="249" t="s">
        <v>134</v>
      </c>
    </row>
    <row r="478" spans="2:51" s="14" customFormat="1" ht="12">
      <c r="B478" s="250"/>
      <c r="C478" s="251"/>
      <c r="D478" s="230" t="s">
        <v>143</v>
      </c>
      <c r="E478" s="252" t="s">
        <v>1</v>
      </c>
      <c r="F478" s="253" t="s">
        <v>146</v>
      </c>
      <c r="G478" s="251"/>
      <c r="H478" s="254">
        <v>2520</v>
      </c>
      <c r="I478" s="255"/>
      <c r="J478" s="251"/>
      <c r="K478" s="251"/>
      <c r="L478" s="256"/>
      <c r="M478" s="257"/>
      <c r="N478" s="258"/>
      <c r="O478" s="258"/>
      <c r="P478" s="258"/>
      <c r="Q478" s="258"/>
      <c r="R478" s="258"/>
      <c r="S478" s="258"/>
      <c r="T478" s="259"/>
      <c r="AT478" s="260" t="s">
        <v>143</v>
      </c>
      <c r="AU478" s="260" t="s">
        <v>78</v>
      </c>
      <c r="AV478" s="14" t="s">
        <v>141</v>
      </c>
      <c r="AW478" s="14" t="s">
        <v>30</v>
      </c>
      <c r="AX478" s="14" t="s">
        <v>76</v>
      </c>
      <c r="AY478" s="260" t="s">
        <v>134</v>
      </c>
    </row>
    <row r="479" spans="2:65" s="1" customFormat="1" ht="22.5" customHeight="1">
      <c r="B479" s="38"/>
      <c r="C479" s="216" t="s">
        <v>443</v>
      </c>
      <c r="D479" s="216" t="s">
        <v>136</v>
      </c>
      <c r="E479" s="217" t="s">
        <v>444</v>
      </c>
      <c r="F479" s="218" t="s">
        <v>445</v>
      </c>
      <c r="G479" s="219" t="s">
        <v>439</v>
      </c>
      <c r="H479" s="220">
        <v>2700</v>
      </c>
      <c r="I479" s="221"/>
      <c r="J479" s="222">
        <f>ROUND(I479*H479,2)</f>
        <v>0</v>
      </c>
      <c r="K479" s="218" t="s">
        <v>140</v>
      </c>
      <c r="L479" s="43"/>
      <c r="M479" s="223" t="s">
        <v>1</v>
      </c>
      <c r="N479" s="224" t="s">
        <v>39</v>
      </c>
      <c r="O479" s="79"/>
      <c r="P479" s="225">
        <f>O479*H479</f>
        <v>0</v>
      </c>
      <c r="Q479" s="225">
        <v>0</v>
      </c>
      <c r="R479" s="225">
        <f>Q479*H479</f>
        <v>0</v>
      </c>
      <c r="S479" s="225">
        <v>0.29</v>
      </c>
      <c r="T479" s="226">
        <f>S479*H479</f>
        <v>783</v>
      </c>
      <c r="AR479" s="17" t="s">
        <v>141</v>
      </c>
      <c r="AT479" s="17" t="s">
        <v>136</v>
      </c>
      <c r="AU479" s="17" t="s">
        <v>78</v>
      </c>
      <c r="AY479" s="17" t="s">
        <v>134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7" t="s">
        <v>76</v>
      </c>
      <c r="BK479" s="227">
        <f>ROUND(I479*H479,2)</f>
        <v>0</v>
      </c>
      <c r="BL479" s="17" t="s">
        <v>141</v>
      </c>
      <c r="BM479" s="17" t="s">
        <v>446</v>
      </c>
    </row>
    <row r="480" spans="2:51" s="12" customFormat="1" ht="12">
      <c r="B480" s="228"/>
      <c r="C480" s="229"/>
      <c r="D480" s="230" t="s">
        <v>143</v>
      </c>
      <c r="E480" s="231" t="s">
        <v>1</v>
      </c>
      <c r="F480" s="232" t="s">
        <v>441</v>
      </c>
      <c r="G480" s="229"/>
      <c r="H480" s="231" t="s">
        <v>1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143</v>
      </c>
      <c r="AU480" s="238" t="s">
        <v>78</v>
      </c>
      <c r="AV480" s="12" t="s">
        <v>76</v>
      </c>
      <c r="AW480" s="12" t="s">
        <v>30</v>
      </c>
      <c r="AX480" s="12" t="s">
        <v>68</v>
      </c>
      <c r="AY480" s="238" t="s">
        <v>134</v>
      </c>
    </row>
    <row r="481" spans="2:51" s="13" customFormat="1" ht="12">
      <c r="B481" s="239"/>
      <c r="C481" s="240"/>
      <c r="D481" s="230" t="s">
        <v>143</v>
      </c>
      <c r="E481" s="241" t="s">
        <v>1</v>
      </c>
      <c r="F481" s="242" t="s">
        <v>447</v>
      </c>
      <c r="G481" s="240"/>
      <c r="H481" s="243">
        <v>2700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143</v>
      </c>
      <c r="AU481" s="249" t="s">
        <v>78</v>
      </c>
      <c r="AV481" s="13" t="s">
        <v>78</v>
      </c>
      <c r="AW481" s="13" t="s">
        <v>30</v>
      </c>
      <c r="AX481" s="13" t="s">
        <v>68</v>
      </c>
      <c r="AY481" s="249" t="s">
        <v>134</v>
      </c>
    </row>
    <row r="482" spans="2:51" s="14" customFormat="1" ht="12">
      <c r="B482" s="250"/>
      <c r="C482" s="251"/>
      <c r="D482" s="230" t="s">
        <v>143</v>
      </c>
      <c r="E482" s="252" t="s">
        <v>1</v>
      </c>
      <c r="F482" s="253" t="s">
        <v>146</v>
      </c>
      <c r="G482" s="251"/>
      <c r="H482" s="254">
        <v>2700</v>
      </c>
      <c r="I482" s="255"/>
      <c r="J482" s="251"/>
      <c r="K482" s="251"/>
      <c r="L482" s="256"/>
      <c r="M482" s="257"/>
      <c r="N482" s="258"/>
      <c r="O482" s="258"/>
      <c r="P482" s="258"/>
      <c r="Q482" s="258"/>
      <c r="R482" s="258"/>
      <c r="S482" s="258"/>
      <c r="T482" s="259"/>
      <c r="AT482" s="260" t="s">
        <v>143</v>
      </c>
      <c r="AU482" s="260" t="s">
        <v>78</v>
      </c>
      <c r="AV482" s="14" t="s">
        <v>141</v>
      </c>
      <c r="AW482" s="14" t="s">
        <v>30</v>
      </c>
      <c r="AX482" s="14" t="s">
        <v>76</v>
      </c>
      <c r="AY482" s="260" t="s">
        <v>134</v>
      </c>
    </row>
    <row r="483" spans="2:65" s="1" customFormat="1" ht="22.5" customHeight="1">
      <c r="B483" s="38"/>
      <c r="C483" s="216" t="s">
        <v>448</v>
      </c>
      <c r="D483" s="216" t="s">
        <v>136</v>
      </c>
      <c r="E483" s="217" t="s">
        <v>449</v>
      </c>
      <c r="F483" s="218" t="s">
        <v>450</v>
      </c>
      <c r="G483" s="219" t="s">
        <v>439</v>
      </c>
      <c r="H483" s="220">
        <v>2700</v>
      </c>
      <c r="I483" s="221"/>
      <c r="J483" s="222">
        <f>ROUND(I483*H483,2)</f>
        <v>0</v>
      </c>
      <c r="K483" s="218" t="s">
        <v>140</v>
      </c>
      <c r="L483" s="43"/>
      <c r="M483" s="223" t="s">
        <v>1</v>
      </c>
      <c r="N483" s="224" t="s">
        <v>39</v>
      </c>
      <c r="O483" s="79"/>
      <c r="P483" s="225">
        <f>O483*H483</f>
        <v>0</v>
      </c>
      <c r="Q483" s="225">
        <v>0</v>
      </c>
      <c r="R483" s="225">
        <f>Q483*H483</f>
        <v>0</v>
      </c>
      <c r="S483" s="225">
        <v>0.325</v>
      </c>
      <c r="T483" s="226">
        <f>S483*H483</f>
        <v>877.5</v>
      </c>
      <c r="AR483" s="17" t="s">
        <v>141</v>
      </c>
      <c r="AT483" s="17" t="s">
        <v>136</v>
      </c>
      <c r="AU483" s="17" t="s">
        <v>78</v>
      </c>
      <c r="AY483" s="17" t="s">
        <v>134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17" t="s">
        <v>76</v>
      </c>
      <c r="BK483" s="227">
        <f>ROUND(I483*H483,2)</f>
        <v>0</v>
      </c>
      <c r="BL483" s="17" t="s">
        <v>141</v>
      </c>
      <c r="BM483" s="17" t="s">
        <v>451</v>
      </c>
    </row>
    <row r="484" spans="2:51" s="12" customFormat="1" ht="12">
      <c r="B484" s="228"/>
      <c r="C484" s="229"/>
      <c r="D484" s="230" t="s">
        <v>143</v>
      </c>
      <c r="E484" s="231" t="s">
        <v>1</v>
      </c>
      <c r="F484" s="232" t="s">
        <v>441</v>
      </c>
      <c r="G484" s="229"/>
      <c r="H484" s="231" t="s">
        <v>1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AT484" s="238" t="s">
        <v>143</v>
      </c>
      <c r="AU484" s="238" t="s">
        <v>78</v>
      </c>
      <c r="AV484" s="12" t="s">
        <v>76</v>
      </c>
      <c r="AW484" s="12" t="s">
        <v>30</v>
      </c>
      <c r="AX484" s="12" t="s">
        <v>68</v>
      </c>
      <c r="AY484" s="238" t="s">
        <v>134</v>
      </c>
    </row>
    <row r="485" spans="2:51" s="13" customFormat="1" ht="12">
      <c r="B485" s="239"/>
      <c r="C485" s="240"/>
      <c r="D485" s="230" t="s">
        <v>143</v>
      </c>
      <c r="E485" s="241" t="s">
        <v>1</v>
      </c>
      <c r="F485" s="242" t="s">
        <v>447</v>
      </c>
      <c r="G485" s="240"/>
      <c r="H485" s="243">
        <v>2700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AT485" s="249" t="s">
        <v>143</v>
      </c>
      <c r="AU485" s="249" t="s">
        <v>78</v>
      </c>
      <c r="AV485" s="13" t="s">
        <v>78</v>
      </c>
      <c r="AW485" s="13" t="s">
        <v>30</v>
      </c>
      <c r="AX485" s="13" t="s">
        <v>68</v>
      </c>
      <c r="AY485" s="249" t="s">
        <v>134</v>
      </c>
    </row>
    <row r="486" spans="2:51" s="14" customFormat="1" ht="12">
      <c r="B486" s="250"/>
      <c r="C486" s="251"/>
      <c r="D486" s="230" t="s">
        <v>143</v>
      </c>
      <c r="E486" s="252" t="s">
        <v>1</v>
      </c>
      <c r="F486" s="253" t="s">
        <v>146</v>
      </c>
      <c r="G486" s="251"/>
      <c r="H486" s="254">
        <v>2700</v>
      </c>
      <c r="I486" s="255"/>
      <c r="J486" s="251"/>
      <c r="K486" s="251"/>
      <c r="L486" s="256"/>
      <c r="M486" s="257"/>
      <c r="N486" s="258"/>
      <c r="O486" s="258"/>
      <c r="P486" s="258"/>
      <c r="Q486" s="258"/>
      <c r="R486" s="258"/>
      <c r="S486" s="258"/>
      <c r="T486" s="259"/>
      <c r="AT486" s="260" t="s">
        <v>143</v>
      </c>
      <c r="AU486" s="260" t="s">
        <v>78</v>
      </c>
      <c r="AV486" s="14" t="s">
        <v>141</v>
      </c>
      <c r="AW486" s="14" t="s">
        <v>30</v>
      </c>
      <c r="AX486" s="14" t="s">
        <v>76</v>
      </c>
      <c r="AY486" s="260" t="s">
        <v>134</v>
      </c>
    </row>
    <row r="487" spans="2:65" s="1" customFormat="1" ht="22.5" customHeight="1">
      <c r="B487" s="38"/>
      <c r="C487" s="216" t="s">
        <v>452</v>
      </c>
      <c r="D487" s="216" t="s">
        <v>136</v>
      </c>
      <c r="E487" s="217" t="s">
        <v>453</v>
      </c>
      <c r="F487" s="218" t="s">
        <v>454</v>
      </c>
      <c r="G487" s="219" t="s">
        <v>439</v>
      </c>
      <c r="H487" s="220">
        <v>2700</v>
      </c>
      <c r="I487" s="221"/>
      <c r="J487" s="222">
        <f>ROUND(I487*H487,2)</f>
        <v>0</v>
      </c>
      <c r="K487" s="218" t="s">
        <v>140</v>
      </c>
      <c r="L487" s="43"/>
      <c r="M487" s="223" t="s">
        <v>1</v>
      </c>
      <c r="N487" s="224" t="s">
        <v>39</v>
      </c>
      <c r="O487" s="79"/>
      <c r="P487" s="225">
        <f>O487*H487</f>
        <v>0</v>
      </c>
      <c r="Q487" s="225">
        <v>0</v>
      </c>
      <c r="R487" s="225">
        <f>Q487*H487</f>
        <v>0</v>
      </c>
      <c r="S487" s="225">
        <v>0.22</v>
      </c>
      <c r="T487" s="226">
        <f>S487*H487</f>
        <v>594</v>
      </c>
      <c r="AR487" s="17" t="s">
        <v>141</v>
      </c>
      <c r="AT487" s="17" t="s">
        <v>136</v>
      </c>
      <c r="AU487" s="17" t="s">
        <v>78</v>
      </c>
      <c r="AY487" s="17" t="s">
        <v>134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7" t="s">
        <v>76</v>
      </c>
      <c r="BK487" s="227">
        <f>ROUND(I487*H487,2)</f>
        <v>0</v>
      </c>
      <c r="BL487" s="17" t="s">
        <v>141</v>
      </c>
      <c r="BM487" s="17" t="s">
        <v>455</v>
      </c>
    </row>
    <row r="488" spans="2:51" s="12" customFormat="1" ht="12">
      <c r="B488" s="228"/>
      <c r="C488" s="229"/>
      <c r="D488" s="230" t="s">
        <v>143</v>
      </c>
      <c r="E488" s="231" t="s">
        <v>1</v>
      </c>
      <c r="F488" s="232" t="s">
        <v>441</v>
      </c>
      <c r="G488" s="229"/>
      <c r="H488" s="231" t="s">
        <v>1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143</v>
      </c>
      <c r="AU488" s="238" t="s">
        <v>78</v>
      </c>
      <c r="AV488" s="12" t="s">
        <v>76</v>
      </c>
      <c r="AW488" s="12" t="s">
        <v>30</v>
      </c>
      <c r="AX488" s="12" t="s">
        <v>68</v>
      </c>
      <c r="AY488" s="238" t="s">
        <v>134</v>
      </c>
    </row>
    <row r="489" spans="2:51" s="13" customFormat="1" ht="12">
      <c r="B489" s="239"/>
      <c r="C489" s="240"/>
      <c r="D489" s="230" t="s">
        <v>143</v>
      </c>
      <c r="E489" s="241" t="s">
        <v>1</v>
      </c>
      <c r="F489" s="242" t="s">
        <v>447</v>
      </c>
      <c r="G489" s="240"/>
      <c r="H489" s="243">
        <v>2700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AT489" s="249" t="s">
        <v>143</v>
      </c>
      <c r="AU489" s="249" t="s">
        <v>78</v>
      </c>
      <c r="AV489" s="13" t="s">
        <v>78</v>
      </c>
      <c r="AW489" s="13" t="s">
        <v>30</v>
      </c>
      <c r="AX489" s="13" t="s">
        <v>68</v>
      </c>
      <c r="AY489" s="249" t="s">
        <v>134</v>
      </c>
    </row>
    <row r="490" spans="2:51" s="14" customFormat="1" ht="12">
      <c r="B490" s="250"/>
      <c r="C490" s="251"/>
      <c r="D490" s="230" t="s">
        <v>143</v>
      </c>
      <c r="E490" s="252" t="s">
        <v>1</v>
      </c>
      <c r="F490" s="253" t="s">
        <v>146</v>
      </c>
      <c r="G490" s="251"/>
      <c r="H490" s="254">
        <v>2700</v>
      </c>
      <c r="I490" s="255"/>
      <c r="J490" s="251"/>
      <c r="K490" s="251"/>
      <c r="L490" s="256"/>
      <c r="M490" s="257"/>
      <c r="N490" s="258"/>
      <c r="O490" s="258"/>
      <c r="P490" s="258"/>
      <c r="Q490" s="258"/>
      <c r="R490" s="258"/>
      <c r="S490" s="258"/>
      <c r="T490" s="259"/>
      <c r="AT490" s="260" t="s">
        <v>143</v>
      </c>
      <c r="AU490" s="260" t="s">
        <v>78</v>
      </c>
      <c r="AV490" s="14" t="s">
        <v>141</v>
      </c>
      <c r="AW490" s="14" t="s">
        <v>30</v>
      </c>
      <c r="AX490" s="14" t="s">
        <v>76</v>
      </c>
      <c r="AY490" s="260" t="s">
        <v>134</v>
      </c>
    </row>
    <row r="491" spans="2:65" s="1" customFormat="1" ht="22.5" customHeight="1">
      <c r="B491" s="38"/>
      <c r="C491" s="216" t="s">
        <v>456</v>
      </c>
      <c r="D491" s="216" t="s">
        <v>136</v>
      </c>
      <c r="E491" s="217" t="s">
        <v>457</v>
      </c>
      <c r="F491" s="218" t="s">
        <v>458</v>
      </c>
      <c r="G491" s="219" t="s">
        <v>459</v>
      </c>
      <c r="H491" s="220">
        <v>1345</v>
      </c>
      <c r="I491" s="221"/>
      <c r="J491" s="222">
        <f>ROUND(I491*H491,2)</f>
        <v>0</v>
      </c>
      <c r="K491" s="218" t="s">
        <v>140</v>
      </c>
      <c r="L491" s="43"/>
      <c r="M491" s="223" t="s">
        <v>1</v>
      </c>
      <c r="N491" s="224" t="s">
        <v>39</v>
      </c>
      <c r="O491" s="79"/>
      <c r="P491" s="225">
        <f>O491*H491</f>
        <v>0</v>
      </c>
      <c r="Q491" s="225">
        <v>0</v>
      </c>
      <c r="R491" s="225">
        <f>Q491*H491</f>
        <v>0</v>
      </c>
      <c r="S491" s="225">
        <v>0.04</v>
      </c>
      <c r="T491" s="226">
        <f>S491*H491</f>
        <v>53.800000000000004</v>
      </c>
      <c r="AR491" s="17" t="s">
        <v>141</v>
      </c>
      <c r="AT491" s="17" t="s">
        <v>136</v>
      </c>
      <c r="AU491" s="17" t="s">
        <v>78</v>
      </c>
      <c r="AY491" s="17" t="s">
        <v>134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7" t="s">
        <v>76</v>
      </c>
      <c r="BK491" s="227">
        <f>ROUND(I491*H491,2)</f>
        <v>0</v>
      </c>
      <c r="BL491" s="17" t="s">
        <v>141</v>
      </c>
      <c r="BM491" s="17" t="s">
        <v>460</v>
      </c>
    </row>
    <row r="492" spans="2:51" s="12" customFormat="1" ht="12">
      <c r="B492" s="228"/>
      <c r="C492" s="229"/>
      <c r="D492" s="230" t="s">
        <v>143</v>
      </c>
      <c r="E492" s="231" t="s">
        <v>1</v>
      </c>
      <c r="F492" s="232" t="s">
        <v>441</v>
      </c>
      <c r="G492" s="229"/>
      <c r="H492" s="231" t="s">
        <v>1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143</v>
      </c>
      <c r="AU492" s="238" t="s">
        <v>78</v>
      </c>
      <c r="AV492" s="12" t="s">
        <v>76</v>
      </c>
      <c r="AW492" s="12" t="s">
        <v>30</v>
      </c>
      <c r="AX492" s="12" t="s">
        <v>68</v>
      </c>
      <c r="AY492" s="238" t="s">
        <v>134</v>
      </c>
    </row>
    <row r="493" spans="2:51" s="13" customFormat="1" ht="12">
      <c r="B493" s="239"/>
      <c r="C493" s="240"/>
      <c r="D493" s="230" t="s">
        <v>143</v>
      </c>
      <c r="E493" s="241" t="s">
        <v>1</v>
      </c>
      <c r="F493" s="242" t="s">
        <v>461</v>
      </c>
      <c r="G493" s="240"/>
      <c r="H493" s="243">
        <v>1345</v>
      </c>
      <c r="I493" s="244"/>
      <c r="J493" s="240"/>
      <c r="K493" s="240"/>
      <c r="L493" s="245"/>
      <c r="M493" s="246"/>
      <c r="N493" s="247"/>
      <c r="O493" s="247"/>
      <c r="P493" s="247"/>
      <c r="Q493" s="247"/>
      <c r="R493" s="247"/>
      <c r="S493" s="247"/>
      <c r="T493" s="248"/>
      <c r="AT493" s="249" t="s">
        <v>143</v>
      </c>
      <c r="AU493" s="249" t="s">
        <v>78</v>
      </c>
      <c r="AV493" s="13" t="s">
        <v>78</v>
      </c>
      <c r="AW493" s="13" t="s">
        <v>30</v>
      </c>
      <c r="AX493" s="13" t="s">
        <v>68</v>
      </c>
      <c r="AY493" s="249" t="s">
        <v>134</v>
      </c>
    </row>
    <row r="494" spans="2:51" s="14" customFormat="1" ht="12">
      <c r="B494" s="250"/>
      <c r="C494" s="251"/>
      <c r="D494" s="230" t="s">
        <v>143</v>
      </c>
      <c r="E494" s="252" t="s">
        <v>1</v>
      </c>
      <c r="F494" s="253" t="s">
        <v>146</v>
      </c>
      <c r="G494" s="251"/>
      <c r="H494" s="254">
        <v>1345</v>
      </c>
      <c r="I494" s="255"/>
      <c r="J494" s="251"/>
      <c r="K494" s="251"/>
      <c r="L494" s="256"/>
      <c r="M494" s="257"/>
      <c r="N494" s="258"/>
      <c r="O494" s="258"/>
      <c r="P494" s="258"/>
      <c r="Q494" s="258"/>
      <c r="R494" s="258"/>
      <c r="S494" s="258"/>
      <c r="T494" s="259"/>
      <c r="AT494" s="260" t="s">
        <v>143</v>
      </c>
      <c r="AU494" s="260" t="s">
        <v>78</v>
      </c>
      <c r="AV494" s="14" t="s">
        <v>141</v>
      </c>
      <c r="AW494" s="14" t="s">
        <v>30</v>
      </c>
      <c r="AX494" s="14" t="s">
        <v>76</v>
      </c>
      <c r="AY494" s="260" t="s">
        <v>134</v>
      </c>
    </row>
    <row r="495" spans="2:65" s="1" customFormat="1" ht="22.5" customHeight="1">
      <c r="B495" s="38"/>
      <c r="C495" s="216" t="s">
        <v>462</v>
      </c>
      <c r="D495" s="216" t="s">
        <v>136</v>
      </c>
      <c r="E495" s="217" t="s">
        <v>463</v>
      </c>
      <c r="F495" s="218" t="s">
        <v>464</v>
      </c>
      <c r="G495" s="219" t="s">
        <v>465</v>
      </c>
      <c r="H495" s="220">
        <v>252</v>
      </c>
      <c r="I495" s="221"/>
      <c r="J495" s="222">
        <f>ROUND(I495*H495,2)</f>
        <v>0</v>
      </c>
      <c r="K495" s="218" t="s">
        <v>140</v>
      </c>
      <c r="L495" s="43"/>
      <c r="M495" s="223" t="s">
        <v>1</v>
      </c>
      <c r="N495" s="224" t="s">
        <v>39</v>
      </c>
      <c r="O495" s="79"/>
      <c r="P495" s="225">
        <f>O495*H495</f>
        <v>0</v>
      </c>
      <c r="Q495" s="225">
        <v>0</v>
      </c>
      <c r="R495" s="225">
        <f>Q495*H495</f>
        <v>0</v>
      </c>
      <c r="S495" s="225">
        <v>0</v>
      </c>
      <c r="T495" s="226">
        <f>S495*H495</f>
        <v>0</v>
      </c>
      <c r="AR495" s="17" t="s">
        <v>141</v>
      </c>
      <c r="AT495" s="17" t="s">
        <v>136</v>
      </c>
      <c r="AU495" s="17" t="s">
        <v>78</v>
      </c>
      <c r="AY495" s="17" t="s">
        <v>134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17" t="s">
        <v>76</v>
      </c>
      <c r="BK495" s="227">
        <f>ROUND(I495*H495,2)</f>
        <v>0</v>
      </c>
      <c r="BL495" s="17" t="s">
        <v>141</v>
      </c>
      <c r="BM495" s="17" t="s">
        <v>466</v>
      </c>
    </row>
    <row r="496" spans="2:51" s="12" customFormat="1" ht="12">
      <c r="B496" s="228"/>
      <c r="C496" s="229"/>
      <c r="D496" s="230" t="s">
        <v>143</v>
      </c>
      <c r="E496" s="231" t="s">
        <v>1</v>
      </c>
      <c r="F496" s="232" t="s">
        <v>441</v>
      </c>
      <c r="G496" s="229"/>
      <c r="H496" s="231" t="s">
        <v>1</v>
      </c>
      <c r="I496" s="233"/>
      <c r="J496" s="229"/>
      <c r="K496" s="229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143</v>
      </c>
      <c r="AU496" s="238" t="s">
        <v>78</v>
      </c>
      <c r="AV496" s="12" t="s">
        <v>76</v>
      </c>
      <c r="AW496" s="12" t="s">
        <v>30</v>
      </c>
      <c r="AX496" s="12" t="s">
        <v>68</v>
      </c>
      <c r="AY496" s="238" t="s">
        <v>134</v>
      </c>
    </row>
    <row r="497" spans="2:51" s="13" customFormat="1" ht="12">
      <c r="B497" s="239"/>
      <c r="C497" s="240"/>
      <c r="D497" s="230" t="s">
        <v>143</v>
      </c>
      <c r="E497" s="241" t="s">
        <v>1</v>
      </c>
      <c r="F497" s="242" t="s">
        <v>467</v>
      </c>
      <c r="G497" s="240"/>
      <c r="H497" s="243">
        <v>252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AT497" s="249" t="s">
        <v>143</v>
      </c>
      <c r="AU497" s="249" t="s">
        <v>78</v>
      </c>
      <c r="AV497" s="13" t="s">
        <v>78</v>
      </c>
      <c r="AW497" s="13" t="s">
        <v>30</v>
      </c>
      <c r="AX497" s="13" t="s">
        <v>68</v>
      </c>
      <c r="AY497" s="249" t="s">
        <v>134</v>
      </c>
    </row>
    <row r="498" spans="2:51" s="14" customFormat="1" ht="12">
      <c r="B498" s="250"/>
      <c r="C498" s="251"/>
      <c r="D498" s="230" t="s">
        <v>143</v>
      </c>
      <c r="E498" s="252" t="s">
        <v>1</v>
      </c>
      <c r="F498" s="253" t="s">
        <v>146</v>
      </c>
      <c r="G498" s="251"/>
      <c r="H498" s="254">
        <v>252</v>
      </c>
      <c r="I498" s="255"/>
      <c r="J498" s="251"/>
      <c r="K498" s="251"/>
      <c r="L498" s="256"/>
      <c r="M498" s="257"/>
      <c r="N498" s="258"/>
      <c r="O498" s="258"/>
      <c r="P498" s="258"/>
      <c r="Q498" s="258"/>
      <c r="R498" s="258"/>
      <c r="S498" s="258"/>
      <c r="T498" s="259"/>
      <c r="AT498" s="260" t="s">
        <v>143</v>
      </c>
      <c r="AU498" s="260" t="s">
        <v>78</v>
      </c>
      <c r="AV498" s="14" t="s">
        <v>141</v>
      </c>
      <c r="AW498" s="14" t="s">
        <v>30</v>
      </c>
      <c r="AX498" s="14" t="s">
        <v>76</v>
      </c>
      <c r="AY498" s="260" t="s">
        <v>134</v>
      </c>
    </row>
    <row r="499" spans="2:65" s="1" customFormat="1" ht="22.5" customHeight="1">
      <c r="B499" s="38"/>
      <c r="C499" s="216" t="s">
        <v>468</v>
      </c>
      <c r="D499" s="216" t="s">
        <v>136</v>
      </c>
      <c r="E499" s="217" t="s">
        <v>469</v>
      </c>
      <c r="F499" s="218" t="s">
        <v>470</v>
      </c>
      <c r="G499" s="219" t="s">
        <v>465</v>
      </c>
      <c r="H499" s="220">
        <v>2300</v>
      </c>
      <c r="I499" s="221"/>
      <c r="J499" s="222">
        <f>ROUND(I499*H499,2)</f>
        <v>0</v>
      </c>
      <c r="K499" s="218" t="s">
        <v>140</v>
      </c>
      <c r="L499" s="43"/>
      <c r="M499" s="223" t="s">
        <v>1</v>
      </c>
      <c r="N499" s="224" t="s">
        <v>39</v>
      </c>
      <c r="O499" s="79"/>
      <c r="P499" s="225">
        <f>O499*H499</f>
        <v>0</v>
      </c>
      <c r="Q499" s="225">
        <v>0</v>
      </c>
      <c r="R499" s="225">
        <f>Q499*H499</f>
        <v>0</v>
      </c>
      <c r="S499" s="225">
        <v>0</v>
      </c>
      <c r="T499" s="226">
        <f>S499*H499</f>
        <v>0</v>
      </c>
      <c r="AR499" s="17" t="s">
        <v>141</v>
      </c>
      <c r="AT499" s="17" t="s">
        <v>136</v>
      </c>
      <c r="AU499" s="17" t="s">
        <v>78</v>
      </c>
      <c r="AY499" s="17" t="s">
        <v>134</v>
      </c>
      <c r="BE499" s="227">
        <f>IF(N499="základní",J499,0)</f>
        <v>0</v>
      </c>
      <c r="BF499" s="227">
        <f>IF(N499="snížená",J499,0)</f>
        <v>0</v>
      </c>
      <c r="BG499" s="227">
        <f>IF(N499="zákl. přenesená",J499,0)</f>
        <v>0</v>
      </c>
      <c r="BH499" s="227">
        <f>IF(N499="sníž. přenesená",J499,0)</f>
        <v>0</v>
      </c>
      <c r="BI499" s="227">
        <f>IF(N499="nulová",J499,0)</f>
        <v>0</v>
      </c>
      <c r="BJ499" s="17" t="s">
        <v>76</v>
      </c>
      <c r="BK499" s="227">
        <f>ROUND(I499*H499,2)</f>
        <v>0</v>
      </c>
      <c r="BL499" s="17" t="s">
        <v>141</v>
      </c>
      <c r="BM499" s="17" t="s">
        <v>471</v>
      </c>
    </row>
    <row r="500" spans="2:51" s="12" customFormat="1" ht="12">
      <c r="B500" s="228"/>
      <c r="C500" s="229"/>
      <c r="D500" s="230" t="s">
        <v>143</v>
      </c>
      <c r="E500" s="231" t="s">
        <v>1</v>
      </c>
      <c r="F500" s="232" t="s">
        <v>441</v>
      </c>
      <c r="G500" s="229"/>
      <c r="H500" s="231" t="s">
        <v>1</v>
      </c>
      <c r="I500" s="233"/>
      <c r="J500" s="229"/>
      <c r="K500" s="229"/>
      <c r="L500" s="234"/>
      <c r="M500" s="235"/>
      <c r="N500" s="236"/>
      <c r="O500" s="236"/>
      <c r="P500" s="236"/>
      <c r="Q500" s="236"/>
      <c r="R500" s="236"/>
      <c r="S500" s="236"/>
      <c r="T500" s="237"/>
      <c r="AT500" s="238" t="s">
        <v>143</v>
      </c>
      <c r="AU500" s="238" t="s">
        <v>78</v>
      </c>
      <c r="AV500" s="12" t="s">
        <v>76</v>
      </c>
      <c r="AW500" s="12" t="s">
        <v>30</v>
      </c>
      <c r="AX500" s="12" t="s">
        <v>68</v>
      </c>
      <c r="AY500" s="238" t="s">
        <v>134</v>
      </c>
    </row>
    <row r="501" spans="2:51" s="13" customFormat="1" ht="12">
      <c r="B501" s="239"/>
      <c r="C501" s="240"/>
      <c r="D501" s="230" t="s">
        <v>143</v>
      </c>
      <c r="E501" s="241" t="s">
        <v>1</v>
      </c>
      <c r="F501" s="242" t="s">
        <v>472</v>
      </c>
      <c r="G501" s="240"/>
      <c r="H501" s="243">
        <v>2300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AT501" s="249" t="s">
        <v>143</v>
      </c>
      <c r="AU501" s="249" t="s">
        <v>78</v>
      </c>
      <c r="AV501" s="13" t="s">
        <v>78</v>
      </c>
      <c r="AW501" s="13" t="s">
        <v>30</v>
      </c>
      <c r="AX501" s="13" t="s">
        <v>68</v>
      </c>
      <c r="AY501" s="249" t="s">
        <v>134</v>
      </c>
    </row>
    <row r="502" spans="2:51" s="14" customFormat="1" ht="12">
      <c r="B502" s="250"/>
      <c r="C502" s="251"/>
      <c r="D502" s="230" t="s">
        <v>143</v>
      </c>
      <c r="E502" s="252" t="s">
        <v>1</v>
      </c>
      <c r="F502" s="253" t="s">
        <v>146</v>
      </c>
      <c r="G502" s="251"/>
      <c r="H502" s="254">
        <v>2300</v>
      </c>
      <c r="I502" s="255"/>
      <c r="J502" s="251"/>
      <c r="K502" s="251"/>
      <c r="L502" s="256"/>
      <c r="M502" s="257"/>
      <c r="N502" s="258"/>
      <c r="O502" s="258"/>
      <c r="P502" s="258"/>
      <c r="Q502" s="258"/>
      <c r="R502" s="258"/>
      <c r="S502" s="258"/>
      <c r="T502" s="259"/>
      <c r="AT502" s="260" t="s">
        <v>143</v>
      </c>
      <c r="AU502" s="260" t="s">
        <v>78</v>
      </c>
      <c r="AV502" s="14" t="s">
        <v>141</v>
      </c>
      <c r="AW502" s="14" t="s">
        <v>30</v>
      </c>
      <c r="AX502" s="14" t="s">
        <v>76</v>
      </c>
      <c r="AY502" s="260" t="s">
        <v>134</v>
      </c>
    </row>
    <row r="503" spans="2:65" s="1" customFormat="1" ht="22.5" customHeight="1">
      <c r="B503" s="38"/>
      <c r="C503" s="216" t="s">
        <v>473</v>
      </c>
      <c r="D503" s="216" t="s">
        <v>136</v>
      </c>
      <c r="E503" s="217" t="s">
        <v>474</v>
      </c>
      <c r="F503" s="218" t="s">
        <v>475</v>
      </c>
      <c r="G503" s="219" t="s">
        <v>465</v>
      </c>
      <c r="H503" s="220">
        <v>690</v>
      </c>
      <c r="I503" s="221"/>
      <c r="J503" s="222">
        <f>ROUND(I503*H503,2)</f>
        <v>0</v>
      </c>
      <c r="K503" s="218" t="s">
        <v>140</v>
      </c>
      <c r="L503" s="43"/>
      <c r="M503" s="223" t="s">
        <v>1</v>
      </c>
      <c r="N503" s="224" t="s">
        <v>39</v>
      </c>
      <c r="O503" s="79"/>
      <c r="P503" s="225">
        <f>O503*H503</f>
        <v>0</v>
      </c>
      <c r="Q503" s="225">
        <v>0</v>
      </c>
      <c r="R503" s="225">
        <f>Q503*H503</f>
        <v>0</v>
      </c>
      <c r="S503" s="225">
        <v>0</v>
      </c>
      <c r="T503" s="226">
        <f>S503*H503</f>
        <v>0</v>
      </c>
      <c r="AR503" s="17" t="s">
        <v>141</v>
      </c>
      <c r="AT503" s="17" t="s">
        <v>136</v>
      </c>
      <c r="AU503" s="17" t="s">
        <v>78</v>
      </c>
      <c r="AY503" s="17" t="s">
        <v>134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17" t="s">
        <v>76</v>
      </c>
      <c r="BK503" s="227">
        <f>ROUND(I503*H503,2)</f>
        <v>0</v>
      </c>
      <c r="BL503" s="17" t="s">
        <v>141</v>
      </c>
      <c r="BM503" s="17" t="s">
        <v>476</v>
      </c>
    </row>
    <row r="504" spans="2:51" s="12" customFormat="1" ht="12">
      <c r="B504" s="228"/>
      <c r="C504" s="229"/>
      <c r="D504" s="230" t="s">
        <v>143</v>
      </c>
      <c r="E504" s="231" t="s">
        <v>1</v>
      </c>
      <c r="F504" s="232" t="s">
        <v>441</v>
      </c>
      <c r="G504" s="229"/>
      <c r="H504" s="231" t="s">
        <v>1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143</v>
      </c>
      <c r="AU504" s="238" t="s">
        <v>78</v>
      </c>
      <c r="AV504" s="12" t="s">
        <v>76</v>
      </c>
      <c r="AW504" s="12" t="s">
        <v>30</v>
      </c>
      <c r="AX504" s="12" t="s">
        <v>68</v>
      </c>
      <c r="AY504" s="238" t="s">
        <v>134</v>
      </c>
    </row>
    <row r="505" spans="2:51" s="13" customFormat="1" ht="12">
      <c r="B505" s="239"/>
      <c r="C505" s="240"/>
      <c r="D505" s="230" t="s">
        <v>143</v>
      </c>
      <c r="E505" s="241" t="s">
        <v>1</v>
      </c>
      <c r="F505" s="242" t="s">
        <v>472</v>
      </c>
      <c r="G505" s="240"/>
      <c r="H505" s="243">
        <v>2300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AT505" s="249" t="s">
        <v>143</v>
      </c>
      <c r="AU505" s="249" t="s">
        <v>78</v>
      </c>
      <c r="AV505" s="13" t="s">
        <v>78</v>
      </c>
      <c r="AW505" s="13" t="s">
        <v>30</v>
      </c>
      <c r="AX505" s="13" t="s">
        <v>68</v>
      </c>
      <c r="AY505" s="249" t="s">
        <v>134</v>
      </c>
    </row>
    <row r="506" spans="2:51" s="14" customFormat="1" ht="12">
      <c r="B506" s="250"/>
      <c r="C506" s="251"/>
      <c r="D506" s="230" t="s">
        <v>143</v>
      </c>
      <c r="E506" s="252" t="s">
        <v>1</v>
      </c>
      <c r="F506" s="253" t="s">
        <v>146</v>
      </c>
      <c r="G506" s="251"/>
      <c r="H506" s="254">
        <v>2300</v>
      </c>
      <c r="I506" s="255"/>
      <c r="J506" s="251"/>
      <c r="K506" s="251"/>
      <c r="L506" s="256"/>
      <c r="M506" s="257"/>
      <c r="N506" s="258"/>
      <c r="O506" s="258"/>
      <c r="P506" s="258"/>
      <c r="Q506" s="258"/>
      <c r="R506" s="258"/>
      <c r="S506" s="258"/>
      <c r="T506" s="259"/>
      <c r="AT506" s="260" t="s">
        <v>143</v>
      </c>
      <c r="AU506" s="260" t="s">
        <v>78</v>
      </c>
      <c r="AV506" s="14" t="s">
        <v>141</v>
      </c>
      <c r="AW506" s="14" t="s">
        <v>30</v>
      </c>
      <c r="AX506" s="14" t="s">
        <v>68</v>
      </c>
      <c r="AY506" s="260" t="s">
        <v>134</v>
      </c>
    </row>
    <row r="507" spans="2:51" s="13" customFormat="1" ht="12">
      <c r="B507" s="239"/>
      <c r="C507" s="240"/>
      <c r="D507" s="230" t="s">
        <v>143</v>
      </c>
      <c r="E507" s="241" t="s">
        <v>1</v>
      </c>
      <c r="F507" s="242" t="s">
        <v>477</v>
      </c>
      <c r="G507" s="240"/>
      <c r="H507" s="243">
        <v>690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AT507" s="249" t="s">
        <v>143</v>
      </c>
      <c r="AU507" s="249" t="s">
        <v>78</v>
      </c>
      <c r="AV507" s="13" t="s">
        <v>78</v>
      </c>
      <c r="AW507" s="13" t="s">
        <v>30</v>
      </c>
      <c r="AX507" s="13" t="s">
        <v>68</v>
      </c>
      <c r="AY507" s="249" t="s">
        <v>134</v>
      </c>
    </row>
    <row r="508" spans="2:51" s="14" customFormat="1" ht="12">
      <c r="B508" s="250"/>
      <c r="C508" s="251"/>
      <c r="D508" s="230" t="s">
        <v>143</v>
      </c>
      <c r="E508" s="252" t="s">
        <v>1</v>
      </c>
      <c r="F508" s="253" t="s">
        <v>146</v>
      </c>
      <c r="G508" s="251"/>
      <c r="H508" s="254">
        <v>690</v>
      </c>
      <c r="I508" s="255"/>
      <c r="J508" s="251"/>
      <c r="K508" s="251"/>
      <c r="L508" s="256"/>
      <c r="M508" s="257"/>
      <c r="N508" s="258"/>
      <c r="O508" s="258"/>
      <c r="P508" s="258"/>
      <c r="Q508" s="258"/>
      <c r="R508" s="258"/>
      <c r="S508" s="258"/>
      <c r="T508" s="259"/>
      <c r="AT508" s="260" t="s">
        <v>143</v>
      </c>
      <c r="AU508" s="260" t="s">
        <v>78</v>
      </c>
      <c r="AV508" s="14" t="s">
        <v>141</v>
      </c>
      <c r="AW508" s="14" t="s">
        <v>30</v>
      </c>
      <c r="AX508" s="14" t="s">
        <v>76</v>
      </c>
      <c r="AY508" s="260" t="s">
        <v>134</v>
      </c>
    </row>
    <row r="509" spans="2:65" s="1" customFormat="1" ht="22.5" customHeight="1">
      <c r="B509" s="38"/>
      <c r="C509" s="216" t="s">
        <v>478</v>
      </c>
      <c r="D509" s="216" t="s">
        <v>136</v>
      </c>
      <c r="E509" s="217" t="s">
        <v>479</v>
      </c>
      <c r="F509" s="218" t="s">
        <v>480</v>
      </c>
      <c r="G509" s="219" t="s">
        <v>465</v>
      </c>
      <c r="H509" s="220">
        <v>102.2</v>
      </c>
      <c r="I509" s="221"/>
      <c r="J509" s="222">
        <f>ROUND(I509*H509,2)</f>
        <v>0</v>
      </c>
      <c r="K509" s="218" t="s">
        <v>140</v>
      </c>
      <c r="L509" s="43"/>
      <c r="M509" s="223" t="s">
        <v>1</v>
      </c>
      <c r="N509" s="224" t="s">
        <v>39</v>
      </c>
      <c r="O509" s="79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AR509" s="17" t="s">
        <v>141</v>
      </c>
      <c r="AT509" s="17" t="s">
        <v>136</v>
      </c>
      <c r="AU509" s="17" t="s">
        <v>78</v>
      </c>
      <c r="AY509" s="17" t="s">
        <v>134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17" t="s">
        <v>76</v>
      </c>
      <c r="BK509" s="227">
        <f>ROUND(I509*H509,2)</f>
        <v>0</v>
      </c>
      <c r="BL509" s="17" t="s">
        <v>141</v>
      </c>
      <c r="BM509" s="17" t="s">
        <v>481</v>
      </c>
    </row>
    <row r="510" spans="2:51" s="12" customFormat="1" ht="12">
      <c r="B510" s="228"/>
      <c r="C510" s="229"/>
      <c r="D510" s="230" t="s">
        <v>143</v>
      </c>
      <c r="E510" s="231" t="s">
        <v>1</v>
      </c>
      <c r="F510" s="232" t="s">
        <v>441</v>
      </c>
      <c r="G510" s="229"/>
      <c r="H510" s="231" t="s">
        <v>1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143</v>
      </c>
      <c r="AU510" s="238" t="s">
        <v>78</v>
      </c>
      <c r="AV510" s="12" t="s">
        <v>76</v>
      </c>
      <c r="AW510" s="12" t="s">
        <v>30</v>
      </c>
      <c r="AX510" s="12" t="s">
        <v>68</v>
      </c>
      <c r="AY510" s="238" t="s">
        <v>134</v>
      </c>
    </row>
    <row r="511" spans="2:51" s="13" customFormat="1" ht="12">
      <c r="B511" s="239"/>
      <c r="C511" s="240"/>
      <c r="D511" s="230" t="s">
        <v>143</v>
      </c>
      <c r="E511" s="241" t="s">
        <v>1</v>
      </c>
      <c r="F511" s="242" t="s">
        <v>482</v>
      </c>
      <c r="G511" s="240"/>
      <c r="H511" s="243">
        <v>102.2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AT511" s="249" t="s">
        <v>143</v>
      </c>
      <c r="AU511" s="249" t="s">
        <v>78</v>
      </c>
      <c r="AV511" s="13" t="s">
        <v>78</v>
      </c>
      <c r="AW511" s="13" t="s">
        <v>30</v>
      </c>
      <c r="AX511" s="13" t="s">
        <v>68</v>
      </c>
      <c r="AY511" s="249" t="s">
        <v>134</v>
      </c>
    </row>
    <row r="512" spans="2:51" s="14" customFormat="1" ht="12">
      <c r="B512" s="250"/>
      <c r="C512" s="251"/>
      <c r="D512" s="230" t="s">
        <v>143</v>
      </c>
      <c r="E512" s="252" t="s">
        <v>1</v>
      </c>
      <c r="F512" s="253" t="s">
        <v>146</v>
      </c>
      <c r="G512" s="251"/>
      <c r="H512" s="254">
        <v>102.2</v>
      </c>
      <c r="I512" s="255"/>
      <c r="J512" s="251"/>
      <c r="K512" s="251"/>
      <c r="L512" s="256"/>
      <c r="M512" s="257"/>
      <c r="N512" s="258"/>
      <c r="O512" s="258"/>
      <c r="P512" s="258"/>
      <c r="Q512" s="258"/>
      <c r="R512" s="258"/>
      <c r="S512" s="258"/>
      <c r="T512" s="259"/>
      <c r="AT512" s="260" t="s">
        <v>143</v>
      </c>
      <c r="AU512" s="260" t="s">
        <v>78</v>
      </c>
      <c r="AV512" s="14" t="s">
        <v>141</v>
      </c>
      <c r="AW512" s="14" t="s">
        <v>30</v>
      </c>
      <c r="AX512" s="14" t="s">
        <v>76</v>
      </c>
      <c r="AY512" s="260" t="s">
        <v>134</v>
      </c>
    </row>
    <row r="513" spans="2:65" s="1" customFormat="1" ht="22.5" customHeight="1">
      <c r="B513" s="38"/>
      <c r="C513" s="216" t="s">
        <v>483</v>
      </c>
      <c r="D513" s="216" t="s">
        <v>136</v>
      </c>
      <c r="E513" s="217" t="s">
        <v>484</v>
      </c>
      <c r="F513" s="218" t="s">
        <v>485</v>
      </c>
      <c r="G513" s="219" t="s">
        <v>465</v>
      </c>
      <c r="H513" s="220">
        <v>30.66</v>
      </c>
      <c r="I513" s="221"/>
      <c r="J513" s="222">
        <f>ROUND(I513*H513,2)</f>
        <v>0</v>
      </c>
      <c r="K513" s="218" t="s">
        <v>140</v>
      </c>
      <c r="L513" s="43"/>
      <c r="M513" s="223" t="s">
        <v>1</v>
      </c>
      <c r="N513" s="224" t="s">
        <v>39</v>
      </c>
      <c r="O513" s="79"/>
      <c r="P513" s="225">
        <f>O513*H513</f>
        <v>0</v>
      </c>
      <c r="Q513" s="225">
        <v>0</v>
      </c>
      <c r="R513" s="225">
        <f>Q513*H513</f>
        <v>0</v>
      </c>
      <c r="S513" s="225">
        <v>0</v>
      </c>
      <c r="T513" s="226">
        <f>S513*H513</f>
        <v>0</v>
      </c>
      <c r="AR513" s="17" t="s">
        <v>141</v>
      </c>
      <c r="AT513" s="17" t="s">
        <v>136</v>
      </c>
      <c r="AU513" s="17" t="s">
        <v>78</v>
      </c>
      <c r="AY513" s="17" t="s">
        <v>134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7" t="s">
        <v>76</v>
      </c>
      <c r="BK513" s="227">
        <f>ROUND(I513*H513,2)</f>
        <v>0</v>
      </c>
      <c r="BL513" s="17" t="s">
        <v>141</v>
      </c>
      <c r="BM513" s="17" t="s">
        <v>486</v>
      </c>
    </row>
    <row r="514" spans="2:51" s="12" customFormat="1" ht="12">
      <c r="B514" s="228"/>
      <c r="C514" s="229"/>
      <c r="D514" s="230" t="s">
        <v>143</v>
      </c>
      <c r="E514" s="231" t="s">
        <v>1</v>
      </c>
      <c r="F514" s="232" t="s">
        <v>441</v>
      </c>
      <c r="G514" s="229"/>
      <c r="H514" s="231" t="s">
        <v>1</v>
      </c>
      <c r="I514" s="233"/>
      <c r="J514" s="229"/>
      <c r="K514" s="229"/>
      <c r="L514" s="234"/>
      <c r="M514" s="235"/>
      <c r="N514" s="236"/>
      <c r="O514" s="236"/>
      <c r="P514" s="236"/>
      <c r="Q514" s="236"/>
      <c r="R514" s="236"/>
      <c r="S514" s="236"/>
      <c r="T514" s="237"/>
      <c r="AT514" s="238" t="s">
        <v>143</v>
      </c>
      <c r="AU514" s="238" t="s">
        <v>78</v>
      </c>
      <c r="AV514" s="12" t="s">
        <v>76</v>
      </c>
      <c r="AW514" s="12" t="s">
        <v>30</v>
      </c>
      <c r="AX514" s="12" t="s">
        <v>68</v>
      </c>
      <c r="AY514" s="238" t="s">
        <v>134</v>
      </c>
    </row>
    <row r="515" spans="2:51" s="13" customFormat="1" ht="12">
      <c r="B515" s="239"/>
      <c r="C515" s="240"/>
      <c r="D515" s="230" t="s">
        <v>143</v>
      </c>
      <c r="E515" s="241" t="s">
        <v>1</v>
      </c>
      <c r="F515" s="242" t="s">
        <v>482</v>
      </c>
      <c r="G515" s="240"/>
      <c r="H515" s="243">
        <v>102.2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AT515" s="249" t="s">
        <v>143</v>
      </c>
      <c r="AU515" s="249" t="s">
        <v>78</v>
      </c>
      <c r="AV515" s="13" t="s">
        <v>78</v>
      </c>
      <c r="AW515" s="13" t="s">
        <v>30</v>
      </c>
      <c r="AX515" s="13" t="s">
        <v>68</v>
      </c>
      <c r="AY515" s="249" t="s">
        <v>134</v>
      </c>
    </row>
    <row r="516" spans="2:51" s="14" customFormat="1" ht="12">
      <c r="B516" s="250"/>
      <c r="C516" s="251"/>
      <c r="D516" s="230" t="s">
        <v>143</v>
      </c>
      <c r="E516" s="252" t="s">
        <v>1</v>
      </c>
      <c r="F516" s="253" t="s">
        <v>146</v>
      </c>
      <c r="G516" s="251"/>
      <c r="H516" s="254">
        <v>102.2</v>
      </c>
      <c r="I516" s="255"/>
      <c r="J516" s="251"/>
      <c r="K516" s="251"/>
      <c r="L516" s="256"/>
      <c r="M516" s="257"/>
      <c r="N516" s="258"/>
      <c r="O516" s="258"/>
      <c r="P516" s="258"/>
      <c r="Q516" s="258"/>
      <c r="R516" s="258"/>
      <c r="S516" s="258"/>
      <c r="T516" s="259"/>
      <c r="AT516" s="260" t="s">
        <v>143</v>
      </c>
      <c r="AU516" s="260" t="s">
        <v>78</v>
      </c>
      <c r="AV516" s="14" t="s">
        <v>141</v>
      </c>
      <c r="AW516" s="14" t="s">
        <v>30</v>
      </c>
      <c r="AX516" s="14" t="s">
        <v>68</v>
      </c>
      <c r="AY516" s="260" t="s">
        <v>134</v>
      </c>
    </row>
    <row r="517" spans="2:51" s="13" customFormat="1" ht="12">
      <c r="B517" s="239"/>
      <c r="C517" s="240"/>
      <c r="D517" s="230" t="s">
        <v>143</v>
      </c>
      <c r="E517" s="241" t="s">
        <v>1</v>
      </c>
      <c r="F517" s="242" t="s">
        <v>487</v>
      </c>
      <c r="G517" s="240"/>
      <c r="H517" s="243">
        <v>30.66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AT517" s="249" t="s">
        <v>143</v>
      </c>
      <c r="AU517" s="249" t="s">
        <v>78</v>
      </c>
      <c r="AV517" s="13" t="s">
        <v>78</v>
      </c>
      <c r="AW517" s="13" t="s">
        <v>30</v>
      </c>
      <c r="AX517" s="13" t="s">
        <v>68</v>
      </c>
      <c r="AY517" s="249" t="s">
        <v>134</v>
      </c>
    </row>
    <row r="518" spans="2:51" s="14" customFormat="1" ht="12">
      <c r="B518" s="250"/>
      <c r="C518" s="251"/>
      <c r="D518" s="230" t="s">
        <v>143</v>
      </c>
      <c r="E518" s="252" t="s">
        <v>1</v>
      </c>
      <c r="F518" s="253" t="s">
        <v>146</v>
      </c>
      <c r="G518" s="251"/>
      <c r="H518" s="254">
        <v>30.66</v>
      </c>
      <c r="I518" s="255"/>
      <c r="J518" s="251"/>
      <c r="K518" s="251"/>
      <c r="L518" s="256"/>
      <c r="M518" s="257"/>
      <c r="N518" s="258"/>
      <c r="O518" s="258"/>
      <c r="P518" s="258"/>
      <c r="Q518" s="258"/>
      <c r="R518" s="258"/>
      <c r="S518" s="258"/>
      <c r="T518" s="259"/>
      <c r="AT518" s="260" t="s">
        <v>143</v>
      </c>
      <c r="AU518" s="260" t="s">
        <v>78</v>
      </c>
      <c r="AV518" s="14" t="s">
        <v>141</v>
      </c>
      <c r="AW518" s="14" t="s">
        <v>30</v>
      </c>
      <c r="AX518" s="14" t="s">
        <v>76</v>
      </c>
      <c r="AY518" s="260" t="s">
        <v>134</v>
      </c>
    </row>
    <row r="519" spans="2:65" s="1" customFormat="1" ht="22.5" customHeight="1">
      <c r="B519" s="38"/>
      <c r="C519" s="216" t="s">
        <v>488</v>
      </c>
      <c r="D519" s="216" t="s">
        <v>136</v>
      </c>
      <c r="E519" s="217" t="s">
        <v>489</v>
      </c>
      <c r="F519" s="218" t="s">
        <v>490</v>
      </c>
      <c r="G519" s="219" t="s">
        <v>139</v>
      </c>
      <c r="H519" s="220">
        <v>44</v>
      </c>
      <c r="I519" s="221"/>
      <c r="J519" s="222">
        <f>ROUND(I519*H519,2)</f>
        <v>0</v>
      </c>
      <c r="K519" s="218" t="s">
        <v>140</v>
      </c>
      <c r="L519" s="43"/>
      <c r="M519" s="223" t="s">
        <v>1</v>
      </c>
      <c r="N519" s="224" t="s">
        <v>39</v>
      </c>
      <c r="O519" s="79"/>
      <c r="P519" s="225">
        <f>O519*H519</f>
        <v>0</v>
      </c>
      <c r="Q519" s="225">
        <v>0</v>
      </c>
      <c r="R519" s="225">
        <f>Q519*H519</f>
        <v>0</v>
      </c>
      <c r="S519" s="225">
        <v>0</v>
      </c>
      <c r="T519" s="226">
        <f>S519*H519</f>
        <v>0</v>
      </c>
      <c r="AR519" s="17" t="s">
        <v>141</v>
      </c>
      <c r="AT519" s="17" t="s">
        <v>136</v>
      </c>
      <c r="AU519" s="17" t="s">
        <v>78</v>
      </c>
      <c r="AY519" s="17" t="s">
        <v>134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17" t="s">
        <v>76</v>
      </c>
      <c r="BK519" s="227">
        <f>ROUND(I519*H519,2)</f>
        <v>0</v>
      </c>
      <c r="BL519" s="17" t="s">
        <v>141</v>
      </c>
      <c r="BM519" s="17" t="s">
        <v>491</v>
      </c>
    </row>
    <row r="520" spans="2:51" s="12" customFormat="1" ht="12">
      <c r="B520" s="228"/>
      <c r="C520" s="229"/>
      <c r="D520" s="230" t="s">
        <v>143</v>
      </c>
      <c r="E520" s="231" t="s">
        <v>1</v>
      </c>
      <c r="F520" s="232" t="s">
        <v>194</v>
      </c>
      <c r="G520" s="229"/>
      <c r="H520" s="231" t="s">
        <v>1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143</v>
      </c>
      <c r="AU520" s="238" t="s">
        <v>78</v>
      </c>
      <c r="AV520" s="12" t="s">
        <v>76</v>
      </c>
      <c r="AW520" s="12" t="s">
        <v>30</v>
      </c>
      <c r="AX520" s="12" t="s">
        <v>68</v>
      </c>
      <c r="AY520" s="238" t="s">
        <v>134</v>
      </c>
    </row>
    <row r="521" spans="2:51" s="12" customFormat="1" ht="12">
      <c r="B521" s="228"/>
      <c r="C521" s="229"/>
      <c r="D521" s="230" t="s">
        <v>143</v>
      </c>
      <c r="E521" s="231" t="s">
        <v>1</v>
      </c>
      <c r="F521" s="232" t="s">
        <v>144</v>
      </c>
      <c r="G521" s="229"/>
      <c r="H521" s="231" t="s">
        <v>1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143</v>
      </c>
      <c r="AU521" s="238" t="s">
        <v>78</v>
      </c>
      <c r="AV521" s="12" t="s">
        <v>76</v>
      </c>
      <c r="AW521" s="12" t="s">
        <v>30</v>
      </c>
      <c r="AX521" s="12" t="s">
        <v>68</v>
      </c>
      <c r="AY521" s="238" t="s">
        <v>134</v>
      </c>
    </row>
    <row r="522" spans="2:51" s="12" customFormat="1" ht="12">
      <c r="B522" s="228"/>
      <c r="C522" s="229"/>
      <c r="D522" s="230" t="s">
        <v>143</v>
      </c>
      <c r="E522" s="231" t="s">
        <v>1</v>
      </c>
      <c r="F522" s="232" t="s">
        <v>206</v>
      </c>
      <c r="G522" s="229"/>
      <c r="H522" s="231" t="s">
        <v>1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143</v>
      </c>
      <c r="AU522" s="238" t="s">
        <v>78</v>
      </c>
      <c r="AV522" s="12" t="s">
        <v>76</v>
      </c>
      <c r="AW522" s="12" t="s">
        <v>30</v>
      </c>
      <c r="AX522" s="12" t="s">
        <v>68</v>
      </c>
      <c r="AY522" s="238" t="s">
        <v>134</v>
      </c>
    </row>
    <row r="523" spans="2:51" s="13" customFormat="1" ht="12">
      <c r="B523" s="239"/>
      <c r="C523" s="240"/>
      <c r="D523" s="230" t="s">
        <v>143</v>
      </c>
      <c r="E523" s="241" t="s">
        <v>1</v>
      </c>
      <c r="F523" s="242" t="s">
        <v>347</v>
      </c>
      <c r="G523" s="240"/>
      <c r="H523" s="243">
        <v>24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AT523" s="249" t="s">
        <v>143</v>
      </c>
      <c r="AU523" s="249" t="s">
        <v>78</v>
      </c>
      <c r="AV523" s="13" t="s">
        <v>78</v>
      </c>
      <c r="AW523" s="13" t="s">
        <v>30</v>
      </c>
      <c r="AX523" s="13" t="s">
        <v>68</v>
      </c>
      <c r="AY523" s="249" t="s">
        <v>134</v>
      </c>
    </row>
    <row r="524" spans="2:51" s="12" customFormat="1" ht="12">
      <c r="B524" s="228"/>
      <c r="C524" s="229"/>
      <c r="D524" s="230" t="s">
        <v>143</v>
      </c>
      <c r="E524" s="231" t="s">
        <v>1</v>
      </c>
      <c r="F524" s="232" t="s">
        <v>207</v>
      </c>
      <c r="G524" s="229"/>
      <c r="H524" s="231" t="s">
        <v>1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143</v>
      </c>
      <c r="AU524" s="238" t="s">
        <v>78</v>
      </c>
      <c r="AV524" s="12" t="s">
        <v>76</v>
      </c>
      <c r="AW524" s="12" t="s">
        <v>30</v>
      </c>
      <c r="AX524" s="12" t="s">
        <v>68</v>
      </c>
      <c r="AY524" s="238" t="s">
        <v>134</v>
      </c>
    </row>
    <row r="525" spans="2:51" s="12" customFormat="1" ht="12">
      <c r="B525" s="228"/>
      <c r="C525" s="229"/>
      <c r="D525" s="230" t="s">
        <v>143</v>
      </c>
      <c r="E525" s="231" t="s">
        <v>1</v>
      </c>
      <c r="F525" s="232" t="s">
        <v>144</v>
      </c>
      <c r="G525" s="229"/>
      <c r="H525" s="231" t="s">
        <v>1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143</v>
      </c>
      <c r="AU525" s="238" t="s">
        <v>78</v>
      </c>
      <c r="AV525" s="12" t="s">
        <v>76</v>
      </c>
      <c r="AW525" s="12" t="s">
        <v>30</v>
      </c>
      <c r="AX525" s="12" t="s">
        <v>68</v>
      </c>
      <c r="AY525" s="238" t="s">
        <v>134</v>
      </c>
    </row>
    <row r="526" spans="2:51" s="12" customFormat="1" ht="12">
      <c r="B526" s="228"/>
      <c r="C526" s="229"/>
      <c r="D526" s="230" t="s">
        <v>143</v>
      </c>
      <c r="E526" s="231" t="s">
        <v>1</v>
      </c>
      <c r="F526" s="232" t="s">
        <v>272</v>
      </c>
      <c r="G526" s="229"/>
      <c r="H526" s="231" t="s">
        <v>1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143</v>
      </c>
      <c r="AU526" s="238" t="s">
        <v>78</v>
      </c>
      <c r="AV526" s="12" t="s">
        <v>76</v>
      </c>
      <c r="AW526" s="12" t="s">
        <v>30</v>
      </c>
      <c r="AX526" s="12" t="s">
        <v>68</v>
      </c>
      <c r="AY526" s="238" t="s">
        <v>134</v>
      </c>
    </row>
    <row r="527" spans="2:51" s="13" customFormat="1" ht="12">
      <c r="B527" s="239"/>
      <c r="C527" s="240"/>
      <c r="D527" s="230" t="s">
        <v>143</v>
      </c>
      <c r="E527" s="241" t="s">
        <v>1</v>
      </c>
      <c r="F527" s="242" t="s">
        <v>352</v>
      </c>
      <c r="G527" s="240"/>
      <c r="H527" s="243">
        <v>20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AT527" s="249" t="s">
        <v>143</v>
      </c>
      <c r="AU527" s="249" t="s">
        <v>78</v>
      </c>
      <c r="AV527" s="13" t="s">
        <v>78</v>
      </c>
      <c r="AW527" s="13" t="s">
        <v>30</v>
      </c>
      <c r="AX527" s="13" t="s">
        <v>68</v>
      </c>
      <c r="AY527" s="249" t="s">
        <v>134</v>
      </c>
    </row>
    <row r="528" spans="2:51" s="14" customFormat="1" ht="12">
      <c r="B528" s="250"/>
      <c r="C528" s="251"/>
      <c r="D528" s="230" t="s">
        <v>143</v>
      </c>
      <c r="E528" s="252" t="s">
        <v>1</v>
      </c>
      <c r="F528" s="253" t="s">
        <v>146</v>
      </c>
      <c r="G528" s="251"/>
      <c r="H528" s="254">
        <v>44</v>
      </c>
      <c r="I528" s="255"/>
      <c r="J528" s="251"/>
      <c r="K528" s="251"/>
      <c r="L528" s="256"/>
      <c r="M528" s="257"/>
      <c r="N528" s="258"/>
      <c r="O528" s="258"/>
      <c r="P528" s="258"/>
      <c r="Q528" s="258"/>
      <c r="R528" s="258"/>
      <c r="S528" s="258"/>
      <c r="T528" s="259"/>
      <c r="AT528" s="260" t="s">
        <v>143</v>
      </c>
      <c r="AU528" s="260" t="s">
        <v>78</v>
      </c>
      <c r="AV528" s="14" t="s">
        <v>141</v>
      </c>
      <c r="AW528" s="14" t="s">
        <v>30</v>
      </c>
      <c r="AX528" s="14" t="s">
        <v>76</v>
      </c>
      <c r="AY528" s="260" t="s">
        <v>134</v>
      </c>
    </row>
    <row r="529" spans="2:65" s="1" customFormat="1" ht="22.5" customHeight="1">
      <c r="B529" s="38"/>
      <c r="C529" s="216" t="s">
        <v>492</v>
      </c>
      <c r="D529" s="216" t="s">
        <v>136</v>
      </c>
      <c r="E529" s="217" t="s">
        <v>493</v>
      </c>
      <c r="F529" s="218" t="s">
        <v>494</v>
      </c>
      <c r="G529" s="219" t="s">
        <v>139</v>
      </c>
      <c r="H529" s="220">
        <v>48</v>
      </c>
      <c r="I529" s="221"/>
      <c r="J529" s="222">
        <f>ROUND(I529*H529,2)</f>
        <v>0</v>
      </c>
      <c r="K529" s="218" t="s">
        <v>140</v>
      </c>
      <c r="L529" s="43"/>
      <c r="M529" s="223" t="s">
        <v>1</v>
      </c>
      <c r="N529" s="224" t="s">
        <v>39</v>
      </c>
      <c r="O529" s="79"/>
      <c r="P529" s="225">
        <f>O529*H529</f>
        <v>0</v>
      </c>
      <c r="Q529" s="225">
        <v>0</v>
      </c>
      <c r="R529" s="225">
        <f>Q529*H529</f>
        <v>0</v>
      </c>
      <c r="S529" s="225">
        <v>0</v>
      </c>
      <c r="T529" s="226">
        <f>S529*H529</f>
        <v>0</v>
      </c>
      <c r="AR529" s="17" t="s">
        <v>141</v>
      </c>
      <c r="AT529" s="17" t="s">
        <v>136</v>
      </c>
      <c r="AU529" s="17" t="s">
        <v>78</v>
      </c>
      <c r="AY529" s="17" t="s">
        <v>134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17" t="s">
        <v>76</v>
      </c>
      <c r="BK529" s="227">
        <f>ROUND(I529*H529,2)</f>
        <v>0</v>
      </c>
      <c r="BL529" s="17" t="s">
        <v>141</v>
      </c>
      <c r="BM529" s="17" t="s">
        <v>495</v>
      </c>
    </row>
    <row r="530" spans="2:51" s="12" customFormat="1" ht="12">
      <c r="B530" s="228"/>
      <c r="C530" s="229"/>
      <c r="D530" s="230" t="s">
        <v>143</v>
      </c>
      <c r="E530" s="231" t="s">
        <v>1</v>
      </c>
      <c r="F530" s="232" t="s">
        <v>194</v>
      </c>
      <c r="G530" s="229"/>
      <c r="H530" s="231" t="s">
        <v>1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143</v>
      </c>
      <c r="AU530" s="238" t="s">
        <v>78</v>
      </c>
      <c r="AV530" s="12" t="s">
        <v>76</v>
      </c>
      <c r="AW530" s="12" t="s">
        <v>30</v>
      </c>
      <c r="AX530" s="12" t="s">
        <v>68</v>
      </c>
      <c r="AY530" s="238" t="s">
        <v>134</v>
      </c>
    </row>
    <row r="531" spans="2:51" s="12" customFormat="1" ht="12">
      <c r="B531" s="228"/>
      <c r="C531" s="229"/>
      <c r="D531" s="230" t="s">
        <v>143</v>
      </c>
      <c r="E531" s="231" t="s">
        <v>1</v>
      </c>
      <c r="F531" s="232" t="s">
        <v>144</v>
      </c>
      <c r="G531" s="229"/>
      <c r="H531" s="231" t="s">
        <v>1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143</v>
      </c>
      <c r="AU531" s="238" t="s">
        <v>78</v>
      </c>
      <c r="AV531" s="12" t="s">
        <v>76</v>
      </c>
      <c r="AW531" s="12" t="s">
        <v>30</v>
      </c>
      <c r="AX531" s="12" t="s">
        <v>68</v>
      </c>
      <c r="AY531" s="238" t="s">
        <v>134</v>
      </c>
    </row>
    <row r="532" spans="2:51" s="12" customFormat="1" ht="12">
      <c r="B532" s="228"/>
      <c r="C532" s="229"/>
      <c r="D532" s="230" t="s">
        <v>143</v>
      </c>
      <c r="E532" s="231" t="s">
        <v>1</v>
      </c>
      <c r="F532" s="232" t="s">
        <v>496</v>
      </c>
      <c r="G532" s="229"/>
      <c r="H532" s="231" t="s">
        <v>1</v>
      </c>
      <c r="I532" s="233"/>
      <c r="J532" s="229"/>
      <c r="K532" s="229"/>
      <c r="L532" s="234"/>
      <c r="M532" s="235"/>
      <c r="N532" s="236"/>
      <c r="O532" s="236"/>
      <c r="P532" s="236"/>
      <c r="Q532" s="236"/>
      <c r="R532" s="236"/>
      <c r="S532" s="236"/>
      <c r="T532" s="237"/>
      <c r="AT532" s="238" t="s">
        <v>143</v>
      </c>
      <c r="AU532" s="238" t="s">
        <v>78</v>
      </c>
      <c r="AV532" s="12" t="s">
        <v>76</v>
      </c>
      <c r="AW532" s="12" t="s">
        <v>30</v>
      </c>
      <c r="AX532" s="12" t="s">
        <v>68</v>
      </c>
      <c r="AY532" s="238" t="s">
        <v>134</v>
      </c>
    </row>
    <row r="533" spans="2:51" s="13" customFormat="1" ht="12">
      <c r="B533" s="239"/>
      <c r="C533" s="240"/>
      <c r="D533" s="230" t="s">
        <v>143</v>
      </c>
      <c r="E533" s="241" t="s">
        <v>1</v>
      </c>
      <c r="F533" s="242" t="s">
        <v>497</v>
      </c>
      <c r="G533" s="240"/>
      <c r="H533" s="243">
        <v>44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AT533" s="249" t="s">
        <v>143</v>
      </c>
      <c r="AU533" s="249" t="s">
        <v>78</v>
      </c>
      <c r="AV533" s="13" t="s">
        <v>78</v>
      </c>
      <c r="AW533" s="13" t="s">
        <v>30</v>
      </c>
      <c r="AX533" s="13" t="s">
        <v>68</v>
      </c>
      <c r="AY533" s="249" t="s">
        <v>134</v>
      </c>
    </row>
    <row r="534" spans="2:51" s="12" customFormat="1" ht="12">
      <c r="B534" s="228"/>
      <c r="C534" s="229"/>
      <c r="D534" s="230" t="s">
        <v>143</v>
      </c>
      <c r="E534" s="231" t="s">
        <v>1</v>
      </c>
      <c r="F534" s="232" t="s">
        <v>207</v>
      </c>
      <c r="G534" s="229"/>
      <c r="H534" s="231" t="s">
        <v>1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AT534" s="238" t="s">
        <v>143</v>
      </c>
      <c r="AU534" s="238" t="s">
        <v>78</v>
      </c>
      <c r="AV534" s="12" t="s">
        <v>76</v>
      </c>
      <c r="AW534" s="12" t="s">
        <v>30</v>
      </c>
      <c r="AX534" s="12" t="s">
        <v>68</v>
      </c>
      <c r="AY534" s="238" t="s">
        <v>134</v>
      </c>
    </row>
    <row r="535" spans="2:51" s="12" customFormat="1" ht="12">
      <c r="B535" s="228"/>
      <c r="C535" s="229"/>
      <c r="D535" s="230" t="s">
        <v>143</v>
      </c>
      <c r="E535" s="231" t="s">
        <v>1</v>
      </c>
      <c r="F535" s="232" t="s">
        <v>144</v>
      </c>
      <c r="G535" s="229"/>
      <c r="H535" s="231" t="s">
        <v>1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AT535" s="238" t="s">
        <v>143</v>
      </c>
      <c r="AU535" s="238" t="s">
        <v>78</v>
      </c>
      <c r="AV535" s="12" t="s">
        <v>76</v>
      </c>
      <c r="AW535" s="12" t="s">
        <v>30</v>
      </c>
      <c r="AX535" s="12" t="s">
        <v>68</v>
      </c>
      <c r="AY535" s="238" t="s">
        <v>134</v>
      </c>
    </row>
    <row r="536" spans="2:51" s="12" customFormat="1" ht="12">
      <c r="B536" s="228"/>
      <c r="C536" s="229"/>
      <c r="D536" s="230" t="s">
        <v>143</v>
      </c>
      <c r="E536" s="231" t="s">
        <v>1</v>
      </c>
      <c r="F536" s="232" t="s">
        <v>189</v>
      </c>
      <c r="G536" s="229"/>
      <c r="H536" s="231" t="s">
        <v>1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143</v>
      </c>
      <c r="AU536" s="238" t="s">
        <v>78</v>
      </c>
      <c r="AV536" s="12" t="s">
        <v>76</v>
      </c>
      <c r="AW536" s="12" t="s">
        <v>30</v>
      </c>
      <c r="AX536" s="12" t="s">
        <v>68</v>
      </c>
      <c r="AY536" s="238" t="s">
        <v>134</v>
      </c>
    </row>
    <row r="537" spans="2:51" s="13" customFormat="1" ht="12">
      <c r="B537" s="239"/>
      <c r="C537" s="240"/>
      <c r="D537" s="230" t="s">
        <v>143</v>
      </c>
      <c r="E537" s="241" t="s">
        <v>1</v>
      </c>
      <c r="F537" s="242" t="s">
        <v>337</v>
      </c>
      <c r="G537" s="240"/>
      <c r="H537" s="243">
        <v>4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143</v>
      </c>
      <c r="AU537" s="249" t="s">
        <v>78</v>
      </c>
      <c r="AV537" s="13" t="s">
        <v>78</v>
      </c>
      <c r="AW537" s="13" t="s">
        <v>30</v>
      </c>
      <c r="AX537" s="13" t="s">
        <v>68</v>
      </c>
      <c r="AY537" s="249" t="s">
        <v>134</v>
      </c>
    </row>
    <row r="538" spans="2:51" s="14" customFormat="1" ht="12">
      <c r="B538" s="250"/>
      <c r="C538" s="251"/>
      <c r="D538" s="230" t="s">
        <v>143</v>
      </c>
      <c r="E538" s="252" t="s">
        <v>1</v>
      </c>
      <c r="F538" s="253" t="s">
        <v>146</v>
      </c>
      <c r="G538" s="251"/>
      <c r="H538" s="254">
        <v>48</v>
      </c>
      <c r="I538" s="255"/>
      <c r="J538" s="251"/>
      <c r="K538" s="251"/>
      <c r="L538" s="256"/>
      <c r="M538" s="257"/>
      <c r="N538" s="258"/>
      <c r="O538" s="258"/>
      <c r="P538" s="258"/>
      <c r="Q538" s="258"/>
      <c r="R538" s="258"/>
      <c r="S538" s="258"/>
      <c r="T538" s="259"/>
      <c r="AT538" s="260" t="s">
        <v>143</v>
      </c>
      <c r="AU538" s="260" t="s">
        <v>78</v>
      </c>
      <c r="AV538" s="14" t="s">
        <v>141</v>
      </c>
      <c r="AW538" s="14" t="s">
        <v>30</v>
      </c>
      <c r="AX538" s="14" t="s">
        <v>76</v>
      </c>
      <c r="AY538" s="260" t="s">
        <v>134</v>
      </c>
    </row>
    <row r="539" spans="2:65" s="1" customFormat="1" ht="22.5" customHeight="1">
      <c r="B539" s="38"/>
      <c r="C539" s="216" t="s">
        <v>498</v>
      </c>
      <c r="D539" s="216" t="s">
        <v>136</v>
      </c>
      <c r="E539" s="217" t="s">
        <v>499</v>
      </c>
      <c r="F539" s="218" t="s">
        <v>500</v>
      </c>
      <c r="G539" s="219" t="s">
        <v>139</v>
      </c>
      <c r="H539" s="220">
        <v>8</v>
      </c>
      <c r="I539" s="221"/>
      <c r="J539" s="222">
        <f>ROUND(I539*H539,2)</f>
        <v>0</v>
      </c>
      <c r="K539" s="218" t="s">
        <v>1</v>
      </c>
      <c r="L539" s="43"/>
      <c r="M539" s="223" t="s">
        <v>1</v>
      </c>
      <c r="N539" s="224" t="s">
        <v>39</v>
      </c>
      <c r="O539" s="79"/>
      <c r="P539" s="225">
        <f>O539*H539</f>
        <v>0</v>
      </c>
      <c r="Q539" s="225">
        <v>0</v>
      </c>
      <c r="R539" s="225">
        <f>Q539*H539</f>
        <v>0</v>
      </c>
      <c r="S539" s="225">
        <v>0</v>
      </c>
      <c r="T539" s="226">
        <f>S539*H539</f>
        <v>0</v>
      </c>
      <c r="AR539" s="17" t="s">
        <v>141</v>
      </c>
      <c r="AT539" s="17" t="s">
        <v>136</v>
      </c>
      <c r="AU539" s="17" t="s">
        <v>78</v>
      </c>
      <c r="AY539" s="17" t="s">
        <v>134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7" t="s">
        <v>76</v>
      </c>
      <c r="BK539" s="227">
        <f>ROUND(I539*H539,2)</f>
        <v>0</v>
      </c>
      <c r="BL539" s="17" t="s">
        <v>141</v>
      </c>
      <c r="BM539" s="17" t="s">
        <v>501</v>
      </c>
    </row>
    <row r="540" spans="2:51" s="12" customFormat="1" ht="12">
      <c r="B540" s="228"/>
      <c r="C540" s="229"/>
      <c r="D540" s="230" t="s">
        <v>143</v>
      </c>
      <c r="E540" s="231" t="s">
        <v>1</v>
      </c>
      <c r="F540" s="232" t="s">
        <v>144</v>
      </c>
      <c r="G540" s="229"/>
      <c r="H540" s="231" t="s">
        <v>1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143</v>
      </c>
      <c r="AU540" s="238" t="s">
        <v>78</v>
      </c>
      <c r="AV540" s="12" t="s">
        <v>76</v>
      </c>
      <c r="AW540" s="12" t="s">
        <v>30</v>
      </c>
      <c r="AX540" s="12" t="s">
        <v>68</v>
      </c>
      <c r="AY540" s="238" t="s">
        <v>134</v>
      </c>
    </row>
    <row r="541" spans="2:51" s="12" customFormat="1" ht="12">
      <c r="B541" s="228"/>
      <c r="C541" s="229"/>
      <c r="D541" s="230" t="s">
        <v>143</v>
      </c>
      <c r="E541" s="231" t="s">
        <v>1</v>
      </c>
      <c r="F541" s="232" t="s">
        <v>320</v>
      </c>
      <c r="G541" s="229"/>
      <c r="H541" s="231" t="s">
        <v>1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143</v>
      </c>
      <c r="AU541" s="238" t="s">
        <v>78</v>
      </c>
      <c r="AV541" s="12" t="s">
        <v>76</v>
      </c>
      <c r="AW541" s="12" t="s">
        <v>30</v>
      </c>
      <c r="AX541" s="12" t="s">
        <v>68</v>
      </c>
      <c r="AY541" s="238" t="s">
        <v>134</v>
      </c>
    </row>
    <row r="542" spans="2:51" s="13" customFormat="1" ht="12">
      <c r="B542" s="239"/>
      <c r="C542" s="240"/>
      <c r="D542" s="230" t="s">
        <v>143</v>
      </c>
      <c r="E542" s="241" t="s">
        <v>1</v>
      </c>
      <c r="F542" s="242" t="s">
        <v>502</v>
      </c>
      <c r="G542" s="240"/>
      <c r="H542" s="243">
        <v>8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AT542" s="249" t="s">
        <v>143</v>
      </c>
      <c r="AU542" s="249" t="s">
        <v>78</v>
      </c>
      <c r="AV542" s="13" t="s">
        <v>78</v>
      </c>
      <c r="AW542" s="13" t="s">
        <v>30</v>
      </c>
      <c r="AX542" s="13" t="s">
        <v>68</v>
      </c>
      <c r="AY542" s="249" t="s">
        <v>134</v>
      </c>
    </row>
    <row r="543" spans="2:51" s="14" customFormat="1" ht="12">
      <c r="B543" s="250"/>
      <c r="C543" s="251"/>
      <c r="D543" s="230" t="s">
        <v>143</v>
      </c>
      <c r="E543" s="252" t="s">
        <v>1</v>
      </c>
      <c r="F543" s="253" t="s">
        <v>146</v>
      </c>
      <c r="G543" s="251"/>
      <c r="H543" s="254">
        <v>8</v>
      </c>
      <c r="I543" s="255"/>
      <c r="J543" s="251"/>
      <c r="K543" s="251"/>
      <c r="L543" s="256"/>
      <c r="M543" s="257"/>
      <c r="N543" s="258"/>
      <c r="O543" s="258"/>
      <c r="P543" s="258"/>
      <c r="Q543" s="258"/>
      <c r="R543" s="258"/>
      <c r="S543" s="258"/>
      <c r="T543" s="259"/>
      <c r="AT543" s="260" t="s">
        <v>143</v>
      </c>
      <c r="AU543" s="260" t="s">
        <v>78</v>
      </c>
      <c r="AV543" s="14" t="s">
        <v>141</v>
      </c>
      <c r="AW543" s="14" t="s">
        <v>30</v>
      </c>
      <c r="AX543" s="14" t="s">
        <v>76</v>
      </c>
      <c r="AY543" s="260" t="s">
        <v>134</v>
      </c>
    </row>
    <row r="544" spans="2:65" s="1" customFormat="1" ht="22.5" customHeight="1">
      <c r="B544" s="38"/>
      <c r="C544" s="216" t="s">
        <v>503</v>
      </c>
      <c r="D544" s="216" t="s">
        <v>136</v>
      </c>
      <c r="E544" s="217" t="s">
        <v>504</v>
      </c>
      <c r="F544" s="218" t="s">
        <v>505</v>
      </c>
      <c r="G544" s="219" t="s">
        <v>139</v>
      </c>
      <c r="H544" s="220">
        <v>12</v>
      </c>
      <c r="I544" s="221"/>
      <c r="J544" s="222">
        <f>ROUND(I544*H544,2)</f>
        <v>0</v>
      </c>
      <c r="K544" s="218" t="s">
        <v>1</v>
      </c>
      <c r="L544" s="43"/>
      <c r="M544" s="223" t="s">
        <v>1</v>
      </c>
      <c r="N544" s="224" t="s">
        <v>39</v>
      </c>
      <c r="O544" s="79"/>
      <c r="P544" s="225">
        <f>O544*H544</f>
        <v>0</v>
      </c>
      <c r="Q544" s="225">
        <v>0</v>
      </c>
      <c r="R544" s="225">
        <f>Q544*H544</f>
        <v>0</v>
      </c>
      <c r="S544" s="225">
        <v>0</v>
      </c>
      <c r="T544" s="226">
        <f>S544*H544</f>
        <v>0</v>
      </c>
      <c r="AR544" s="17" t="s">
        <v>141</v>
      </c>
      <c r="AT544" s="17" t="s">
        <v>136</v>
      </c>
      <c r="AU544" s="17" t="s">
        <v>78</v>
      </c>
      <c r="AY544" s="17" t="s">
        <v>134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7" t="s">
        <v>76</v>
      </c>
      <c r="BK544" s="227">
        <f>ROUND(I544*H544,2)</f>
        <v>0</v>
      </c>
      <c r="BL544" s="17" t="s">
        <v>141</v>
      </c>
      <c r="BM544" s="17" t="s">
        <v>506</v>
      </c>
    </row>
    <row r="545" spans="2:51" s="12" customFormat="1" ht="12">
      <c r="B545" s="228"/>
      <c r="C545" s="229"/>
      <c r="D545" s="230" t="s">
        <v>143</v>
      </c>
      <c r="E545" s="231" t="s">
        <v>1</v>
      </c>
      <c r="F545" s="232" t="s">
        <v>144</v>
      </c>
      <c r="G545" s="229"/>
      <c r="H545" s="231" t="s">
        <v>1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143</v>
      </c>
      <c r="AU545" s="238" t="s">
        <v>78</v>
      </c>
      <c r="AV545" s="12" t="s">
        <v>76</v>
      </c>
      <c r="AW545" s="12" t="s">
        <v>30</v>
      </c>
      <c r="AX545" s="12" t="s">
        <v>68</v>
      </c>
      <c r="AY545" s="238" t="s">
        <v>134</v>
      </c>
    </row>
    <row r="546" spans="2:51" s="12" customFormat="1" ht="12">
      <c r="B546" s="228"/>
      <c r="C546" s="229"/>
      <c r="D546" s="230" t="s">
        <v>143</v>
      </c>
      <c r="E546" s="231" t="s">
        <v>1</v>
      </c>
      <c r="F546" s="232" t="s">
        <v>169</v>
      </c>
      <c r="G546" s="229"/>
      <c r="H546" s="231" t="s">
        <v>1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143</v>
      </c>
      <c r="AU546" s="238" t="s">
        <v>78</v>
      </c>
      <c r="AV546" s="12" t="s">
        <v>76</v>
      </c>
      <c r="AW546" s="12" t="s">
        <v>30</v>
      </c>
      <c r="AX546" s="12" t="s">
        <v>68</v>
      </c>
      <c r="AY546" s="238" t="s">
        <v>134</v>
      </c>
    </row>
    <row r="547" spans="2:51" s="13" customFormat="1" ht="12">
      <c r="B547" s="239"/>
      <c r="C547" s="240"/>
      <c r="D547" s="230" t="s">
        <v>143</v>
      </c>
      <c r="E547" s="241" t="s">
        <v>1</v>
      </c>
      <c r="F547" s="242" t="s">
        <v>507</v>
      </c>
      <c r="G547" s="240"/>
      <c r="H547" s="243">
        <v>12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AT547" s="249" t="s">
        <v>143</v>
      </c>
      <c r="AU547" s="249" t="s">
        <v>78</v>
      </c>
      <c r="AV547" s="13" t="s">
        <v>78</v>
      </c>
      <c r="AW547" s="13" t="s">
        <v>30</v>
      </c>
      <c r="AX547" s="13" t="s">
        <v>68</v>
      </c>
      <c r="AY547" s="249" t="s">
        <v>134</v>
      </c>
    </row>
    <row r="548" spans="2:51" s="14" customFormat="1" ht="12">
      <c r="B548" s="250"/>
      <c r="C548" s="251"/>
      <c r="D548" s="230" t="s">
        <v>143</v>
      </c>
      <c r="E548" s="252" t="s">
        <v>1</v>
      </c>
      <c r="F548" s="253" t="s">
        <v>146</v>
      </c>
      <c r="G548" s="251"/>
      <c r="H548" s="254">
        <v>12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AT548" s="260" t="s">
        <v>143</v>
      </c>
      <c r="AU548" s="260" t="s">
        <v>78</v>
      </c>
      <c r="AV548" s="14" t="s">
        <v>141</v>
      </c>
      <c r="AW548" s="14" t="s">
        <v>30</v>
      </c>
      <c r="AX548" s="14" t="s">
        <v>76</v>
      </c>
      <c r="AY548" s="260" t="s">
        <v>134</v>
      </c>
    </row>
    <row r="549" spans="2:65" s="1" customFormat="1" ht="22.5" customHeight="1">
      <c r="B549" s="38"/>
      <c r="C549" s="216" t="s">
        <v>508</v>
      </c>
      <c r="D549" s="216" t="s">
        <v>136</v>
      </c>
      <c r="E549" s="217" t="s">
        <v>509</v>
      </c>
      <c r="F549" s="218" t="s">
        <v>510</v>
      </c>
      <c r="G549" s="219" t="s">
        <v>139</v>
      </c>
      <c r="H549" s="220">
        <v>4</v>
      </c>
      <c r="I549" s="221"/>
      <c r="J549" s="222">
        <f>ROUND(I549*H549,2)</f>
        <v>0</v>
      </c>
      <c r="K549" s="218" t="s">
        <v>1</v>
      </c>
      <c r="L549" s="43"/>
      <c r="M549" s="223" t="s">
        <v>1</v>
      </c>
      <c r="N549" s="224" t="s">
        <v>39</v>
      </c>
      <c r="O549" s="79"/>
      <c r="P549" s="225">
        <f>O549*H549</f>
        <v>0</v>
      </c>
      <c r="Q549" s="225">
        <v>0</v>
      </c>
      <c r="R549" s="225">
        <f>Q549*H549</f>
        <v>0</v>
      </c>
      <c r="S549" s="225">
        <v>0</v>
      </c>
      <c r="T549" s="226">
        <f>S549*H549</f>
        <v>0</v>
      </c>
      <c r="AR549" s="17" t="s">
        <v>141</v>
      </c>
      <c r="AT549" s="17" t="s">
        <v>136</v>
      </c>
      <c r="AU549" s="17" t="s">
        <v>78</v>
      </c>
      <c r="AY549" s="17" t="s">
        <v>134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7" t="s">
        <v>76</v>
      </c>
      <c r="BK549" s="227">
        <f>ROUND(I549*H549,2)</f>
        <v>0</v>
      </c>
      <c r="BL549" s="17" t="s">
        <v>141</v>
      </c>
      <c r="BM549" s="17" t="s">
        <v>511</v>
      </c>
    </row>
    <row r="550" spans="2:51" s="12" customFormat="1" ht="12">
      <c r="B550" s="228"/>
      <c r="C550" s="229"/>
      <c r="D550" s="230" t="s">
        <v>143</v>
      </c>
      <c r="E550" s="231" t="s">
        <v>1</v>
      </c>
      <c r="F550" s="232" t="s">
        <v>194</v>
      </c>
      <c r="G550" s="229"/>
      <c r="H550" s="231" t="s">
        <v>1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143</v>
      </c>
      <c r="AU550" s="238" t="s">
        <v>78</v>
      </c>
      <c r="AV550" s="12" t="s">
        <v>76</v>
      </c>
      <c r="AW550" s="12" t="s">
        <v>30</v>
      </c>
      <c r="AX550" s="12" t="s">
        <v>68</v>
      </c>
      <c r="AY550" s="238" t="s">
        <v>134</v>
      </c>
    </row>
    <row r="551" spans="2:51" s="12" customFormat="1" ht="12">
      <c r="B551" s="228"/>
      <c r="C551" s="229"/>
      <c r="D551" s="230" t="s">
        <v>143</v>
      </c>
      <c r="E551" s="231" t="s">
        <v>1</v>
      </c>
      <c r="F551" s="232" t="s">
        <v>144</v>
      </c>
      <c r="G551" s="229"/>
      <c r="H551" s="231" t="s">
        <v>1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143</v>
      </c>
      <c r="AU551" s="238" t="s">
        <v>78</v>
      </c>
      <c r="AV551" s="12" t="s">
        <v>76</v>
      </c>
      <c r="AW551" s="12" t="s">
        <v>30</v>
      </c>
      <c r="AX551" s="12" t="s">
        <v>68</v>
      </c>
      <c r="AY551" s="238" t="s">
        <v>134</v>
      </c>
    </row>
    <row r="552" spans="2:51" s="12" customFormat="1" ht="12">
      <c r="B552" s="228"/>
      <c r="C552" s="229"/>
      <c r="D552" s="230" t="s">
        <v>143</v>
      </c>
      <c r="E552" s="231" t="s">
        <v>1</v>
      </c>
      <c r="F552" s="232" t="s">
        <v>297</v>
      </c>
      <c r="G552" s="229"/>
      <c r="H552" s="231" t="s">
        <v>1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143</v>
      </c>
      <c r="AU552" s="238" t="s">
        <v>78</v>
      </c>
      <c r="AV552" s="12" t="s">
        <v>76</v>
      </c>
      <c r="AW552" s="12" t="s">
        <v>30</v>
      </c>
      <c r="AX552" s="12" t="s">
        <v>68</v>
      </c>
      <c r="AY552" s="238" t="s">
        <v>134</v>
      </c>
    </row>
    <row r="553" spans="2:51" s="13" customFormat="1" ht="12">
      <c r="B553" s="239"/>
      <c r="C553" s="240"/>
      <c r="D553" s="230" t="s">
        <v>143</v>
      </c>
      <c r="E553" s="241" t="s">
        <v>1</v>
      </c>
      <c r="F553" s="242" t="s">
        <v>337</v>
      </c>
      <c r="G553" s="240"/>
      <c r="H553" s="243">
        <v>4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AT553" s="249" t="s">
        <v>143</v>
      </c>
      <c r="AU553" s="249" t="s">
        <v>78</v>
      </c>
      <c r="AV553" s="13" t="s">
        <v>78</v>
      </c>
      <c r="AW553" s="13" t="s">
        <v>30</v>
      </c>
      <c r="AX553" s="13" t="s">
        <v>68</v>
      </c>
      <c r="AY553" s="249" t="s">
        <v>134</v>
      </c>
    </row>
    <row r="554" spans="2:51" s="14" customFormat="1" ht="12">
      <c r="B554" s="250"/>
      <c r="C554" s="251"/>
      <c r="D554" s="230" t="s">
        <v>143</v>
      </c>
      <c r="E554" s="252" t="s">
        <v>1</v>
      </c>
      <c r="F554" s="253" t="s">
        <v>146</v>
      </c>
      <c r="G554" s="251"/>
      <c r="H554" s="254">
        <v>4</v>
      </c>
      <c r="I554" s="255"/>
      <c r="J554" s="251"/>
      <c r="K554" s="251"/>
      <c r="L554" s="256"/>
      <c r="M554" s="257"/>
      <c r="N554" s="258"/>
      <c r="O554" s="258"/>
      <c r="P554" s="258"/>
      <c r="Q554" s="258"/>
      <c r="R554" s="258"/>
      <c r="S554" s="258"/>
      <c r="T554" s="259"/>
      <c r="AT554" s="260" t="s">
        <v>143</v>
      </c>
      <c r="AU554" s="260" t="s">
        <v>78</v>
      </c>
      <c r="AV554" s="14" t="s">
        <v>141</v>
      </c>
      <c r="AW554" s="14" t="s">
        <v>30</v>
      </c>
      <c r="AX554" s="14" t="s">
        <v>76</v>
      </c>
      <c r="AY554" s="260" t="s">
        <v>134</v>
      </c>
    </row>
    <row r="555" spans="2:65" s="1" customFormat="1" ht="22.5" customHeight="1">
      <c r="B555" s="38"/>
      <c r="C555" s="216" t="s">
        <v>512</v>
      </c>
      <c r="D555" s="216" t="s">
        <v>136</v>
      </c>
      <c r="E555" s="217" t="s">
        <v>513</v>
      </c>
      <c r="F555" s="218" t="s">
        <v>514</v>
      </c>
      <c r="G555" s="219" t="s">
        <v>139</v>
      </c>
      <c r="H555" s="220">
        <v>12</v>
      </c>
      <c r="I555" s="221"/>
      <c r="J555" s="222">
        <f>ROUND(I555*H555,2)</f>
        <v>0</v>
      </c>
      <c r="K555" s="218" t="s">
        <v>1</v>
      </c>
      <c r="L555" s="43"/>
      <c r="M555" s="223" t="s">
        <v>1</v>
      </c>
      <c r="N555" s="224" t="s">
        <v>39</v>
      </c>
      <c r="O555" s="79"/>
      <c r="P555" s="225">
        <f>O555*H555</f>
        <v>0</v>
      </c>
      <c r="Q555" s="225">
        <v>0</v>
      </c>
      <c r="R555" s="225">
        <f>Q555*H555</f>
        <v>0</v>
      </c>
      <c r="S555" s="225">
        <v>0</v>
      </c>
      <c r="T555" s="226">
        <f>S555*H555</f>
        <v>0</v>
      </c>
      <c r="AR555" s="17" t="s">
        <v>141</v>
      </c>
      <c r="AT555" s="17" t="s">
        <v>136</v>
      </c>
      <c r="AU555" s="17" t="s">
        <v>78</v>
      </c>
      <c r="AY555" s="17" t="s">
        <v>134</v>
      </c>
      <c r="BE555" s="227">
        <f>IF(N555="základní",J555,0)</f>
        <v>0</v>
      </c>
      <c r="BF555" s="227">
        <f>IF(N555="snížená",J555,0)</f>
        <v>0</v>
      </c>
      <c r="BG555" s="227">
        <f>IF(N555="zákl. přenesená",J555,0)</f>
        <v>0</v>
      </c>
      <c r="BH555" s="227">
        <f>IF(N555="sníž. přenesená",J555,0)</f>
        <v>0</v>
      </c>
      <c r="BI555" s="227">
        <f>IF(N555="nulová",J555,0)</f>
        <v>0</v>
      </c>
      <c r="BJ555" s="17" t="s">
        <v>76</v>
      </c>
      <c r="BK555" s="227">
        <f>ROUND(I555*H555,2)</f>
        <v>0</v>
      </c>
      <c r="BL555" s="17" t="s">
        <v>141</v>
      </c>
      <c r="BM555" s="17" t="s">
        <v>515</v>
      </c>
    </row>
    <row r="556" spans="2:51" s="12" customFormat="1" ht="12">
      <c r="B556" s="228"/>
      <c r="C556" s="229"/>
      <c r="D556" s="230" t="s">
        <v>143</v>
      </c>
      <c r="E556" s="231" t="s">
        <v>1</v>
      </c>
      <c r="F556" s="232" t="s">
        <v>194</v>
      </c>
      <c r="G556" s="229"/>
      <c r="H556" s="231" t="s">
        <v>1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143</v>
      </c>
      <c r="AU556" s="238" t="s">
        <v>78</v>
      </c>
      <c r="AV556" s="12" t="s">
        <v>76</v>
      </c>
      <c r="AW556" s="12" t="s">
        <v>30</v>
      </c>
      <c r="AX556" s="12" t="s">
        <v>68</v>
      </c>
      <c r="AY556" s="238" t="s">
        <v>134</v>
      </c>
    </row>
    <row r="557" spans="2:51" s="12" customFormat="1" ht="12">
      <c r="B557" s="228"/>
      <c r="C557" s="229"/>
      <c r="D557" s="230" t="s">
        <v>143</v>
      </c>
      <c r="E557" s="231" t="s">
        <v>1</v>
      </c>
      <c r="F557" s="232" t="s">
        <v>144</v>
      </c>
      <c r="G557" s="229"/>
      <c r="H557" s="231" t="s">
        <v>1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143</v>
      </c>
      <c r="AU557" s="238" t="s">
        <v>78</v>
      </c>
      <c r="AV557" s="12" t="s">
        <v>76</v>
      </c>
      <c r="AW557" s="12" t="s">
        <v>30</v>
      </c>
      <c r="AX557" s="12" t="s">
        <v>68</v>
      </c>
      <c r="AY557" s="238" t="s">
        <v>134</v>
      </c>
    </row>
    <row r="558" spans="2:51" s="12" customFormat="1" ht="12">
      <c r="B558" s="228"/>
      <c r="C558" s="229"/>
      <c r="D558" s="230" t="s">
        <v>143</v>
      </c>
      <c r="E558" s="231" t="s">
        <v>1</v>
      </c>
      <c r="F558" s="232" t="s">
        <v>169</v>
      </c>
      <c r="G558" s="229"/>
      <c r="H558" s="231" t="s">
        <v>1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143</v>
      </c>
      <c r="AU558" s="238" t="s">
        <v>78</v>
      </c>
      <c r="AV558" s="12" t="s">
        <v>76</v>
      </c>
      <c r="AW558" s="12" t="s">
        <v>30</v>
      </c>
      <c r="AX558" s="12" t="s">
        <v>68</v>
      </c>
      <c r="AY558" s="238" t="s">
        <v>134</v>
      </c>
    </row>
    <row r="559" spans="2:51" s="13" customFormat="1" ht="12">
      <c r="B559" s="239"/>
      <c r="C559" s="240"/>
      <c r="D559" s="230" t="s">
        <v>143</v>
      </c>
      <c r="E559" s="241" t="s">
        <v>1</v>
      </c>
      <c r="F559" s="242" t="s">
        <v>507</v>
      </c>
      <c r="G559" s="240"/>
      <c r="H559" s="243">
        <v>12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AT559" s="249" t="s">
        <v>143</v>
      </c>
      <c r="AU559" s="249" t="s">
        <v>78</v>
      </c>
      <c r="AV559" s="13" t="s">
        <v>78</v>
      </c>
      <c r="AW559" s="13" t="s">
        <v>30</v>
      </c>
      <c r="AX559" s="13" t="s">
        <v>68</v>
      </c>
      <c r="AY559" s="249" t="s">
        <v>134</v>
      </c>
    </row>
    <row r="560" spans="2:51" s="14" customFormat="1" ht="12">
      <c r="B560" s="250"/>
      <c r="C560" s="251"/>
      <c r="D560" s="230" t="s">
        <v>143</v>
      </c>
      <c r="E560" s="252" t="s">
        <v>1</v>
      </c>
      <c r="F560" s="253" t="s">
        <v>146</v>
      </c>
      <c r="G560" s="251"/>
      <c r="H560" s="254">
        <v>12</v>
      </c>
      <c r="I560" s="255"/>
      <c r="J560" s="251"/>
      <c r="K560" s="251"/>
      <c r="L560" s="256"/>
      <c r="M560" s="257"/>
      <c r="N560" s="258"/>
      <c r="O560" s="258"/>
      <c r="P560" s="258"/>
      <c r="Q560" s="258"/>
      <c r="R560" s="258"/>
      <c r="S560" s="258"/>
      <c r="T560" s="259"/>
      <c r="AT560" s="260" t="s">
        <v>143</v>
      </c>
      <c r="AU560" s="260" t="s">
        <v>78</v>
      </c>
      <c r="AV560" s="14" t="s">
        <v>141</v>
      </c>
      <c r="AW560" s="14" t="s">
        <v>30</v>
      </c>
      <c r="AX560" s="14" t="s">
        <v>76</v>
      </c>
      <c r="AY560" s="260" t="s">
        <v>134</v>
      </c>
    </row>
    <row r="561" spans="2:65" s="1" customFormat="1" ht="22.5" customHeight="1">
      <c r="B561" s="38"/>
      <c r="C561" s="216" t="s">
        <v>516</v>
      </c>
      <c r="D561" s="216" t="s">
        <v>136</v>
      </c>
      <c r="E561" s="217" t="s">
        <v>517</v>
      </c>
      <c r="F561" s="218" t="s">
        <v>518</v>
      </c>
      <c r="G561" s="219" t="s">
        <v>139</v>
      </c>
      <c r="H561" s="220">
        <v>8</v>
      </c>
      <c r="I561" s="221"/>
      <c r="J561" s="222">
        <f>ROUND(I561*H561,2)</f>
        <v>0</v>
      </c>
      <c r="K561" s="218" t="s">
        <v>1</v>
      </c>
      <c r="L561" s="43"/>
      <c r="M561" s="223" t="s">
        <v>1</v>
      </c>
      <c r="N561" s="224" t="s">
        <v>39</v>
      </c>
      <c r="O561" s="79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AR561" s="17" t="s">
        <v>141</v>
      </c>
      <c r="AT561" s="17" t="s">
        <v>136</v>
      </c>
      <c r="AU561" s="17" t="s">
        <v>78</v>
      </c>
      <c r="AY561" s="17" t="s">
        <v>134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17" t="s">
        <v>76</v>
      </c>
      <c r="BK561" s="227">
        <f>ROUND(I561*H561,2)</f>
        <v>0</v>
      </c>
      <c r="BL561" s="17" t="s">
        <v>141</v>
      </c>
      <c r="BM561" s="17" t="s">
        <v>519</v>
      </c>
    </row>
    <row r="562" spans="2:51" s="12" customFormat="1" ht="12">
      <c r="B562" s="228"/>
      <c r="C562" s="229"/>
      <c r="D562" s="230" t="s">
        <v>143</v>
      </c>
      <c r="E562" s="231" t="s">
        <v>1</v>
      </c>
      <c r="F562" s="232" t="s">
        <v>194</v>
      </c>
      <c r="G562" s="229"/>
      <c r="H562" s="231" t="s">
        <v>1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143</v>
      </c>
      <c r="AU562" s="238" t="s">
        <v>78</v>
      </c>
      <c r="AV562" s="12" t="s">
        <v>76</v>
      </c>
      <c r="AW562" s="12" t="s">
        <v>30</v>
      </c>
      <c r="AX562" s="12" t="s">
        <v>68</v>
      </c>
      <c r="AY562" s="238" t="s">
        <v>134</v>
      </c>
    </row>
    <row r="563" spans="2:51" s="12" customFormat="1" ht="12">
      <c r="B563" s="228"/>
      <c r="C563" s="229"/>
      <c r="D563" s="230" t="s">
        <v>143</v>
      </c>
      <c r="E563" s="231" t="s">
        <v>1</v>
      </c>
      <c r="F563" s="232" t="s">
        <v>144</v>
      </c>
      <c r="G563" s="229"/>
      <c r="H563" s="231" t="s">
        <v>1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143</v>
      </c>
      <c r="AU563" s="238" t="s">
        <v>78</v>
      </c>
      <c r="AV563" s="12" t="s">
        <v>76</v>
      </c>
      <c r="AW563" s="12" t="s">
        <v>30</v>
      </c>
      <c r="AX563" s="12" t="s">
        <v>68</v>
      </c>
      <c r="AY563" s="238" t="s">
        <v>134</v>
      </c>
    </row>
    <row r="564" spans="2:51" s="12" customFormat="1" ht="12">
      <c r="B564" s="228"/>
      <c r="C564" s="229"/>
      <c r="D564" s="230" t="s">
        <v>143</v>
      </c>
      <c r="E564" s="231" t="s">
        <v>1</v>
      </c>
      <c r="F564" s="232" t="s">
        <v>320</v>
      </c>
      <c r="G564" s="229"/>
      <c r="H564" s="231" t="s">
        <v>1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143</v>
      </c>
      <c r="AU564" s="238" t="s">
        <v>78</v>
      </c>
      <c r="AV564" s="12" t="s">
        <v>76</v>
      </c>
      <c r="AW564" s="12" t="s">
        <v>30</v>
      </c>
      <c r="AX564" s="12" t="s">
        <v>68</v>
      </c>
      <c r="AY564" s="238" t="s">
        <v>134</v>
      </c>
    </row>
    <row r="565" spans="2:51" s="13" customFormat="1" ht="12">
      <c r="B565" s="239"/>
      <c r="C565" s="240"/>
      <c r="D565" s="230" t="s">
        <v>143</v>
      </c>
      <c r="E565" s="241" t="s">
        <v>1</v>
      </c>
      <c r="F565" s="242" t="s">
        <v>502</v>
      </c>
      <c r="G565" s="240"/>
      <c r="H565" s="243">
        <v>8</v>
      </c>
      <c r="I565" s="244"/>
      <c r="J565" s="240"/>
      <c r="K565" s="240"/>
      <c r="L565" s="245"/>
      <c r="M565" s="246"/>
      <c r="N565" s="247"/>
      <c r="O565" s="247"/>
      <c r="P565" s="247"/>
      <c r="Q565" s="247"/>
      <c r="R565" s="247"/>
      <c r="S565" s="247"/>
      <c r="T565" s="248"/>
      <c r="AT565" s="249" t="s">
        <v>143</v>
      </c>
      <c r="AU565" s="249" t="s">
        <v>78</v>
      </c>
      <c r="AV565" s="13" t="s">
        <v>78</v>
      </c>
      <c r="AW565" s="13" t="s">
        <v>30</v>
      </c>
      <c r="AX565" s="13" t="s">
        <v>68</v>
      </c>
      <c r="AY565" s="249" t="s">
        <v>134</v>
      </c>
    </row>
    <row r="566" spans="2:51" s="14" customFormat="1" ht="12">
      <c r="B566" s="250"/>
      <c r="C566" s="251"/>
      <c r="D566" s="230" t="s">
        <v>143</v>
      </c>
      <c r="E566" s="252" t="s">
        <v>1</v>
      </c>
      <c r="F566" s="253" t="s">
        <v>146</v>
      </c>
      <c r="G566" s="251"/>
      <c r="H566" s="254">
        <v>8</v>
      </c>
      <c r="I566" s="255"/>
      <c r="J566" s="251"/>
      <c r="K566" s="251"/>
      <c r="L566" s="256"/>
      <c r="M566" s="257"/>
      <c r="N566" s="258"/>
      <c r="O566" s="258"/>
      <c r="P566" s="258"/>
      <c r="Q566" s="258"/>
      <c r="R566" s="258"/>
      <c r="S566" s="258"/>
      <c r="T566" s="259"/>
      <c r="AT566" s="260" t="s">
        <v>143</v>
      </c>
      <c r="AU566" s="260" t="s">
        <v>78</v>
      </c>
      <c r="AV566" s="14" t="s">
        <v>141</v>
      </c>
      <c r="AW566" s="14" t="s">
        <v>30</v>
      </c>
      <c r="AX566" s="14" t="s">
        <v>76</v>
      </c>
      <c r="AY566" s="260" t="s">
        <v>134</v>
      </c>
    </row>
    <row r="567" spans="2:65" s="1" customFormat="1" ht="22.5" customHeight="1">
      <c r="B567" s="38"/>
      <c r="C567" s="216" t="s">
        <v>520</v>
      </c>
      <c r="D567" s="216" t="s">
        <v>136</v>
      </c>
      <c r="E567" s="217" t="s">
        <v>521</v>
      </c>
      <c r="F567" s="218" t="s">
        <v>522</v>
      </c>
      <c r="G567" s="219" t="s">
        <v>465</v>
      </c>
      <c r="H567" s="220">
        <v>2234.899</v>
      </c>
      <c r="I567" s="221"/>
      <c r="J567" s="222">
        <f>ROUND(I567*H567,2)</f>
        <v>0</v>
      </c>
      <c r="K567" s="218" t="s">
        <v>140</v>
      </c>
      <c r="L567" s="43"/>
      <c r="M567" s="223" t="s">
        <v>1</v>
      </c>
      <c r="N567" s="224" t="s">
        <v>39</v>
      </c>
      <c r="O567" s="79"/>
      <c r="P567" s="225">
        <f>O567*H567</f>
        <v>0</v>
      </c>
      <c r="Q567" s="225">
        <v>0</v>
      </c>
      <c r="R567" s="225">
        <f>Q567*H567</f>
        <v>0</v>
      </c>
      <c r="S567" s="225">
        <v>0</v>
      </c>
      <c r="T567" s="226">
        <f>S567*H567</f>
        <v>0</v>
      </c>
      <c r="AR567" s="17" t="s">
        <v>141</v>
      </c>
      <c r="AT567" s="17" t="s">
        <v>136</v>
      </c>
      <c r="AU567" s="17" t="s">
        <v>78</v>
      </c>
      <c r="AY567" s="17" t="s">
        <v>134</v>
      </c>
      <c r="BE567" s="227">
        <f>IF(N567="základní",J567,0)</f>
        <v>0</v>
      </c>
      <c r="BF567" s="227">
        <f>IF(N567="snížená",J567,0)</f>
        <v>0</v>
      </c>
      <c r="BG567" s="227">
        <f>IF(N567="zákl. přenesená",J567,0)</f>
        <v>0</v>
      </c>
      <c r="BH567" s="227">
        <f>IF(N567="sníž. přenesená",J567,0)</f>
        <v>0</v>
      </c>
      <c r="BI567" s="227">
        <f>IF(N567="nulová",J567,0)</f>
        <v>0</v>
      </c>
      <c r="BJ567" s="17" t="s">
        <v>76</v>
      </c>
      <c r="BK567" s="227">
        <f>ROUND(I567*H567,2)</f>
        <v>0</v>
      </c>
      <c r="BL567" s="17" t="s">
        <v>141</v>
      </c>
      <c r="BM567" s="17" t="s">
        <v>523</v>
      </c>
    </row>
    <row r="568" spans="2:51" s="12" customFormat="1" ht="12">
      <c r="B568" s="228"/>
      <c r="C568" s="229"/>
      <c r="D568" s="230" t="s">
        <v>143</v>
      </c>
      <c r="E568" s="231" t="s">
        <v>1</v>
      </c>
      <c r="F568" s="232" t="s">
        <v>441</v>
      </c>
      <c r="G568" s="229"/>
      <c r="H568" s="231" t="s">
        <v>1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143</v>
      </c>
      <c r="AU568" s="238" t="s">
        <v>78</v>
      </c>
      <c r="AV568" s="12" t="s">
        <v>76</v>
      </c>
      <c r="AW568" s="12" t="s">
        <v>30</v>
      </c>
      <c r="AX568" s="12" t="s">
        <v>68</v>
      </c>
      <c r="AY568" s="238" t="s">
        <v>134</v>
      </c>
    </row>
    <row r="569" spans="2:51" s="12" customFormat="1" ht="12">
      <c r="B569" s="228"/>
      <c r="C569" s="229"/>
      <c r="D569" s="230" t="s">
        <v>143</v>
      </c>
      <c r="E569" s="231" t="s">
        <v>1</v>
      </c>
      <c r="F569" s="232" t="s">
        <v>524</v>
      </c>
      <c r="G569" s="229"/>
      <c r="H569" s="231" t="s">
        <v>1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143</v>
      </c>
      <c r="AU569" s="238" t="s">
        <v>78</v>
      </c>
      <c r="AV569" s="12" t="s">
        <v>76</v>
      </c>
      <c r="AW569" s="12" t="s">
        <v>30</v>
      </c>
      <c r="AX569" s="12" t="s">
        <v>68</v>
      </c>
      <c r="AY569" s="238" t="s">
        <v>134</v>
      </c>
    </row>
    <row r="570" spans="2:51" s="12" customFormat="1" ht="12">
      <c r="B570" s="228"/>
      <c r="C570" s="229"/>
      <c r="D570" s="230" t="s">
        <v>143</v>
      </c>
      <c r="E570" s="231" t="s">
        <v>1</v>
      </c>
      <c r="F570" s="232" t="s">
        <v>525</v>
      </c>
      <c r="G570" s="229"/>
      <c r="H570" s="231" t="s">
        <v>1</v>
      </c>
      <c r="I570" s="233"/>
      <c r="J570" s="229"/>
      <c r="K570" s="229"/>
      <c r="L570" s="234"/>
      <c r="M570" s="235"/>
      <c r="N570" s="236"/>
      <c r="O570" s="236"/>
      <c r="P570" s="236"/>
      <c r="Q570" s="236"/>
      <c r="R570" s="236"/>
      <c r="S570" s="236"/>
      <c r="T570" s="237"/>
      <c r="AT570" s="238" t="s">
        <v>143</v>
      </c>
      <c r="AU570" s="238" t="s">
        <v>78</v>
      </c>
      <c r="AV570" s="12" t="s">
        <v>76</v>
      </c>
      <c r="AW570" s="12" t="s">
        <v>30</v>
      </c>
      <c r="AX570" s="12" t="s">
        <v>68</v>
      </c>
      <c r="AY570" s="238" t="s">
        <v>134</v>
      </c>
    </row>
    <row r="571" spans="2:51" s="13" customFormat="1" ht="12">
      <c r="B571" s="239"/>
      <c r="C571" s="240"/>
      <c r="D571" s="230" t="s">
        <v>143</v>
      </c>
      <c r="E571" s="241" t="s">
        <v>1</v>
      </c>
      <c r="F571" s="242" t="s">
        <v>526</v>
      </c>
      <c r="G571" s="240"/>
      <c r="H571" s="243">
        <v>3.249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AT571" s="249" t="s">
        <v>143</v>
      </c>
      <c r="AU571" s="249" t="s">
        <v>78</v>
      </c>
      <c r="AV571" s="13" t="s">
        <v>78</v>
      </c>
      <c r="AW571" s="13" t="s">
        <v>30</v>
      </c>
      <c r="AX571" s="13" t="s">
        <v>68</v>
      </c>
      <c r="AY571" s="249" t="s">
        <v>134</v>
      </c>
    </row>
    <row r="572" spans="2:51" s="12" customFormat="1" ht="12">
      <c r="B572" s="228"/>
      <c r="C572" s="229"/>
      <c r="D572" s="230" t="s">
        <v>143</v>
      </c>
      <c r="E572" s="231" t="s">
        <v>1</v>
      </c>
      <c r="F572" s="232" t="s">
        <v>527</v>
      </c>
      <c r="G572" s="229"/>
      <c r="H572" s="231" t="s">
        <v>1</v>
      </c>
      <c r="I572" s="233"/>
      <c r="J572" s="229"/>
      <c r="K572" s="229"/>
      <c r="L572" s="234"/>
      <c r="M572" s="235"/>
      <c r="N572" s="236"/>
      <c r="O572" s="236"/>
      <c r="P572" s="236"/>
      <c r="Q572" s="236"/>
      <c r="R572" s="236"/>
      <c r="S572" s="236"/>
      <c r="T572" s="237"/>
      <c r="AT572" s="238" t="s">
        <v>143</v>
      </c>
      <c r="AU572" s="238" t="s">
        <v>78</v>
      </c>
      <c r="AV572" s="12" t="s">
        <v>76</v>
      </c>
      <c r="AW572" s="12" t="s">
        <v>30</v>
      </c>
      <c r="AX572" s="12" t="s">
        <v>68</v>
      </c>
      <c r="AY572" s="238" t="s">
        <v>134</v>
      </c>
    </row>
    <row r="573" spans="2:51" s="13" customFormat="1" ht="12">
      <c r="B573" s="239"/>
      <c r="C573" s="240"/>
      <c r="D573" s="230" t="s">
        <v>143</v>
      </c>
      <c r="E573" s="241" t="s">
        <v>1</v>
      </c>
      <c r="F573" s="242" t="s">
        <v>528</v>
      </c>
      <c r="G573" s="240"/>
      <c r="H573" s="243">
        <v>76.65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AT573" s="249" t="s">
        <v>143</v>
      </c>
      <c r="AU573" s="249" t="s">
        <v>78</v>
      </c>
      <c r="AV573" s="13" t="s">
        <v>78</v>
      </c>
      <c r="AW573" s="13" t="s">
        <v>30</v>
      </c>
      <c r="AX573" s="13" t="s">
        <v>68</v>
      </c>
      <c r="AY573" s="249" t="s">
        <v>134</v>
      </c>
    </row>
    <row r="574" spans="2:51" s="12" customFormat="1" ht="12">
      <c r="B574" s="228"/>
      <c r="C574" s="229"/>
      <c r="D574" s="230" t="s">
        <v>143</v>
      </c>
      <c r="E574" s="231" t="s">
        <v>1</v>
      </c>
      <c r="F574" s="232" t="s">
        <v>529</v>
      </c>
      <c r="G574" s="229"/>
      <c r="H574" s="231" t="s">
        <v>1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143</v>
      </c>
      <c r="AU574" s="238" t="s">
        <v>78</v>
      </c>
      <c r="AV574" s="12" t="s">
        <v>76</v>
      </c>
      <c r="AW574" s="12" t="s">
        <v>30</v>
      </c>
      <c r="AX574" s="12" t="s">
        <v>68</v>
      </c>
      <c r="AY574" s="238" t="s">
        <v>134</v>
      </c>
    </row>
    <row r="575" spans="2:51" s="13" customFormat="1" ht="12">
      <c r="B575" s="239"/>
      <c r="C575" s="240"/>
      <c r="D575" s="230" t="s">
        <v>143</v>
      </c>
      <c r="E575" s="241" t="s">
        <v>1</v>
      </c>
      <c r="F575" s="242" t="s">
        <v>530</v>
      </c>
      <c r="G575" s="240"/>
      <c r="H575" s="243">
        <v>2155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AT575" s="249" t="s">
        <v>143</v>
      </c>
      <c r="AU575" s="249" t="s">
        <v>78</v>
      </c>
      <c r="AV575" s="13" t="s">
        <v>78</v>
      </c>
      <c r="AW575" s="13" t="s">
        <v>30</v>
      </c>
      <c r="AX575" s="13" t="s">
        <v>68</v>
      </c>
      <c r="AY575" s="249" t="s">
        <v>134</v>
      </c>
    </row>
    <row r="576" spans="2:51" s="14" customFormat="1" ht="12">
      <c r="B576" s="250"/>
      <c r="C576" s="251"/>
      <c r="D576" s="230" t="s">
        <v>143</v>
      </c>
      <c r="E576" s="252" t="s">
        <v>1</v>
      </c>
      <c r="F576" s="253" t="s">
        <v>146</v>
      </c>
      <c r="G576" s="251"/>
      <c r="H576" s="254">
        <v>2234.899</v>
      </c>
      <c r="I576" s="255"/>
      <c r="J576" s="251"/>
      <c r="K576" s="251"/>
      <c r="L576" s="256"/>
      <c r="M576" s="257"/>
      <c r="N576" s="258"/>
      <c r="O576" s="258"/>
      <c r="P576" s="258"/>
      <c r="Q576" s="258"/>
      <c r="R576" s="258"/>
      <c r="S576" s="258"/>
      <c r="T576" s="259"/>
      <c r="AT576" s="260" t="s">
        <v>143</v>
      </c>
      <c r="AU576" s="260" t="s">
        <v>78</v>
      </c>
      <c r="AV576" s="14" t="s">
        <v>141</v>
      </c>
      <c r="AW576" s="14" t="s">
        <v>30</v>
      </c>
      <c r="AX576" s="14" t="s">
        <v>76</v>
      </c>
      <c r="AY576" s="260" t="s">
        <v>134</v>
      </c>
    </row>
    <row r="577" spans="2:65" s="1" customFormat="1" ht="22.5" customHeight="1">
      <c r="B577" s="38"/>
      <c r="C577" s="216" t="s">
        <v>531</v>
      </c>
      <c r="D577" s="216" t="s">
        <v>136</v>
      </c>
      <c r="E577" s="217" t="s">
        <v>532</v>
      </c>
      <c r="F577" s="218" t="s">
        <v>533</v>
      </c>
      <c r="G577" s="219" t="s">
        <v>465</v>
      </c>
      <c r="H577" s="220">
        <v>33523.485</v>
      </c>
      <c r="I577" s="221"/>
      <c r="J577" s="222">
        <f>ROUND(I577*H577,2)</f>
        <v>0</v>
      </c>
      <c r="K577" s="218" t="s">
        <v>140</v>
      </c>
      <c r="L577" s="43"/>
      <c r="M577" s="223" t="s">
        <v>1</v>
      </c>
      <c r="N577" s="224" t="s">
        <v>39</v>
      </c>
      <c r="O577" s="79"/>
      <c r="P577" s="225">
        <f>O577*H577</f>
        <v>0</v>
      </c>
      <c r="Q577" s="225">
        <v>0</v>
      </c>
      <c r="R577" s="225">
        <f>Q577*H577</f>
        <v>0</v>
      </c>
      <c r="S577" s="225">
        <v>0</v>
      </c>
      <c r="T577" s="226">
        <f>S577*H577</f>
        <v>0</v>
      </c>
      <c r="AR577" s="17" t="s">
        <v>141</v>
      </c>
      <c r="AT577" s="17" t="s">
        <v>136</v>
      </c>
      <c r="AU577" s="17" t="s">
        <v>78</v>
      </c>
      <c r="AY577" s="17" t="s">
        <v>134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7" t="s">
        <v>76</v>
      </c>
      <c r="BK577" s="227">
        <f>ROUND(I577*H577,2)</f>
        <v>0</v>
      </c>
      <c r="BL577" s="17" t="s">
        <v>141</v>
      </c>
      <c r="BM577" s="17" t="s">
        <v>534</v>
      </c>
    </row>
    <row r="578" spans="2:51" s="12" customFormat="1" ht="12">
      <c r="B578" s="228"/>
      <c r="C578" s="229"/>
      <c r="D578" s="230" t="s">
        <v>143</v>
      </c>
      <c r="E578" s="231" t="s">
        <v>1</v>
      </c>
      <c r="F578" s="232" t="s">
        <v>441</v>
      </c>
      <c r="G578" s="229"/>
      <c r="H578" s="231" t="s">
        <v>1</v>
      </c>
      <c r="I578" s="233"/>
      <c r="J578" s="229"/>
      <c r="K578" s="229"/>
      <c r="L578" s="234"/>
      <c r="M578" s="235"/>
      <c r="N578" s="236"/>
      <c r="O578" s="236"/>
      <c r="P578" s="236"/>
      <c r="Q578" s="236"/>
      <c r="R578" s="236"/>
      <c r="S578" s="236"/>
      <c r="T578" s="237"/>
      <c r="AT578" s="238" t="s">
        <v>143</v>
      </c>
      <c r="AU578" s="238" t="s">
        <v>78</v>
      </c>
      <c r="AV578" s="12" t="s">
        <v>76</v>
      </c>
      <c r="AW578" s="12" t="s">
        <v>30</v>
      </c>
      <c r="AX578" s="12" t="s">
        <v>68</v>
      </c>
      <c r="AY578" s="238" t="s">
        <v>134</v>
      </c>
    </row>
    <row r="579" spans="2:51" s="12" customFormat="1" ht="12">
      <c r="B579" s="228"/>
      <c r="C579" s="229"/>
      <c r="D579" s="230" t="s">
        <v>143</v>
      </c>
      <c r="E579" s="231" t="s">
        <v>1</v>
      </c>
      <c r="F579" s="232" t="s">
        <v>524</v>
      </c>
      <c r="G579" s="229"/>
      <c r="H579" s="231" t="s">
        <v>1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AT579" s="238" t="s">
        <v>143</v>
      </c>
      <c r="AU579" s="238" t="s">
        <v>78</v>
      </c>
      <c r="AV579" s="12" t="s">
        <v>76</v>
      </c>
      <c r="AW579" s="12" t="s">
        <v>30</v>
      </c>
      <c r="AX579" s="12" t="s">
        <v>68</v>
      </c>
      <c r="AY579" s="238" t="s">
        <v>134</v>
      </c>
    </row>
    <row r="580" spans="2:51" s="12" customFormat="1" ht="12">
      <c r="B580" s="228"/>
      <c r="C580" s="229"/>
      <c r="D580" s="230" t="s">
        <v>143</v>
      </c>
      <c r="E580" s="231" t="s">
        <v>1</v>
      </c>
      <c r="F580" s="232" t="s">
        <v>525</v>
      </c>
      <c r="G580" s="229"/>
      <c r="H580" s="231" t="s">
        <v>1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143</v>
      </c>
      <c r="AU580" s="238" t="s">
        <v>78</v>
      </c>
      <c r="AV580" s="12" t="s">
        <v>76</v>
      </c>
      <c r="AW580" s="12" t="s">
        <v>30</v>
      </c>
      <c r="AX580" s="12" t="s">
        <v>68</v>
      </c>
      <c r="AY580" s="238" t="s">
        <v>134</v>
      </c>
    </row>
    <row r="581" spans="2:51" s="13" customFormat="1" ht="12">
      <c r="B581" s="239"/>
      <c r="C581" s="240"/>
      <c r="D581" s="230" t="s">
        <v>143</v>
      </c>
      <c r="E581" s="241" t="s">
        <v>1</v>
      </c>
      <c r="F581" s="242" t="s">
        <v>526</v>
      </c>
      <c r="G581" s="240"/>
      <c r="H581" s="243">
        <v>3.249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AT581" s="249" t="s">
        <v>143</v>
      </c>
      <c r="AU581" s="249" t="s">
        <v>78</v>
      </c>
      <c r="AV581" s="13" t="s">
        <v>78</v>
      </c>
      <c r="AW581" s="13" t="s">
        <v>30</v>
      </c>
      <c r="AX581" s="13" t="s">
        <v>68</v>
      </c>
      <c r="AY581" s="249" t="s">
        <v>134</v>
      </c>
    </row>
    <row r="582" spans="2:51" s="12" customFormat="1" ht="12">
      <c r="B582" s="228"/>
      <c r="C582" s="229"/>
      <c r="D582" s="230" t="s">
        <v>143</v>
      </c>
      <c r="E582" s="231" t="s">
        <v>1</v>
      </c>
      <c r="F582" s="232" t="s">
        <v>527</v>
      </c>
      <c r="G582" s="229"/>
      <c r="H582" s="231" t="s">
        <v>1</v>
      </c>
      <c r="I582" s="233"/>
      <c r="J582" s="229"/>
      <c r="K582" s="229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143</v>
      </c>
      <c r="AU582" s="238" t="s">
        <v>78</v>
      </c>
      <c r="AV582" s="12" t="s">
        <v>76</v>
      </c>
      <c r="AW582" s="12" t="s">
        <v>30</v>
      </c>
      <c r="AX582" s="12" t="s">
        <v>68</v>
      </c>
      <c r="AY582" s="238" t="s">
        <v>134</v>
      </c>
    </row>
    <row r="583" spans="2:51" s="13" customFormat="1" ht="12">
      <c r="B583" s="239"/>
      <c r="C583" s="240"/>
      <c r="D583" s="230" t="s">
        <v>143</v>
      </c>
      <c r="E583" s="241" t="s">
        <v>1</v>
      </c>
      <c r="F583" s="242" t="s">
        <v>528</v>
      </c>
      <c r="G583" s="240"/>
      <c r="H583" s="243">
        <v>76.65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AT583" s="249" t="s">
        <v>143</v>
      </c>
      <c r="AU583" s="249" t="s">
        <v>78</v>
      </c>
      <c r="AV583" s="13" t="s">
        <v>78</v>
      </c>
      <c r="AW583" s="13" t="s">
        <v>30</v>
      </c>
      <c r="AX583" s="13" t="s">
        <v>68</v>
      </c>
      <c r="AY583" s="249" t="s">
        <v>134</v>
      </c>
    </row>
    <row r="584" spans="2:51" s="12" customFormat="1" ht="12">
      <c r="B584" s="228"/>
      <c r="C584" s="229"/>
      <c r="D584" s="230" t="s">
        <v>143</v>
      </c>
      <c r="E584" s="231" t="s">
        <v>1</v>
      </c>
      <c r="F584" s="232" t="s">
        <v>529</v>
      </c>
      <c r="G584" s="229"/>
      <c r="H584" s="231" t="s">
        <v>1</v>
      </c>
      <c r="I584" s="233"/>
      <c r="J584" s="229"/>
      <c r="K584" s="229"/>
      <c r="L584" s="234"/>
      <c r="M584" s="235"/>
      <c r="N584" s="236"/>
      <c r="O584" s="236"/>
      <c r="P584" s="236"/>
      <c r="Q584" s="236"/>
      <c r="R584" s="236"/>
      <c r="S584" s="236"/>
      <c r="T584" s="237"/>
      <c r="AT584" s="238" t="s">
        <v>143</v>
      </c>
      <c r="AU584" s="238" t="s">
        <v>78</v>
      </c>
      <c r="AV584" s="12" t="s">
        <v>76</v>
      </c>
      <c r="AW584" s="12" t="s">
        <v>30</v>
      </c>
      <c r="AX584" s="12" t="s">
        <v>68</v>
      </c>
      <c r="AY584" s="238" t="s">
        <v>134</v>
      </c>
    </row>
    <row r="585" spans="2:51" s="13" customFormat="1" ht="12">
      <c r="B585" s="239"/>
      <c r="C585" s="240"/>
      <c r="D585" s="230" t="s">
        <v>143</v>
      </c>
      <c r="E585" s="241" t="s">
        <v>1</v>
      </c>
      <c r="F585" s="242" t="s">
        <v>530</v>
      </c>
      <c r="G585" s="240"/>
      <c r="H585" s="243">
        <v>2155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AT585" s="249" t="s">
        <v>143</v>
      </c>
      <c r="AU585" s="249" t="s">
        <v>78</v>
      </c>
      <c r="AV585" s="13" t="s">
        <v>78</v>
      </c>
      <c r="AW585" s="13" t="s">
        <v>30</v>
      </c>
      <c r="AX585" s="13" t="s">
        <v>68</v>
      </c>
      <c r="AY585" s="249" t="s">
        <v>134</v>
      </c>
    </row>
    <row r="586" spans="2:51" s="14" customFormat="1" ht="12">
      <c r="B586" s="250"/>
      <c r="C586" s="251"/>
      <c r="D586" s="230" t="s">
        <v>143</v>
      </c>
      <c r="E586" s="252" t="s">
        <v>1</v>
      </c>
      <c r="F586" s="253" t="s">
        <v>146</v>
      </c>
      <c r="G586" s="251"/>
      <c r="H586" s="254">
        <v>2234.899</v>
      </c>
      <c r="I586" s="255"/>
      <c r="J586" s="251"/>
      <c r="K586" s="251"/>
      <c r="L586" s="256"/>
      <c r="M586" s="257"/>
      <c r="N586" s="258"/>
      <c r="O586" s="258"/>
      <c r="P586" s="258"/>
      <c r="Q586" s="258"/>
      <c r="R586" s="258"/>
      <c r="S586" s="258"/>
      <c r="T586" s="259"/>
      <c r="AT586" s="260" t="s">
        <v>143</v>
      </c>
      <c r="AU586" s="260" t="s">
        <v>78</v>
      </c>
      <c r="AV586" s="14" t="s">
        <v>141</v>
      </c>
      <c r="AW586" s="14" t="s">
        <v>30</v>
      </c>
      <c r="AX586" s="14" t="s">
        <v>68</v>
      </c>
      <c r="AY586" s="260" t="s">
        <v>134</v>
      </c>
    </row>
    <row r="587" spans="2:51" s="13" customFormat="1" ht="12">
      <c r="B587" s="239"/>
      <c r="C587" s="240"/>
      <c r="D587" s="230" t="s">
        <v>143</v>
      </c>
      <c r="E587" s="241" t="s">
        <v>1</v>
      </c>
      <c r="F587" s="242" t="s">
        <v>535</v>
      </c>
      <c r="G587" s="240"/>
      <c r="H587" s="243">
        <v>33523.485</v>
      </c>
      <c r="I587" s="244"/>
      <c r="J587" s="240"/>
      <c r="K587" s="240"/>
      <c r="L587" s="245"/>
      <c r="M587" s="246"/>
      <c r="N587" s="247"/>
      <c r="O587" s="247"/>
      <c r="P587" s="247"/>
      <c r="Q587" s="247"/>
      <c r="R587" s="247"/>
      <c r="S587" s="247"/>
      <c r="T587" s="248"/>
      <c r="AT587" s="249" t="s">
        <v>143</v>
      </c>
      <c r="AU587" s="249" t="s">
        <v>78</v>
      </c>
      <c r="AV587" s="13" t="s">
        <v>78</v>
      </c>
      <c r="AW587" s="13" t="s">
        <v>30</v>
      </c>
      <c r="AX587" s="13" t="s">
        <v>68</v>
      </c>
      <c r="AY587" s="249" t="s">
        <v>134</v>
      </c>
    </row>
    <row r="588" spans="2:51" s="14" customFormat="1" ht="12">
      <c r="B588" s="250"/>
      <c r="C588" s="251"/>
      <c r="D588" s="230" t="s">
        <v>143</v>
      </c>
      <c r="E588" s="252" t="s">
        <v>1</v>
      </c>
      <c r="F588" s="253" t="s">
        <v>146</v>
      </c>
      <c r="G588" s="251"/>
      <c r="H588" s="254">
        <v>33523.485</v>
      </c>
      <c r="I588" s="255"/>
      <c r="J588" s="251"/>
      <c r="K588" s="251"/>
      <c r="L588" s="256"/>
      <c r="M588" s="257"/>
      <c r="N588" s="258"/>
      <c r="O588" s="258"/>
      <c r="P588" s="258"/>
      <c r="Q588" s="258"/>
      <c r="R588" s="258"/>
      <c r="S588" s="258"/>
      <c r="T588" s="259"/>
      <c r="AT588" s="260" t="s">
        <v>143</v>
      </c>
      <c r="AU588" s="260" t="s">
        <v>78</v>
      </c>
      <c r="AV588" s="14" t="s">
        <v>141</v>
      </c>
      <c r="AW588" s="14" t="s">
        <v>30</v>
      </c>
      <c r="AX588" s="14" t="s">
        <v>76</v>
      </c>
      <c r="AY588" s="260" t="s">
        <v>134</v>
      </c>
    </row>
    <row r="589" spans="2:65" s="1" customFormat="1" ht="16.5" customHeight="1">
      <c r="B589" s="38"/>
      <c r="C589" s="216" t="s">
        <v>536</v>
      </c>
      <c r="D589" s="216" t="s">
        <v>136</v>
      </c>
      <c r="E589" s="217" t="s">
        <v>537</v>
      </c>
      <c r="F589" s="218" t="s">
        <v>538</v>
      </c>
      <c r="G589" s="219" t="s">
        <v>465</v>
      </c>
      <c r="H589" s="220">
        <v>2379.899</v>
      </c>
      <c r="I589" s="221"/>
      <c r="J589" s="222">
        <f>ROUND(I589*H589,2)</f>
        <v>0</v>
      </c>
      <c r="K589" s="218" t="s">
        <v>140</v>
      </c>
      <c r="L589" s="43"/>
      <c r="M589" s="223" t="s">
        <v>1</v>
      </c>
      <c r="N589" s="224" t="s">
        <v>39</v>
      </c>
      <c r="O589" s="79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AR589" s="17" t="s">
        <v>141</v>
      </c>
      <c r="AT589" s="17" t="s">
        <v>136</v>
      </c>
      <c r="AU589" s="17" t="s">
        <v>78</v>
      </c>
      <c r="AY589" s="17" t="s">
        <v>134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17" t="s">
        <v>76</v>
      </c>
      <c r="BK589" s="227">
        <f>ROUND(I589*H589,2)</f>
        <v>0</v>
      </c>
      <c r="BL589" s="17" t="s">
        <v>141</v>
      </c>
      <c r="BM589" s="17" t="s">
        <v>539</v>
      </c>
    </row>
    <row r="590" spans="2:51" s="12" customFormat="1" ht="12">
      <c r="B590" s="228"/>
      <c r="C590" s="229"/>
      <c r="D590" s="230" t="s">
        <v>143</v>
      </c>
      <c r="E590" s="231" t="s">
        <v>1</v>
      </c>
      <c r="F590" s="232" t="s">
        <v>441</v>
      </c>
      <c r="G590" s="229"/>
      <c r="H590" s="231" t="s">
        <v>1</v>
      </c>
      <c r="I590" s="233"/>
      <c r="J590" s="229"/>
      <c r="K590" s="229"/>
      <c r="L590" s="234"/>
      <c r="M590" s="235"/>
      <c r="N590" s="236"/>
      <c r="O590" s="236"/>
      <c r="P590" s="236"/>
      <c r="Q590" s="236"/>
      <c r="R590" s="236"/>
      <c r="S590" s="236"/>
      <c r="T590" s="237"/>
      <c r="AT590" s="238" t="s">
        <v>143</v>
      </c>
      <c r="AU590" s="238" t="s">
        <v>78</v>
      </c>
      <c r="AV590" s="12" t="s">
        <v>76</v>
      </c>
      <c r="AW590" s="12" t="s">
        <v>30</v>
      </c>
      <c r="AX590" s="12" t="s">
        <v>68</v>
      </c>
      <c r="AY590" s="238" t="s">
        <v>134</v>
      </c>
    </row>
    <row r="591" spans="2:51" s="12" customFormat="1" ht="12">
      <c r="B591" s="228"/>
      <c r="C591" s="229"/>
      <c r="D591" s="230" t="s">
        <v>143</v>
      </c>
      <c r="E591" s="231" t="s">
        <v>1</v>
      </c>
      <c r="F591" s="232" t="s">
        <v>524</v>
      </c>
      <c r="G591" s="229"/>
      <c r="H591" s="231" t="s">
        <v>1</v>
      </c>
      <c r="I591" s="233"/>
      <c r="J591" s="229"/>
      <c r="K591" s="229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143</v>
      </c>
      <c r="AU591" s="238" t="s">
        <v>78</v>
      </c>
      <c r="AV591" s="12" t="s">
        <v>76</v>
      </c>
      <c r="AW591" s="12" t="s">
        <v>30</v>
      </c>
      <c r="AX591" s="12" t="s">
        <v>68</v>
      </c>
      <c r="AY591" s="238" t="s">
        <v>134</v>
      </c>
    </row>
    <row r="592" spans="2:51" s="12" customFormat="1" ht="12">
      <c r="B592" s="228"/>
      <c r="C592" s="229"/>
      <c r="D592" s="230" t="s">
        <v>143</v>
      </c>
      <c r="E592" s="231" t="s">
        <v>1</v>
      </c>
      <c r="F592" s="232" t="s">
        <v>525</v>
      </c>
      <c r="G592" s="229"/>
      <c r="H592" s="231" t="s">
        <v>1</v>
      </c>
      <c r="I592" s="233"/>
      <c r="J592" s="229"/>
      <c r="K592" s="229"/>
      <c r="L592" s="234"/>
      <c r="M592" s="235"/>
      <c r="N592" s="236"/>
      <c r="O592" s="236"/>
      <c r="P592" s="236"/>
      <c r="Q592" s="236"/>
      <c r="R592" s="236"/>
      <c r="S592" s="236"/>
      <c r="T592" s="237"/>
      <c r="AT592" s="238" t="s">
        <v>143</v>
      </c>
      <c r="AU592" s="238" t="s">
        <v>78</v>
      </c>
      <c r="AV592" s="12" t="s">
        <v>76</v>
      </c>
      <c r="AW592" s="12" t="s">
        <v>30</v>
      </c>
      <c r="AX592" s="12" t="s">
        <v>68</v>
      </c>
      <c r="AY592" s="238" t="s">
        <v>134</v>
      </c>
    </row>
    <row r="593" spans="2:51" s="13" customFormat="1" ht="12">
      <c r="B593" s="239"/>
      <c r="C593" s="240"/>
      <c r="D593" s="230" t="s">
        <v>143</v>
      </c>
      <c r="E593" s="241" t="s">
        <v>1</v>
      </c>
      <c r="F593" s="242" t="s">
        <v>526</v>
      </c>
      <c r="G593" s="240"/>
      <c r="H593" s="243">
        <v>3.249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AT593" s="249" t="s">
        <v>143</v>
      </c>
      <c r="AU593" s="249" t="s">
        <v>78</v>
      </c>
      <c r="AV593" s="13" t="s">
        <v>78</v>
      </c>
      <c r="AW593" s="13" t="s">
        <v>30</v>
      </c>
      <c r="AX593" s="13" t="s">
        <v>68</v>
      </c>
      <c r="AY593" s="249" t="s">
        <v>134</v>
      </c>
    </row>
    <row r="594" spans="2:51" s="12" customFormat="1" ht="12">
      <c r="B594" s="228"/>
      <c r="C594" s="229"/>
      <c r="D594" s="230" t="s">
        <v>143</v>
      </c>
      <c r="E594" s="231" t="s">
        <v>1</v>
      </c>
      <c r="F594" s="232" t="s">
        <v>527</v>
      </c>
      <c r="G594" s="229"/>
      <c r="H594" s="231" t="s">
        <v>1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143</v>
      </c>
      <c r="AU594" s="238" t="s">
        <v>78</v>
      </c>
      <c r="AV594" s="12" t="s">
        <v>76</v>
      </c>
      <c r="AW594" s="12" t="s">
        <v>30</v>
      </c>
      <c r="AX594" s="12" t="s">
        <v>68</v>
      </c>
      <c r="AY594" s="238" t="s">
        <v>134</v>
      </c>
    </row>
    <row r="595" spans="2:51" s="13" customFormat="1" ht="12">
      <c r="B595" s="239"/>
      <c r="C595" s="240"/>
      <c r="D595" s="230" t="s">
        <v>143</v>
      </c>
      <c r="E595" s="241" t="s">
        <v>1</v>
      </c>
      <c r="F595" s="242" t="s">
        <v>528</v>
      </c>
      <c r="G595" s="240"/>
      <c r="H595" s="243">
        <v>76.65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AT595" s="249" t="s">
        <v>143</v>
      </c>
      <c r="AU595" s="249" t="s">
        <v>78</v>
      </c>
      <c r="AV595" s="13" t="s">
        <v>78</v>
      </c>
      <c r="AW595" s="13" t="s">
        <v>30</v>
      </c>
      <c r="AX595" s="13" t="s">
        <v>68</v>
      </c>
      <c r="AY595" s="249" t="s">
        <v>134</v>
      </c>
    </row>
    <row r="596" spans="2:51" s="12" customFormat="1" ht="12">
      <c r="B596" s="228"/>
      <c r="C596" s="229"/>
      <c r="D596" s="230" t="s">
        <v>143</v>
      </c>
      <c r="E596" s="231" t="s">
        <v>1</v>
      </c>
      <c r="F596" s="232" t="s">
        <v>529</v>
      </c>
      <c r="G596" s="229"/>
      <c r="H596" s="231" t="s">
        <v>1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143</v>
      </c>
      <c r="AU596" s="238" t="s">
        <v>78</v>
      </c>
      <c r="AV596" s="12" t="s">
        <v>76</v>
      </c>
      <c r="AW596" s="12" t="s">
        <v>30</v>
      </c>
      <c r="AX596" s="12" t="s">
        <v>68</v>
      </c>
      <c r="AY596" s="238" t="s">
        <v>134</v>
      </c>
    </row>
    <row r="597" spans="2:51" s="13" customFormat="1" ht="12">
      <c r="B597" s="239"/>
      <c r="C597" s="240"/>
      <c r="D597" s="230" t="s">
        <v>143</v>
      </c>
      <c r="E597" s="241" t="s">
        <v>1</v>
      </c>
      <c r="F597" s="242" t="s">
        <v>472</v>
      </c>
      <c r="G597" s="240"/>
      <c r="H597" s="243">
        <v>2300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AT597" s="249" t="s">
        <v>143</v>
      </c>
      <c r="AU597" s="249" t="s">
        <v>78</v>
      </c>
      <c r="AV597" s="13" t="s">
        <v>78</v>
      </c>
      <c r="AW597" s="13" t="s">
        <v>30</v>
      </c>
      <c r="AX597" s="13" t="s">
        <v>68</v>
      </c>
      <c r="AY597" s="249" t="s">
        <v>134</v>
      </c>
    </row>
    <row r="598" spans="2:51" s="14" customFormat="1" ht="12">
      <c r="B598" s="250"/>
      <c r="C598" s="251"/>
      <c r="D598" s="230" t="s">
        <v>143</v>
      </c>
      <c r="E598" s="252" t="s">
        <v>1</v>
      </c>
      <c r="F598" s="253" t="s">
        <v>146</v>
      </c>
      <c r="G598" s="251"/>
      <c r="H598" s="254">
        <v>2379.899</v>
      </c>
      <c r="I598" s="255"/>
      <c r="J598" s="251"/>
      <c r="K598" s="251"/>
      <c r="L598" s="256"/>
      <c r="M598" s="257"/>
      <c r="N598" s="258"/>
      <c r="O598" s="258"/>
      <c r="P598" s="258"/>
      <c r="Q598" s="258"/>
      <c r="R598" s="258"/>
      <c r="S598" s="258"/>
      <c r="T598" s="259"/>
      <c r="AT598" s="260" t="s">
        <v>143</v>
      </c>
      <c r="AU598" s="260" t="s">
        <v>78</v>
      </c>
      <c r="AV598" s="14" t="s">
        <v>141</v>
      </c>
      <c r="AW598" s="14" t="s">
        <v>30</v>
      </c>
      <c r="AX598" s="14" t="s">
        <v>76</v>
      </c>
      <c r="AY598" s="260" t="s">
        <v>134</v>
      </c>
    </row>
    <row r="599" spans="2:65" s="1" customFormat="1" ht="16.5" customHeight="1">
      <c r="B599" s="38"/>
      <c r="C599" s="216" t="s">
        <v>540</v>
      </c>
      <c r="D599" s="216" t="s">
        <v>136</v>
      </c>
      <c r="E599" s="217" t="s">
        <v>541</v>
      </c>
      <c r="F599" s="218" t="s">
        <v>542</v>
      </c>
      <c r="G599" s="219" t="s">
        <v>543</v>
      </c>
      <c r="H599" s="220">
        <v>4759.798</v>
      </c>
      <c r="I599" s="221"/>
      <c r="J599" s="222">
        <f>ROUND(I599*H599,2)</f>
        <v>0</v>
      </c>
      <c r="K599" s="218" t="s">
        <v>140</v>
      </c>
      <c r="L599" s="43"/>
      <c r="M599" s="223" t="s">
        <v>1</v>
      </c>
      <c r="N599" s="224" t="s">
        <v>39</v>
      </c>
      <c r="O599" s="79"/>
      <c r="P599" s="225">
        <f>O599*H599</f>
        <v>0</v>
      </c>
      <c r="Q599" s="225">
        <v>0</v>
      </c>
      <c r="R599" s="225">
        <f>Q599*H599</f>
        <v>0</v>
      </c>
      <c r="S599" s="225">
        <v>0</v>
      </c>
      <c r="T599" s="226">
        <f>S599*H599</f>
        <v>0</v>
      </c>
      <c r="AR599" s="17" t="s">
        <v>141</v>
      </c>
      <c r="AT599" s="17" t="s">
        <v>136</v>
      </c>
      <c r="AU599" s="17" t="s">
        <v>78</v>
      </c>
      <c r="AY599" s="17" t="s">
        <v>134</v>
      </c>
      <c r="BE599" s="227">
        <f>IF(N599="základní",J599,0)</f>
        <v>0</v>
      </c>
      <c r="BF599" s="227">
        <f>IF(N599="snížená",J599,0)</f>
        <v>0</v>
      </c>
      <c r="BG599" s="227">
        <f>IF(N599="zákl. přenesená",J599,0)</f>
        <v>0</v>
      </c>
      <c r="BH599" s="227">
        <f>IF(N599="sníž. přenesená",J599,0)</f>
        <v>0</v>
      </c>
      <c r="BI599" s="227">
        <f>IF(N599="nulová",J599,0)</f>
        <v>0</v>
      </c>
      <c r="BJ599" s="17" t="s">
        <v>76</v>
      </c>
      <c r="BK599" s="227">
        <f>ROUND(I599*H599,2)</f>
        <v>0</v>
      </c>
      <c r="BL599" s="17" t="s">
        <v>141</v>
      </c>
      <c r="BM599" s="17" t="s">
        <v>544</v>
      </c>
    </row>
    <row r="600" spans="2:51" s="12" customFormat="1" ht="12">
      <c r="B600" s="228"/>
      <c r="C600" s="229"/>
      <c r="D600" s="230" t="s">
        <v>143</v>
      </c>
      <c r="E600" s="231" t="s">
        <v>1</v>
      </c>
      <c r="F600" s="232" t="s">
        <v>441</v>
      </c>
      <c r="G600" s="229"/>
      <c r="H600" s="231" t="s">
        <v>1</v>
      </c>
      <c r="I600" s="233"/>
      <c r="J600" s="229"/>
      <c r="K600" s="229"/>
      <c r="L600" s="234"/>
      <c r="M600" s="235"/>
      <c r="N600" s="236"/>
      <c r="O600" s="236"/>
      <c r="P600" s="236"/>
      <c r="Q600" s="236"/>
      <c r="R600" s="236"/>
      <c r="S600" s="236"/>
      <c r="T600" s="237"/>
      <c r="AT600" s="238" t="s">
        <v>143</v>
      </c>
      <c r="AU600" s="238" t="s">
        <v>78</v>
      </c>
      <c r="AV600" s="12" t="s">
        <v>76</v>
      </c>
      <c r="AW600" s="12" t="s">
        <v>30</v>
      </c>
      <c r="AX600" s="12" t="s">
        <v>68</v>
      </c>
      <c r="AY600" s="238" t="s">
        <v>134</v>
      </c>
    </row>
    <row r="601" spans="2:51" s="12" customFormat="1" ht="12">
      <c r="B601" s="228"/>
      <c r="C601" s="229"/>
      <c r="D601" s="230" t="s">
        <v>143</v>
      </c>
      <c r="E601" s="231" t="s">
        <v>1</v>
      </c>
      <c r="F601" s="232" t="s">
        <v>524</v>
      </c>
      <c r="G601" s="229"/>
      <c r="H601" s="231" t="s">
        <v>1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143</v>
      </c>
      <c r="AU601" s="238" t="s">
        <v>78</v>
      </c>
      <c r="AV601" s="12" t="s">
        <v>76</v>
      </c>
      <c r="AW601" s="12" t="s">
        <v>30</v>
      </c>
      <c r="AX601" s="12" t="s">
        <v>68</v>
      </c>
      <c r="AY601" s="238" t="s">
        <v>134</v>
      </c>
    </row>
    <row r="602" spans="2:51" s="12" customFormat="1" ht="12">
      <c r="B602" s="228"/>
      <c r="C602" s="229"/>
      <c r="D602" s="230" t="s">
        <v>143</v>
      </c>
      <c r="E602" s="231" t="s">
        <v>1</v>
      </c>
      <c r="F602" s="232" t="s">
        <v>525</v>
      </c>
      <c r="G602" s="229"/>
      <c r="H602" s="231" t="s">
        <v>1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143</v>
      </c>
      <c r="AU602" s="238" t="s">
        <v>78</v>
      </c>
      <c r="AV602" s="12" t="s">
        <v>76</v>
      </c>
      <c r="AW602" s="12" t="s">
        <v>30</v>
      </c>
      <c r="AX602" s="12" t="s">
        <v>68</v>
      </c>
      <c r="AY602" s="238" t="s">
        <v>134</v>
      </c>
    </row>
    <row r="603" spans="2:51" s="13" customFormat="1" ht="12">
      <c r="B603" s="239"/>
      <c r="C603" s="240"/>
      <c r="D603" s="230" t="s">
        <v>143</v>
      </c>
      <c r="E603" s="241" t="s">
        <v>1</v>
      </c>
      <c r="F603" s="242" t="s">
        <v>526</v>
      </c>
      <c r="G603" s="240"/>
      <c r="H603" s="243">
        <v>3.249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AT603" s="249" t="s">
        <v>143</v>
      </c>
      <c r="AU603" s="249" t="s">
        <v>78</v>
      </c>
      <c r="AV603" s="13" t="s">
        <v>78</v>
      </c>
      <c r="AW603" s="13" t="s">
        <v>30</v>
      </c>
      <c r="AX603" s="13" t="s">
        <v>68</v>
      </c>
      <c r="AY603" s="249" t="s">
        <v>134</v>
      </c>
    </row>
    <row r="604" spans="2:51" s="12" customFormat="1" ht="12">
      <c r="B604" s="228"/>
      <c r="C604" s="229"/>
      <c r="D604" s="230" t="s">
        <v>143</v>
      </c>
      <c r="E604" s="231" t="s">
        <v>1</v>
      </c>
      <c r="F604" s="232" t="s">
        <v>527</v>
      </c>
      <c r="G604" s="229"/>
      <c r="H604" s="231" t="s">
        <v>1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143</v>
      </c>
      <c r="AU604" s="238" t="s">
        <v>78</v>
      </c>
      <c r="AV604" s="12" t="s">
        <v>76</v>
      </c>
      <c r="AW604" s="12" t="s">
        <v>30</v>
      </c>
      <c r="AX604" s="12" t="s">
        <v>68</v>
      </c>
      <c r="AY604" s="238" t="s">
        <v>134</v>
      </c>
    </row>
    <row r="605" spans="2:51" s="13" customFormat="1" ht="12">
      <c r="B605" s="239"/>
      <c r="C605" s="240"/>
      <c r="D605" s="230" t="s">
        <v>143</v>
      </c>
      <c r="E605" s="241" t="s">
        <v>1</v>
      </c>
      <c r="F605" s="242" t="s">
        <v>528</v>
      </c>
      <c r="G605" s="240"/>
      <c r="H605" s="243">
        <v>76.65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AT605" s="249" t="s">
        <v>143</v>
      </c>
      <c r="AU605" s="249" t="s">
        <v>78</v>
      </c>
      <c r="AV605" s="13" t="s">
        <v>78</v>
      </c>
      <c r="AW605" s="13" t="s">
        <v>30</v>
      </c>
      <c r="AX605" s="13" t="s">
        <v>68</v>
      </c>
      <c r="AY605" s="249" t="s">
        <v>134</v>
      </c>
    </row>
    <row r="606" spans="2:51" s="12" customFormat="1" ht="12">
      <c r="B606" s="228"/>
      <c r="C606" s="229"/>
      <c r="D606" s="230" t="s">
        <v>143</v>
      </c>
      <c r="E606" s="231" t="s">
        <v>1</v>
      </c>
      <c r="F606" s="232" t="s">
        <v>529</v>
      </c>
      <c r="G606" s="229"/>
      <c r="H606" s="231" t="s">
        <v>1</v>
      </c>
      <c r="I606" s="233"/>
      <c r="J606" s="229"/>
      <c r="K606" s="229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143</v>
      </c>
      <c r="AU606" s="238" t="s">
        <v>78</v>
      </c>
      <c r="AV606" s="12" t="s">
        <v>76</v>
      </c>
      <c r="AW606" s="12" t="s">
        <v>30</v>
      </c>
      <c r="AX606" s="12" t="s">
        <v>68</v>
      </c>
      <c r="AY606" s="238" t="s">
        <v>134</v>
      </c>
    </row>
    <row r="607" spans="2:51" s="13" customFormat="1" ht="12">
      <c r="B607" s="239"/>
      <c r="C607" s="240"/>
      <c r="D607" s="230" t="s">
        <v>143</v>
      </c>
      <c r="E607" s="241" t="s">
        <v>1</v>
      </c>
      <c r="F607" s="242" t="s">
        <v>472</v>
      </c>
      <c r="G607" s="240"/>
      <c r="H607" s="243">
        <v>2300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AT607" s="249" t="s">
        <v>143</v>
      </c>
      <c r="AU607" s="249" t="s">
        <v>78</v>
      </c>
      <c r="AV607" s="13" t="s">
        <v>78</v>
      </c>
      <c r="AW607" s="13" t="s">
        <v>30</v>
      </c>
      <c r="AX607" s="13" t="s">
        <v>68</v>
      </c>
      <c r="AY607" s="249" t="s">
        <v>134</v>
      </c>
    </row>
    <row r="608" spans="2:51" s="14" customFormat="1" ht="12">
      <c r="B608" s="250"/>
      <c r="C608" s="251"/>
      <c r="D608" s="230" t="s">
        <v>143</v>
      </c>
      <c r="E608" s="252" t="s">
        <v>1</v>
      </c>
      <c r="F608" s="253" t="s">
        <v>146</v>
      </c>
      <c r="G608" s="251"/>
      <c r="H608" s="254">
        <v>2379.899</v>
      </c>
      <c r="I608" s="255"/>
      <c r="J608" s="251"/>
      <c r="K608" s="251"/>
      <c r="L608" s="256"/>
      <c r="M608" s="257"/>
      <c r="N608" s="258"/>
      <c r="O608" s="258"/>
      <c r="P608" s="258"/>
      <c r="Q608" s="258"/>
      <c r="R608" s="258"/>
      <c r="S608" s="258"/>
      <c r="T608" s="259"/>
      <c r="AT608" s="260" t="s">
        <v>143</v>
      </c>
      <c r="AU608" s="260" t="s">
        <v>78</v>
      </c>
      <c r="AV608" s="14" t="s">
        <v>141</v>
      </c>
      <c r="AW608" s="14" t="s">
        <v>30</v>
      </c>
      <c r="AX608" s="14" t="s">
        <v>68</v>
      </c>
      <c r="AY608" s="260" t="s">
        <v>134</v>
      </c>
    </row>
    <row r="609" spans="2:51" s="13" customFormat="1" ht="12">
      <c r="B609" s="239"/>
      <c r="C609" s="240"/>
      <c r="D609" s="230" t="s">
        <v>143</v>
      </c>
      <c r="E609" s="241" t="s">
        <v>1</v>
      </c>
      <c r="F609" s="242" t="s">
        <v>545</v>
      </c>
      <c r="G609" s="240"/>
      <c r="H609" s="243">
        <v>4759.798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AT609" s="249" t="s">
        <v>143</v>
      </c>
      <c r="AU609" s="249" t="s">
        <v>78</v>
      </c>
      <c r="AV609" s="13" t="s">
        <v>78</v>
      </c>
      <c r="AW609" s="13" t="s">
        <v>30</v>
      </c>
      <c r="AX609" s="13" t="s">
        <v>68</v>
      </c>
      <c r="AY609" s="249" t="s">
        <v>134</v>
      </c>
    </row>
    <row r="610" spans="2:51" s="14" customFormat="1" ht="12">
      <c r="B610" s="250"/>
      <c r="C610" s="251"/>
      <c r="D610" s="230" t="s">
        <v>143</v>
      </c>
      <c r="E610" s="252" t="s">
        <v>1</v>
      </c>
      <c r="F610" s="253" t="s">
        <v>146</v>
      </c>
      <c r="G610" s="251"/>
      <c r="H610" s="254">
        <v>4759.798</v>
      </c>
      <c r="I610" s="255"/>
      <c r="J610" s="251"/>
      <c r="K610" s="251"/>
      <c r="L610" s="256"/>
      <c r="M610" s="257"/>
      <c r="N610" s="258"/>
      <c r="O610" s="258"/>
      <c r="P610" s="258"/>
      <c r="Q610" s="258"/>
      <c r="R610" s="258"/>
      <c r="S610" s="258"/>
      <c r="T610" s="259"/>
      <c r="AT610" s="260" t="s">
        <v>143</v>
      </c>
      <c r="AU610" s="260" t="s">
        <v>78</v>
      </c>
      <c r="AV610" s="14" t="s">
        <v>141</v>
      </c>
      <c r="AW610" s="14" t="s">
        <v>30</v>
      </c>
      <c r="AX610" s="14" t="s">
        <v>76</v>
      </c>
      <c r="AY610" s="260" t="s">
        <v>134</v>
      </c>
    </row>
    <row r="611" spans="2:65" s="1" customFormat="1" ht="22.5" customHeight="1">
      <c r="B611" s="38"/>
      <c r="C611" s="216" t="s">
        <v>546</v>
      </c>
      <c r="D611" s="216" t="s">
        <v>136</v>
      </c>
      <c r="E611" s="217" t="s">
        <v>547</v>
      </c>
      <c r="F611" s="218" t="s">
        <v>548</v>
      </c>
      <c r="G611" s="219" t="s">
        <v>465</v>
      </c>
      <c r="H611" s="220">
        <v>22.301</v>
      </c>
      <c r="I611" s="221"/>
      <c r="J611" s="222">
        <f>ROUND(I611*H611,2)</f>
        <v>0</v>
      </c>
      <c r="K611" s="218" t="s">
        <v>140</v>
      </c>
      <c r="L611" s="43"/>
      <c r="M611" s="223" t="s">
        <v>1</v>
      </c>
      <c r="N611" s="224" t="s">
        <v>39</v>
      </c>
      <c r="O611" s="79"/>
      <c r="P611" s="225">
        <f>O611*H611</f>
        <v>0</v>
      </c>
      <c r="Q611" s="225">
        <v>0</v>
      </c>
      <c r="R611" s="225">
        <f>Q611*H611</f>
        <v>0</v>
      </c>
      <c r="S611" s="225">
        <v>0</v>
      </c>
      <c r="T611" s="226">
        <f>S611*H611</f>
        <v>0</v>
      </c>
      <c r="AR611" s="17" t="s">
        <v>141</v>
      </c>
      <c r="AT611" s="17" t="s">
        <v>136</v>
      </c>
      <c r="AU611" s="17" t="s">
        <v>78</v>
      </c>
      <c r="AY611" s="17" t="s">
        <v>134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7" t="s">
        <v>76</v>
      </c>
      <c r="BK611" s="227">
        <f>ROUND(I611*H611,2)</f>
        <v>0</v>
      </c>
      <c r="BL611" s="17" t="s">
        <v>141</v>
      </c>
      <c r="BM611" s="17" t="s">
        <v>549</v>
      </c>
    </row>
    <row r="612" spans="2:51" s="12" customFormat="1" ht="12">
      <c r="B612" s="228"/>
      <c r="C612" s="229"/>
      <c r="D612" s="230" t="s">
        <v>143</v>
      </c>
      <c r="E612" s="231" t="s">
        <v>1</v>
      </c>
      <c r="F612" s="232" t="s">
        <v>550</v>
      </c>
      <c r="G612" s="229"/>
      <c r="H612" s="231" t="s">
        <v>1</v>
      </c>
      <c r="I612" s="233"/>
      <c r="J612" s="229"/>
      <c r="K612" s="229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143</v>
      </c>
      <c r="AU612" s="238" t="s">
        <v>78</v>
      </c>
      <c r="AV612" s="12" t="s">
        <v>76</v>
      </c>
      <c r="AW612" s="12" t="s">
        <v>30</v>
      </c>
      <c r="AX612" s="12" t="s">
        <v>68</v>
      </c>
      <c r="AY612" s="238" t="s">
        <v>134</v>
      </c>
    </row>
    <row r="613" spans="2:51" s="12" customFormat="1" ht="12">
      <c r="B613" s="228"/>
      <c r="C613" s="229"/>
      <c r="D613" s="230" t="s">
        <v>143</v>
      </c>
      <c r="E613" s="231" t="s">
        <v>1</v>
      </c>
      <c r="F613" s="232" t="s">
        <v>551</v>
      </c>
      <c r="G613" s="229"/>
      <c r="H613" s="231" t="s">
        <v>1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143</v>
      </c>
      <c r="AU613" s="238" t="s">
        <v>78</v>
      </c>
      <c r="AV613" s="12" t="s">
        <v>76</v>
      </c>
      <c r="AW613" s="12" t="s">
        <v>30</v>
      </c>
      <c r="AX613" s="12" t="s">
        <v>68</v>
      </c>
      <c r="AY613" s="238" t="s">
        <v>134</v>
      </c>
    </row>
    <row r="614" spans="2:51" s="12" customFormat="1" ht="12">
      <c r="B614" s="228"/>
      <c r="C614" s="229"/>
      <c r="D614" s="230" t="s">
        <v>143</v>
      </c>
      <c r="E614" s="231" t="s">
        <v>1</v>
      </c>
      <c r="F614" s="232" t="s">
        <v>552</v>
      </c>
      <c r="G614" s="229"/>
      <c r="H614" s="231" t="s">
        <v>1</v>
      </c>
      <c r="I614" s="233"/>
      <c r="J614" s="229"/>
      <c r="K614" s="229"/>
      <c r="L614" s="234"/>
      <c r="M614" s="235"/>
      <c r="N614" s="236"/>
      <c r="O614" s="236"/>
      <c r="P614" s="236"/>
      <c r="Q614" s="236"/>
      <c r="R614" s="236"/>
      <c r="S614" s="236"/>
      <c r="T614" s="237"/>
      <c r="AT614" s="238" t="s">
        <v>143</v>
      </c>
      <c r="AU614" s="238" t="s">
        <v>78</v>
      </c>
      <c r="AV614" s="12" t="s">
        <v>76</v>
      </c>
      <c r="AW614" s="12" t="s">
        <v>30</v>
      </c>
      <c r="AX614" s="12" t="s">
        <v>68</v>
      </c>
      <c r="AY614" s="238" t="s">
        <v>134</v>
      </c>
    </row>
    <row r="615" spans="2:51" s="13" customFormat="1" ht="12">
      <c r="B615" s="239"/>
      <c r="C615" s="240"/>
      <c r="D615" s="230" t="s">
        <v>143</v>
      </c>
      <c r="E615" s="241" t="s">
        <v>1</v>
      </c>
      <c r="F615" s="242" t="s">
        <v>482</v>
      </c>
      <c r="G615" s="240"/>
      <c r="H615" s="243">
        <v>102.2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AT615" s="249" t="s">
        <v>143</v>
      </c>
      <c r="AU615" s="249" t="s">
        <v>78</v>
      </c>
      <c r="AV615" s="13" t="s">
        <v>78</v>
      </c>
      <c r="AW615" s="13" t="s">
        <v>30</v>
      </c>
      <c r="AX615" s="13" t="s">
        <v>68</v>
      </c>
      <c r="AY615" s="249" t="s">
        <v>134</v>
      </c>
    </row>
    <row r="616" spans="2:51" s="15" customFormat="1" ht="12">
      <c r="B616" s="261"/>
      <c r="C616" s="262"/>
      <c r="D616" s="230" t="s">
        <v>143</v>
      </c>
      <c r="E616" s="263" t="s">
        <v>1</v>
      </c>
      <c r="F616" s="264" t="s">
        <v>553</v>
      </c>
      <c r="G616" s="262"/>
      <c r="H616" s="265">
        <v>102.2</v>
      </c>
      <c r="I616" s="266"/>
      <c r="J616" s="262"/>
      <c r="K616" s="262"/>
      <c r="L616" s="267"/>
      <c r="M616" s="268"/>
      <c r="N616" s="269"/>
      <c r="O616" s="269"/>
      <c r="P616" s="269"/>
      <c r="Q616" s="269"/>
      <c r="R616" s="269"/>
      <c r="S616" s="269"/>
      <c r="T616" s="270"/>
      <c r="AT616" s="271" t="s">
        <v>143</v>
      </c>
      <c r="AU616" s="271" t="s">
        <v>78</v>
      </c>
      <c r="AV616" s="15" t="s">
        <v>151</v>
      </c>
      <c r="AW616" s="15" t="s">
        <v>30</v>
      </c>
      <c r="AX616" s="15" t="s">
        <v>68</v>
      </c>
      <c r="AY616" s="271" t="s">
        <v>134</v>
      </c>
    </row>
    <row r="617" spans="2:51" s="12" customFormat="1" ht="12">
      <c r="B617" s="228"/>
      <c r="C617" s="229"/>
      <c r="D617" s="230" t="s">
        <v>143</v>
      </c>
      <c r="E617" s="231" t="s">
        <v>1</v>
      </c>
      <c r="F617" s="232" t="s">
        <v>554</v>
      </c>
      <c r="G617" s="229"/>
      <c r="H617" s="231" t="s">
        <v>1</v>
      </c>
      <c r="I617" s="233"/>
      <c r="J617" s="229"/>
      <c r="K617" s="229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143</v>
      </c>
      <c r="AU617" s="238" t="s">
        <v>78</v>
      </c>
      <c r="AV617" s="12" t="s">
        <v>76</v>
      </c>
      <c r="AW617" s="12" t="s">
        <v>30</v>
      </c>
      <c r="AX617" s="12" t="s">
        <v>68</v>
      </c>
      <c r="AY617" s="238" t="s">
        <v>134</v>
      </c>
    </row>
    <row r="618" spans="2:51" s="12" customFormat="1" ht="12">
      <c r="B618" s="228"/>
      <c r="C618" s="229"/>
      <c r="D618" s="230" t="s">
        <v>143</v>
      </c>
      <c r="E618" s="231" t="s">
        <v>1</v>
      </c>
      <c r="F618" s="232" t="s">
        <v>525</v>
      </c>
      <c r="G618" s="229"/>
      <c r="H618" s="231" t="s">
        <v>1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143</v>
      </c>
      <c r="AU618" s="238" t="s">
        <v>78</v>
      </c>
      <c r="AV618" s="12" t="s">
        <v>76</v>
      </c>
      <c r="AW618" s="12" t="s">
        <v>30</v>
      </c>
      <c r="AX618" s="12" t="s">
        <v>68</v>
      </c>
      <c r="AY618" s="238" t="s">
        <v>134</v>
      </c>
    </row>
    <row r="619" spans="2:51" s="13" customFormat="1" ht="12">
      <c r="B619" s="239"/>
      <c r="C619" s="240"/>
      <c r="D619" s="230" t="s">
        <v>143</v>
      </c>
      <c r="E619" s="241" t="s">
        <v>1</v>
      </c>
      <c r="F619" s="242" t="s">
        <v>555</v>
      </c>
      <c r="G619" s="240"/>
      <c r="H619" s="243">
        <v>-3.249</v>
      </c>
      <c r="I619" s="244"/>
      <c r="J619" s="240"/>
      <c r="K619" s="240"/>
      <c r="L619" s="245"/>
      <c r="M619" s="246"/>
      <c r="N619" s="247"/>
      <c r="O619" s="247"/>
      <c r="P619" s="247"/>
      <c r="Q619" s="247"/>
      <c r="R619" s="247"/>
      <c r="S619" s="247"/>
      <c r="T619" s="248"/>
      <c r="AT619" s="249" t="s">
        <v>143</v>
      </c>
      <c r="AU619" s="249" t="s">
        <v>78</v>
      </c>
      <c r="AV619" s="13" t="s">
        <v>78</v>
      </c>
      <c r="AW619" s="13" t="s">
        <v>30</v>
      </c>
      <c r="AX619" s="13" t="s">
        <v>68</v>
      </c>
      <c r="AY619" s="249" t="s">
        <v>134</v>
      </c>
    </row>
    <row r="620" spans="2:51" s="12" customFormat="1" ht="12">
      <c r="B620" s="228"/>
      <c r="C620" s="229"/>
      <c r="D620" s="230" t="s">
        <v>143</v>
      </c>
      <c r="E620" s="231" t="s">
        <v>1</v>
      </c>
      <c r="F620" s="232" t="s">
        <v>527</v>
      </c>
      <c r="G620" s="229"/>
      <c r="H620" s="231" t="s">
        <v>1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143</v>
      </c>
      <c r="AU620" s="238" t="s">
        <v>78</v>
      </c>
      <c r="AV620" s="12" t="s">
        <v>76</v>
      </c>
      <c r="AW620" s="12" t="s">
        <v>30</v>
      </c>
      <c r="AX620" s="12" t="s">
        <v>68</v>
      </c>
      <c r="AY620" s="238" t="s">
        <v>134</v>
      </c>
    </row>
    <row r="621" spans="2:51" s="13" customFormat="1" ht="12">
      <c r="B621" s="239"/>
      <c r="C621" s="240"/>
      <c r="D621" s="230" t="s">
        <v>143</v>
      </c>
      <c r="E621" s="241" t="s">
        <v>1</v>
      </c>
      <c r="F621" s="242" t="s">
        <v>556</v>
      </c>
      <c r="G621" s="240"/>
      <c r="H621" s="243">
        <v>-76.65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AT621" s="249" t="s">
        <v>143</v>
      </c>
      <c r="AU621" s="249" t="s">
        <v>78</v>
      </c>
      <c r="AV621" s="13" t="s">
        <v>78</v>
      </c>
      <c r="AW621" s="13" t="s">
        <v>30</v>
      </c>
      <c r="AX621" s="13" t="s">
        <v>68</v>
      </c>
      <c r="AY621" s="249" t="s">
        <v>134</v>
      </c>
    </row>
    <row r="622" spans="2:51" s="15" customFormat="1" ht="12">
      <c r="B622" s="261"/>
      <c r="C622" s="262"/>
      <c r="D622" s="230" t="s">
        <v>143</v>
      </c>
      <c r="E622" s="263" t="s">
        <v>1</v>
      </c>
      <c r="F622" s="264" t="s">
        <v>557</v>
      </c>
      <c r="G622" s="262"/>
      <c r="H622" s="265">
        <v>-79.899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AT622" s="271" t="s">
        <v>143</v>
      </c>
      <c r="AU622" s="271" t="s">
        <v>78</v>
      </c>
      <c r="AV622" s="15" t="s">
        <v>151</v>
      </c>
      <c r="AW622" s="15" t="s">
        <v>30</v>
      </c>
      <c r="AX622" s="15" t="s">
        <v>68</v>
      </c>
      <c r="AY622" s="271" t="s">
        <v>134</v>
      </c>
    </row>
    <row r="623" spans="2:51" s="14" customFormat="1" ht="12">
      <c r="B623" s="250"/>
      <c r="C623" s="251"/>
      <c r="D623" s="230" t="s">
        <v>143</v>
      </c>
      <c r="E623" s="252" t="s">
        <v>1</v>
      </c>
      <c r="F623" s="253" t="s">
        <v>146</v>
      </c>
      <c r="G623" s="251"/>
      <c r="H623" s="254">
        <v>22.301000000000002</v>
      </c>
      <c r="I623" s="255"/>
      <c r="J623" s="251"/>
      <c r="K623" s="251"/>
      <c r="L623" s="256"/>
      <c r="M623" s="257"/>
      <c r="N623" s="258"/>
      <c r="O623" s="258"/>
      <c r="P623" s="258"/>
      <c r="Q623" s="258"/>
      <c r="R623" s="258"/>
      <c r="S623" s="258"/>
      <c r="T623" s="259"/>
      <c r="AT623" s="260" t="s">
        <v>143</v>
      </c>
      <c r="AU623" s="260" t="s">
        <v>78</v>
      </c>
      <c r="AV623" s="14" t="s">
        <v>141</v>
      </c>
      <c r="AW623" s="14" t="s">
        <v>30</v>
      </c>
      <c r="AX623" s="14" t="s">
        <v>76</v>
      </c>
      <c r="AY623" s="260" t="s">
        <v>134</v>
      </c>
    </row>
    <row r="624" spans="2:65" s="1" customFormat="1" ht="22.5" customHeight="1">
      <c r="B624" s="38"/>
      <c r="C624" s="216" t="s">
        <v>558</v>
      </c>
      <c r="D624" s="216" t="s">
        <v>136</v>
      </c>
      <c r="E624" s="217" t="s">
        <v>559</v>
      </c>
      <c r="F624" s="218" t="s">
        <v>560</v>
      </c>
      <c r="G624" s="219" t="s">
        <v>439</v>
      </c>
      <c r="H624" s="220">
        <v>540</v>
      </c>
      <c r="I624" s="221"/>
      <c r="J624" s="222">
        <f>ROUND(I624*H624,2)</f>
        <v>0</v>
      </c>
      <c r="K624" s="218" t="s">
        <v>140</v>
      </c>
      <c r="L624" s="43"/>
      <c r="M624" s="223" t="s">
        <v>1</v>
      </c>
      <c r="N624" s="224" t="s">
        <v>39</v>
      </c>
      <c r="O624" s="79"/>
      <c r="P624" s="225">
        <f>O624*H624</f>
        <v>0</v>
      </c>
      <c r="Q624" s="225">
        <v>0</v>
      </c>
      <c r="R624" s="225">
        <f>Q624*H624</f>
        <v>0</v>
      </c>
      <c r="S624" s="225">
        <v>0</v>
      </c>
      <c r="T624" s="226">
        <f>S624*H624</f>
        <v>0</v>
      </c>
      <c r="AR624" s="17" t="s">
        <v>141</v>
      </c>
      <c r="AT624" s="17" t="s">
        <v>136</v>
      </c>
      <c r="AU624" s="17" t="s">
        <v>78</v>
      </c>
      <c r="AY624" s="17" t="s">
        <v>134</v>
      </c>
      <c r="BE624" s="227">
        <f>IF(N624="základní",J624,0)</f>
        <v>0</v>
      </c>
      <c r="BF624" s="227">
        <f>IF(N624="snížená",J624,0)</f>
        <v>0</v>
      </c>
      <c r="BG624" s="227">
        <f>IF(N624="zákl. přenesená",J624,0)</f>
        <v>0</v>
      </c>
      <c r="BH624" s="227">
        <f>IF(N624="sníž. přenesená",J624,0)</f>
        <v>0</v>
      </c>
      <c r="BI624" s="227">
        <f>IF(N624="nulová",J624,0)</f>
        <v>0</v>
      </c>
      <c r="BJ624" s="17" t="s">
        <v>76</v>
      </c>
      <c r="BK624" s="227">
        <f>ROUND(I624*H624,2)</f>
        <v>0</v>
      </c>
      <c r="BL624" s="17" t="s">
        <v>141</v>
      </c>
      <c r="BM624" s="17" t="s">
        <v>561</v>
      </c>
    </row>
    <row r="625" spans="2:51" s="12" customFormat="1" ht="12">
      <c r="B625" s="228"/>
      <c r="C625" s="229"/>
      <c r="D625" s="230" t="s">
        <v>143</v>
      </c>
      <c r="E625" s="231" t="s">
        <v>1</v>
      </c>
      <c r="F625" s="232" t="s">
        <v>562</v>
      </c>
      <c r="G625" s="229"/>
      <c r="H625" s="231" t="s">
        <v>1</v>
      </c>
      <c r="I625" s="233"/>
      <c r="J625" s="229"/>
      <c r="K625" s="229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143</v>
      </c>
      <c r="AU625" s="238" t="s">
        <v>78</v>
      </c>
      <c r="AV625" s="12" t="s">
        <v>76</v>
      </c>
      <c r="AW625" s="12" t="s">
        <v>30</v>
      </c>
      <c r="AX625" s="12" t="s">
        <v>68</v>
      </c>
      <c r="AY625" s="238" t="s">
        <v>134</v>
      </c>
    </row>
    <row r="626" spans="2:51" s="13" customFormat="1" ht="12">
      <c r="B626" s="239"/>
      <c r="C626" s="240"/>
      <c r="D626" s="230" t="s">
        <v>143</v>
      </c>
      <c r="E626" s="241" t="s">
        <v>1</v>
      </c>
      <c r="F626" s="242" t="s">
        <v>563</v>
      </c>
      <c r="G626" s="240"/>
      <c r="H626" s="243">
        <v>540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AT626" s="249" t="s">
        <v>143</v>
      </c>
      <c r="AU626" s="249" t="s">
        <v>78</v>
      </c>
      <c r="AV626" s="13" t="s">
        <v>78</v>
      </c>
      <c r="AW626" s="13" t="s">
        <v>30</v>
      </c>
      <c r="AX626" s="13" t="s">
        <v>68</v>
      </c>
      <c r="AY626" s="249" t="s">
        <v>134</v>
      </c>
    </row>
    <row r="627" spans="2:51" s="14" customFormat="1" ht="12">
      <c r="B627" s="250"/>
      <c r="C627" s="251"/>
      <c r="D627" s="230" t="s">
        <v>143</v>
      </c>
      <c r="E627" s="252" t="s">
        <v>1</v>
      </c>
      <c r="F627" s="253" t="s">
        <v>146</v>
      </c>
      <c r="G627" s="251"/>
      <c r="H627" s="254">
        <v>540</v>
      </c>
      <c r="I627" s="255"/>
      <c r="J627" s="251"/>
      <c r="K627" s="251"/>
      <c r="L627" s="256"/>
      <c r="M627" s="257"/>
      <c r="N627" s="258"/>
      <c r="O627" s="258"/>
      <c r="P627" s="258"/>
      <c r="Q627" s="258"/>
      <c r="R627" s="258"/>
      <c r="S627" s="258"/>
      <c r="T627" s="259"/>
      <c r="AT627" s="260" t="s">
        <v>143</v>
      </c>
      <c r="AU627" s="260" t="s">
        <v>78</v>
      </c>
      <c r="AV627" s="14" t="s">
        <v>141</v>
      </c>
      <c r="AW627" s="14" t="s">
        <v>30</v>
      </c>
      <c r="AX627" s="14" t="s">
        <v>76</v>
      </c>
      <c r="AY627" s="260" t="s">
        <v>134</v>
      </c>
    </row>
    <row r="628" spans="2:65" s="1" customFormat="1" ht="16.5" customHeight="1">
      <c r="B628" s="38"/>
      <c r="C628" s="272" t="s">
        <v>564</v>
      </c>
      <c r="D628" s="272" t="s">
        <v>565</v>
      </c>
      <c r="E628" s="273" t="s">
        <v>566</v>
      </c>
      <c r="F628" s="274" t="s">
        <v>567</v>
      </c>
      <c r="G628" s="275" t="s">
        <v>568</v>
      </c>
      <c r="H628" s="276">
        <v>8.1</v>
      </c>
      <c r="I628" s="277"/>
      <c r="J628" s="278">
        <f>ROUND(I628*H628,2)</f>
        <v>0</v>
      </c>
      <c r="K628" s="274" t="s">
        <v>140</v>
      </c>
      <c r="L628" s="279"/>
      <c r="M628" s="280" t="s">
        <v>1</v>
      </c>
      <c r="N628" s="281" t="s">
        <v>39</v>
      </c>
      <c r="O628" s="79"/>
      <c r="P628" s="225">
        <f>O628*H628</f>
        <v>0</v>
      </c>
      <c r="Q628" s="225">
        <v>0.001</v>
      </c>
      <c r="R628" s="225">
        <f>Q628*H628</f>
        <v>0.0081</v>
      </c>
      <c r="S628" s="225">
        <v>0</v>
      </c>
      <c r="T628" s="226">
        <f>S628*H628</f>
        <v>0</v>
      </c>
      <c r="AR628" s="17" t="s">
        <v>175</v>
      </c>
      <c r="AT628" s="17" t="s">
        <v>565</v>
      </c>
      <c r="AU628" s="17" t="s">
        <v>78</v>
      </c>
      <c r="AY628" s="17" t="s">
        <v>134</v>
      </c>
      <c r="BE628" s="227">
        <f>IF(N628="základní",J628,0)</f>
        <v>0</v>
      </c>
      <c r="BF628" s="227">
        <f>IF(N628="snížená",J628,0)</f>
        <v>0</v>
      </c>
      <c r="BG628" s="227">
        <f>IF(N628="zákl. přenesená",J628,0)</f>
        <v>0</v>
      </c>
      <c r="BH628" s="227">
        <f>IF(N628="sníž. přenesená",J628,0)</f>
        <v>0</v>
      </c>
      <c r="BI628" s="227">
        <f>IF(N628="nulová",J628,0)</f>
        <v>0</v>
      </c>
      <c r="BJ628" s="17" t="s">
        <v>76</v>
      </c>
      <c r="BK628" s="227">
        <f>ROUND(I628*H628,2)</f>
        <v>0</v>
      </c>
      <c r="BL628" s="17" t="s">
        <v>141</v>
      </c>
      <c r="BM628" s="17" t="s">
        <v>569</v>
      </c>
    </row>
    <row r="629" spans="2:51" s="12" customFormat="1" ht="12">
      <c r="B629" s="228"/>
      <c r="C629" s="229"/>
      <c r="D629" s="230" t="s">
        <v>143</v>
      </c>
      <c r="E629" s="231" t="s">
        <v>1</v>
      </c>
      <c r="F629" s="232" t="s">
        <v>562</v>
      </c>
      <c r="G629" s="229"/>
      <c r="H629" s="231" t="s">
        <v>1</v>
      </c>
      <c r="I629" s="233"/>
      <c r="J629" s="229"/>
      <c r="K629" s="229"/>
      <c r="L629" s="234"/>
      <c r="M629" s="235"/>
      <c r="N629" s="236"/>
      <c r="O629" s="236"/>
      <c r="P629" s="236"/>
      <c r="Q629" s="236"/>
      <c r="R629" s="236"/>
      <c r="S629" s="236"/>
      <c r="T629" s="237"/>
      <c r="AT629" s="238" t="s">
        <v>143</v>
      </c>
      <c r="AU629" s="238" t="s">
        <v>78</v>
      </c>
      <c r="AV629" s="12" t="s">
        <v>76</v>
      </c>
      <c r="AW629" s="12" t="s">
        <v>30</v>
      </c>
      <c r="AX629" s="12" t="s">
        <v>68</v>
      </c>
      <c r="AY629" s="238" t="s">
        <v>134</v>
      </c>
    </row>
    <row r="630" spans="2:51" s="13" customFormat="1" ht="12">
      <c r="B630" s="239"/>
      <c r="C630" s="240"/>
      <c r="D630" s="230" t="s">
        <v>143</v>
      </c>
      <c r="E630" s="241" t="s">
        <v>1</v>
      </c>
      <c r="F630" s="242" t="s">
        <v>563</v>
      </c>
      <c r="G630" s="240"/>
      <c r="H630" s="243">
        <v>540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AT630" s="249" t="s">
        <v>143</v>
      </c>
      <c r="AU630" s="249" t="s">
        <v>78</v>
      </c>
      <c r="AV630" s="13" t="s">
        <v>78</v>
      </c>
      <c r="AW630" s="13" t="s">
        <v>30</v>
      </c>
      <c r="AX630" s="13" t="s">
        <v>68</v>
      </c>
      <c r="AY630" s="249" t="s">
        <v>134</v>
      </c>
    </row>
    <row r="631" spans="2:51" s="14" customFormat="1" ht="12">
      <c r="B631" s="250"/>
      <c r="C631" s="251"/>
      <c r="D631" s="230" t="s">
        <v>143</v>
      </c>
      <c r="E631" s="252" t="s">
        <v>1</v>
      </c>
      <c r="F631" s="253" t="s">
        <v>146</v>
      </c>
      <c r="G631" s="251"/>
      <c r="H631" s="254">
        <v>540</v>
      </c>
      <c r="I631" s="255"/>
      <c r="J631" s="251"/>
      <c r="K631" s="251"/>
      <c r="L631" s="256"/>
      <c r="M631" s="257"/>
      <c r="N631" s="258"/>
      <c r="O631" s="258"/>
      <c r="P631" s="258"/>
      <c r="Q631" s="258"/>
      <c r="R631" s="258"/>
      <c r="S631" s="258"/>
      <c r="T631" s="259"/>
      <c r="AT631" s="260" t="s">
        <v>143</v>
      </c>
      <c r="AU631" s="260" t="s">
        <v>78</v>
      </c>
      <c r="AV631" s="14" t="s">
        <v>141</v>
      </c>
      <c r="AW631" s="14" t="s">
        <v>30</v>
      </c>
      <c r="AX631" s="14" t="s">
        <v>68</v>
      </c>
      <c r="AY631" s="260" t="s">
        <v>134</v>
      </c>
    </row>
    <row r="632" spans="2:51" s="13" customFormat="1" ht="12">
      <c r="B632" s="239"/>
      <c r="C632" s="240"/>
      <c r="D632" s="230" t="s">
        <v>143</v>
      </c>
      <c r="E632" s="241" t="s">
        <v>1</v>
      </c>
      <c r="F632" s="242" t="s">
        <v>570</v>
      </c>
      <c r="G632" s="240"/>
      <c r="H632" s="243">
        <v>8.1</v>
      </c>
      <c r="I632" s="244"/>
      <c r="J632" s="240"/>
      <c r="K632" s="240"/>
      <c r="L632" s="245"/>
      <c r="M632" s="246"/>
      <c r="N632" s="247"/>
      <c r="O632" s="247"/>
      <c r="P632" s="247"/>
      <c r="Q632" s="247"/>
      <c r="R632" s="247"/>
      <c r="S632" s="247"/>
      <c r="T632" s="248"/>
      <c r="AT632" s="249" t="s">
        <v>143</v>
      </c>
      <c r="AU632" s="249" t="s">
        <v>78</v>
      </c>
      <c r="AV632" s="13" t="s">
        <v>78</v>
      </c>
      <c r="AW632" s="13" t="s">
        <v>30</v>
      </c>
      <c r="AX632" s="13" t="s">
        <v>68</v>
      </c>
      <c r="AY632" s="249" t="s">
        <v>134</v>
      </c>
    </row>
    <row r="633" spans="2:51" s="14" customFormat="1" ht="12">
      <c r="B633" s="250"/>
      <c r="C633" s="251"/>
      <c r="D633" s="230" t="s">
        <v>143</v>
      </c>
      <c r="E633" s="252" t="s">
        <v>1</v>
      </c>
      <c r="F633" s="253" t="s">
        <v>146</v>
      </c>
      <c r="G633" s="251"/>
      <c r="H633" s="254">
        <v>8.1</v>
      </c>
      <c r="I633" s="255"/>
      <c r="J633" s="251"/>
      <c r="K633" s="251"/>
      <c r="L633" s="256"/>
      <c r="M633" s="257"/>
      <c r="N633" s="258"/>
      <c r="O633" s="258"/>
      <c r="P633" s="258"/>
      <c r="Q633" s="258"/>
      <c r="R633" s="258"/>
      <c r="S633" s="258"/>
      <c r="T633" s="259"/>
      <c r="AT633" s="260" t="s">
        <v>143</v>
      </c>
      <c r="AU633" s="260" t="s">
        <v>78</v>
      </c>
      <c r="AV633" s="14" t="s">
        <v>141</v>
      </c>
      <c r="AW633" s="14" t="s">
        <v>30</v>
      </c>
      <c r="AX633" s="14" t="s">
        <v>76</v>
      </c>
      <c r="AY633" s="260" t="s">
        <v>134</v>
      </c>
    </row>
    <row r="634" spans="2:65" s="1" customFormat="1" ht="16.5" customHeight="1">
      <c r="B634" s="38"/>
      <c r="C634" s="216" t="s">
        <v>571</v>
      </c>
      <c r="D634" s="216" t="s">
        <v>136</v>
      </c>
      <c r="E634" s="217" t="s">
        <v>572</v>
      </c>
      <c r="F634" s="218" t="s">
        <v>573</v>
      </c>
      <c r="G634" s="219" t="s">
        <v>439</v>
      </c>
      <c r="H634" s="220">
        <v>4870</v>
      </c>
      <c r="I634" s="221"/>
      <c r="J634" s="222">
        <f>ROUND(I634*H634,2)</f>
        <v>0</v>
      </c>
      <c r="K634" s="218" t="s">
        <v>140</v>
      </c>
      <c r="L634" s="43"/>
      <c r="M634" s="223" t="s">
        <v>1</v>
      </c>
      <c r="N634" s="224" t="s">
        <v>39</v>
      </c>
      <c r="O634" s="79"/>
      <c r="P634" s="225">
        <f>O634*H634</f>
        <v>0</v>
      </c>
      <c r="Q634" s="225">
        <v>0</v>
      </c>
      <c r="R634" s="225">
        <f>Q634*H634</f>
        <v>0</v>
      </c>
      <c r="S634" s="225">
        <v>0</v>
      </c>
      <c r="T634" s="226">
        <f>S634*H634</f>
        <v>0</v>
      </c>
      <c r="AR634" s="17" t="s">
        <v>141</v>
      </c>
      <c r="AT634" s="17" t="s">
        <v>136</v>
      </c>
      <c r="AU634" s="17" t="s">
        <v>78</v>
      </c>
      <c r="AY634" s="17" t="s">
        <v>134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7" t="s">
        <v>76</v>
      </c>
      <c r="BK634" s="227">
        <f>ROUND(I634*H634,2)</f>
        <v>0</v>
      </c>
      <c r="BL634" s="17" t="s">
        <v>141</v>
      </c>
      <c r="BM634" s="17" t="s">
        <v>574</v>
      </c>
    </row>
    <row r="635" spans="2:51" s="12" customFormat="1" ht="12">
      <c r="B635" s="228"/>
      <c r="C635" s="229"/>
      <c r="D635" s="230" t="s">
        <v>143</v>
      </c>
      <c r="E635" s="231" t="s">
        <v>1</v>
      </c>
      <c r="F635" s="232" t="s">
        <v>575</v>
      </c>
      <c r="G635" s="229"/>
      <c r="H635" s="231" t="s">
        <v>1</v>
      </c>
      <c r="I635" s="233"/>
      <c r="J635" s="229"/>
      <c r="K635" s="229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143</v>
      </c>
      <c r="AU635" s="238" t="s">
        <v>78</v>
      </c>
      <c r="AV635" s="12" t="s">
        <v>76</v>
      </c>
      <c r="AW635" s="12" t="s">
        <v>30</v>
      </c>
      <c r="AX635" s="12" t="s">
        <v>68</v>
      </c>
      <c r="AY635" s="238" t="s">
        <v>134</v>
      </c>
    </row>
    <row r="636" spans="2:51" s="13" customFormat="1" ht="12">
      <c r="B636" s="239"/>
      <c r="C636" s="240"/>
      <c r="D636" s="230" t="s">
        <v>143</v>
      </c>
      <c r="E636" s="241" t="s">
        <v>1</v>
      </c>
      <c r="F636" s="242" t="s">
        <v>576</v>
      </c>
      <c r="G636" s="240"/>
      <c r="H636" s="243">
        <v>2335</v>
      </c>
      <c r="I636" s="244"/>
      <c r="J636" s="240"/>
      <c r="K636" s="240"/>
      <c r="L636" s="245"/>
      <c r="M636" s="246"/>
      <c r="N636" s="247"/>
      <c r="O636" s="247"/>
      <c r="P636" s="247"/>
      <c r="Q636" s="247"/>
      <c r="R636" s="247"/>
      <c r="S636" s="247"/>
      <c r="T636" s="248"/>
      <c r="AT636" s="249" t="s">
        <v>143</v>
      </c>
      <c r="AU636" s="249" t="s">
        <v>78</v>
      </c>
      <c r="AV636" s="13" t="s">
        <v>78</v>
      </c>
      <c r="AW636" s="13" t="s">
        <v>30</v>
      </c>
      <c r="AX636" s="13" t="s">
        <v>68</v>
      </c>
      <c r="AY636" s="249" t="s">
        <v>134</v>
      </c>
    </row>
    <row r="637" spans="2:51" s="12" customFormat="1" ht="12">
      <c r="B637" s="228"/>
      <c r="C637" s="229"/>
      <c r="D637" s="230" t="s">
        <v>143</v>
      </c>
      <c r="E637" s="231" t="s">
        <v>1</v>
      </c>
      <c r="F637" s="232" t="s">
        <v>577</v>
      </c>
      <c r="G637" s="229"/>
      <c r="H637" s="231" t="s">
        <v>1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143</v>
      </c>
      <c r="AU637" s="238" t="s">
        <v>78</v>
      </c>
      <c r="AV637" s="12" t="s">
        <v>76</v>
      </c>
      <c r="AW637" s="12" t="s">
        <v>30</v>
      </c>
      <c r="AX637" s="12" t="s">
        <v>68</v>
      </c>
      <c r="AY637" s="238" t="s">
        <v>134</v>
      </c>
    </row>
    <row r="638" spans="2:51" s="13" customFormat="1" ht="12">
      <c r="B638" s="239"/>
      <c r="C638" s="240"/>
      <c r="D638" s="230" t="s">
        <v>143</v>
      </c>
      <c r="E638" s="241" t="s">
        <v>1</v>
      </c>
      <c r="F638" s="242" t="s">
        <v>578</v>
      </c>
      <c r="G638" s="240"/>
      <c r="H638" s="243">
        <v>1130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AT638" s="249" t="s">
        <v>143</v>
      </c>
      <c r="AU638" s="249" t="s">
        <v>78</v>
      </c>
      <c r="AV638" s="13" t="s">
        <v>78</v>
      </c>
      <c r="AW638" s="13" t="s">
        <v>30</v>
      </c>
      <c r="AX638" s="13" t="s">
        <v>68</v>
      </c>
      <c r="AY638" s="249" t="s">
        <v>134</v>
      </c>
    </row>
    <row r="639" spans="2:51" s="12" customFormat="1" ht="12">
      <c r="B639" s="228"/>
      <c r="C639" s="229"/>
      <c r="D639" s="230" t="s">
        <v>143</v>
      </c>
      <c r="E639" s="231" t="s">
        <v>1</v>
      </c>
      <c r="F639" s="232" t="s">
        <v>579</v>
      </c>
      <c r="G639" s="229"/>
      <c r="H639" s="231" t="s">
        <v>1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143</v>
      </c>
      <c r="AU639" s="238" t="s">
        <v>78</v>
      </c>
      <c r="AV639" s="12" t="s">
        <v>76</v>
      </c>
      <c r="AW639" s="12" t="s">
        <v>30</v>
      </c>
      <c r="AX639" s="12" t="s">
        <v>68</v>
      </c>
      <c r="AY639" s="238" t="s">
        <v>134</v>
      </c>
    </row>
    <row r="640" spans="2:51" s="13" customFormat="1" ht="12">
      <c r="B640" s="239"/>
      <c r="C640" s="240"/>
      <c r="D640" s="230" t="s">
        <v>143</v>
      </c>
      <c r="E640" s="241" t="s">
        <v>1</v>
      </c>
      <c r="F640" s="242" t="s">
        <v>580</v>
      </c>
      <c r="G640" s="240"/>
      <c r="H640" s="243">
        <v>415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AT640" s="249" t="s">
        <v>143</v>
      </c>
      <c r="AU640" s="249" t="s">
        <v>78</v>
      </c>
      <c r="AV640" s="13" t="s">
        <v>78</v>
      </c>
      <c r="AW640" s="13" t="s">
        <v>30</v>
      </c>
      <c r="AX640" s="13" t="s">
        <v>68</v>
      </c>
      <c r="AY640" s="249" t="s">
        <v>134</v>
      </c>
    </row>
    <row r="641" spans="2:51" s="12" customFormat="1" ht="12">
      <c r="B641" s="228"/>
      <c r="C641" s="229"/>
      <c r="D641" s="230" t="s">
        <v>143</v>
      </c>
      <c r="E641" s="231" t="s">
        <v>1</v>
      </c>
      <c r="F641" s="232" t="s">
        <v>581</v>
      </c>
      <c r="G641" s="229"/>
      <c r="H641" s="231" t="s">
        <v>1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143</v>
      </c>
      <c r="AU641" s="238" t="s">
        <v>78</v>
      </c>
      <c r="AV641" s="12" t="s">
        <v>76</v>
      </c>
      <c r="AW641" s="12" t="s">
        <v>30</v>
      </c>
      <c r="AX641" s="12" t="s">
        <v>68</v>
      </c>
      <c r="AY641" s="238" t="s">
        <v>134</v>
      </c>
    </row>
    <row r="642" spans="2:51" s="13" customFormat="1" ht="12">
      <c r="B642" s="239"/>
      <c r="C642" s="240"/>
      <c r="D642" s="230" t="s">
        <v>143</v>
      </c>
      <c r="E642" s="241" t="s">
        <v>1</v>
      </c>
      <c r="F642" s="242" t="s">
        <v>582</v>
      </c>
      <c r="G642" s="240"/>
      <c r="H642" s="243">
        <v>990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AT642" s="249" t="s">
        <v>143</v>
      </c>
      <c r="AU642" s="249" t="s">
        <v>78</v>
      </c>
      <c r="AV642" s="13" t="s">
        <v>78</v>
      </c>
      <c r="AW642" s="13" t="s">
        <v>30</v>
      </c>
      <c r="AX642" s="13" t="s">
        <v>68</v>
      </c>
      <c r="AY642" s="249" t="s">
        <v>134</v>
      </c>
    </row>
    <row r="643" spans="2:51" s="14" customFormat="1" ht="12">
      <c r="B643" s="250"/>
      <c r="C643" s="251"/>
      <c r="D643" s="230" t="s">
        <v>143</v>
      </c>
      <c r="E643" s="252" t="s">
        <v>1</v>
      </c>
      <c r="F643" s="253" t="s">
        <v>146</v>
      </c>
      <c r="G643" s="251"/>
      <c r="H643" s="254">
        <v>4870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AT643" s="260" t="s">
        <v>143</v>
      </c>
      <c r="AU643" s="260" t="s">
        <v>78</v>
      </c>
      <c r="AV643" s="14" t="s">
        <v>141</v>
      </c>
      <c r="AW643" s="14" t="s">
        <v>30</v>
      </c>
      <c r="AX643" s="14" t="s">
        <v>76</v>
      </c>
      <c r="AY643" s="260" t="s">
        <v>134</v>
      </c>
    </row>
    <row r="644" spans="2:65" s="1" customFormat="1" ht="16.5" customHeight="1">
      <c r="B644" s="38"/>
      <c r="C644" s="216" t="s">
        <v>583</v>
      </c>
      <c r="D644" s="216" t="s">
        <v>136</v>
      </c>
      <c r="E644" s="217" t="s">
        <v>584</v>
      </c>
      <c r="F644" s="218" t="s">
        <v>585</v>
      </c>
      <c r="G644" s="219" t="s">
        <v>439</v>
      </c>
      <c r="H644" s="220">
        <v>540</v>
      </c>
      <c r="I644" s="221"/>
      <c r="J644" s="222">
        <f>ROUND(I644*H644,2)</f>
        <v>0</v>
      </c>
      <c r="K644" s="218" t="s">
        <v>140</v>
      </c>
      <c r="L644" s="43"/>
      <c r="M644" s="223" t="s">
        <v>1</v>
      </c>
      <c r="N644" s="224" t="s">
        <v>39</v>
      </c>
      <c r="O644" s="79"/>
      <c r="P644" s="225">
        <f>O644*H644</f>
        <v>0</v>
      </c>
      <c r="Q644" s="225">
        <v>0</v>
      </c>
      <c r="R644" s="225">
        <f>Q644*H644</f>
        <v>0</v>
      </c>
      <c r="S644" s="225">
        <v>0</v>
      </c>
      <c r="T644" s="226">
        <f>S644*H644</f>
        <v>0</v>
      </c>
      <c r="AR644" s="17" t="s">
        <v>141</v>
      </c>
      <c r="AT644" s="17" t="s">
        <v>136</v>
      </c>
      <c r="AU644" s="17" t="s">
        <v>78</v>
      </c>
      <c r="AY644" s="17" t="s">
        <v>134</v>
      </c>
      <c r="BE644" s="227">
        <f>IF(N644="základní",J644,0)</f>
        <v>0</v>
      </c>
      <c r="BF644" s="227">
        <f>IF(N644="snížená",J644,0)</f>
        <v>0</v>
      </c>
      <c r="BG644" s="227">
        <f>IF(N644="zákl. přenesená",J644,0)</f>
        <v>0</v>
      </c>
      <c r="BH644" s="227">
        <f>IF(N644="sníž. přenesená",J644,0)</f>
        <v>0</v>
      </c>
      <c r="BI644" s="227">
        <f>IF(N644="nulová",J644,0)</f>
        <v>0</v>
      </c>
      <c r="BJ644" s="17" t="s">
        <v>76</v>
      </c>
      <c r="BK644" s="227">
        <f>ROUND(I644*H644,2)</f>
        <v>0</v>
      </c>
      <c r="BL644" s="17" t="s">
        <v>141</v>
      </c>
      <c r="BM644" s="17" t="s">
        <v>586</v>
      </c>
    </row>
    <row r="645" spans="2:51" s="12" customFormat="1" ht="12">
      <c r="B645" s="228"/>
      <c r="C645" s="229"/>
      <c r="D645" s="230" t="s">
        <v>143</v>
      </c>
      <c r="E645" s="231" t="s">
        <v>1</v>
      </c>
      <c r="F645" s="232" t="s">
        <v>562</v>
      </c>
      <c r="G645" s="229"/>
      <c r="H645" s="231" t="s">
        <v>1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143</v>
      </c>
      <c r="AU645" s="238" t="s">
        <v>78</v>
      </c>
      <c r="AV645" s="12" t="s">
        <v>76</v>
      </c>
      <c r="AW645" s="12" t="s">
        <v>30</v>
      </c>
      <c r="AX645" s="12" t="s">
        <v>68</v>
      </c>
      <c r="AY645" s="238" t="s">
        <v>134</v>
      </c>
    </row>
    <row r="646" spans="2:51" s="13" customFormat="1" ht="12">
      <c r="B646" s="239"/>
      <c r="C646" s="240"/>
      <c r="D646" s="230" t="s">
        <v>143</v>
      </c>
      <c r="E646" s="241" t="s">
        <v>1</v>
      </c>
      <c r="F646" s="242" t="s">
        <v>563</v>
      </c>
      <c r="G646" s="240"/>
      <c r="H646" s="243">
        <v>540</v>
      </c>
      <c r="I646" s="244"/>
      <c r="J646" s="240"/>
      <c r="K646" s="240"/>
      <c r="L646" s="245"/>
      <c r="M646" s="246"/>
      <c r="N646" s="247"/>
      <c r="O646" s="247"/>
      <c r="P646" s="247"/>
      <c r="Q646" s="247"/>
      <c r="R646" s="247"/>
      <c r="S646" s="247"/>
      <c r="T646" s="248"/>
      <c r="AT646" s="249" t="s">
        <v>143</v>
      </c>
      <c r="AU646" s="249" t="s">
        <v>78</v>
      </c>
      <c r="AV646" s="13" t="s">
        <v>78</v>
      </c>
      <c r="AW646" s="13" t="s">
        <v>30</v>
      </c>
      <c r="AX646" s="13" t="s">
        <v>68</v>
      </c>
      <c r="AY646" s="249" t="s">
        <v>134</v>
      </c>
    </row>
    <row r="647" spans="2:51" s="14" customFormat="1" ht="12">
      <c r="B647" s="250"/>
      <c r="C647" s="251"/>
      <c r="D647" s="230" t="s">
        <v>143</v>
      </c>
      <c r="E647" s="252" t="s">
        <v>1</v>
      </c>
      <c r="F647" s="253" t="s">
        <v>146</v>
      </c>
      <c r="G647" s="251"/>
      <c r="H647" s="254">
        <v>540</v>
      </c>
      <c r="I647" s="255"/>
      <c r="J647" s="251"/>
      <c r="K647" s="251"/>
      <c r="L647" s="256"/>
      <c r="M647" s="257"/>
      <c r="N647" s="258"/>
      <c r="O647" s="258"/>
      <c r="P647" s="258"/>
      <c r="Q647" s="258"/>
      <c r="R647" s="258"/>
      <c r="S647" s="258"/>
      <c r="T647" s="259"/>
      <c r="AT647" s="260" t="s">
        <v>143</v>
      </c>
      <c r="AU647" s="260" t="s">
        <v>78</v>
      </c>
      <c r="AV647" s="14" t="s">
        <v>141</v>
      </c>
      <c r="AW647" s="14" t="s">
        <v>30</v>
      </c>
      <c r="AX647" s="14" t="s">
        <v>76</v>
      </c>
      <c r="AY647" s="260" t="s">
        <v>134</v>
      </c>
    </row>
    <row r="648" spans="2:65" s="1" customFormat="1" ht="16.5" customHeight="1">
      <c r="B648" s="38"/>
      <c r="C648" s="272" t="s">
        <v>587</v>
      </c>
      <c r="D648" s="272" t="s">
        <v>565</v>
      </c>
      <c r="E648" s="273" t="s">
        <v>588</v>
      </c>
      <c r="F648" s="274" t="s">
        <v>589</v>
      </c>
      <c r="G648" s="275" t="s">
        <v>465</v>
      </c>
      <c r="H648" s="276">
        <v>54</v>
      </c>
      <c r="I648" s="277"/>
      <c r="J648" s="278">
        <f>ROUND(I648*H648,2)</f>
        <v>0</v>
      </c>
      <c r="K648" s="274" t="s">
        <v>140</v>
      </c>
      <c r="L648" s="279"/>
      <c r="M648" s="280" t="s">
        <v>1</v>
      </c>
      <c r="N648" s="281" t="s">
        <v>39</v>
      </c>
      <c r="O648" s="79"/>
      <c r="P648" s="225">
        <f>O648*H648</f>
        <v>0</v>
      </c>
      <c r="Q648" s="225">
        <v>0.21</v>
      </c>
      <c r="R648" s="225">
        <f>Q648*H648</f>
        <v>11.34</v>
      </c>
      <c r="S648" s="225">
        <v>0</v>
      </c>
      <c r="T648" s="226">
        <f>S648*H648</f>
        <v>0</v>
      </c>
      <c r="AR648" s="17" t="s">
        <v>175</v>
      </c>
      <c r="AT648" s="17" t="s">
        <v>565</v>
      </c>
      <c r="AU648" s="17" t="s">
        <v>78</v>
      </c>
      <c r="AY648" s="17" t="s">
        <v>134</v>
      </c>
      <c r="BE648" s="227">
        <f>IF(N648="základní",J648,0)</f>
        <v>0</v>
      </c>
      <c r="BF648" s="227">
        <f>IF(N648="snížená",J648,0)</f>
        <v>0</v>
      </c>
      <c r="BG648" s="227">
        <f>IF(N648="zákl. přenesená",J648,0)</f>
        <v>0</v>
      </c>
      <c r="BH648" s="227">
        <f>IF(N648="sníž. přenesená",J648,0)</f>
        <v>0</v>
      </c>
      <c r="BI648" s="227">
        <f>IF(N648="nulová",J648,0)</f>
        <v>0</v>
      </c>
      <c r="BJ648" s="17" t="s">
        <v>76</v>
      </c>
      <c r="BK648" s="227">
        <f>ROUND(I648*H648,2)</f>
        <v>0</v>
      </c>
      <c r="BL648" s="17" t="s">
        <v>141</v>
      </c>
      <c r="BM648" s="17" t="s">
        <v>590</v>
      </c>
    </row>
    <row r="649" spans="2:51" s="12" customFormat="1" ht="12">
      <c r="B649" s="228"/>
      <c r="C649" s="229"/>
      <c r="D649" s="230" t="s">
        <v>143</v>
      </c>
      <c r="E649" s="231" t="s">
        <v>1</v>
      </c>
      <c r="F649" s="232" t="s">
        <v>562</v>
      </c>
      <c r="G649" s="229"/>
      <c r="H649" s="231" t="s">
        <v>1</v>
      </c>
      <c r="I649" s="233"/>
      <c r="J649" s="229"/>
      <c r="K649" s="229"/>
      <c r="L649" s="234"/>
      <c r="M649" s="235"/>
      <c r="N649" s="236"/>
      <c r="O649" s="236"/>
      <c r="P649" s="236"/>
      <c r="Q649" s="236"/>
      <c r="R649" s="236"/>
      <c r="S649" s="236"/>
      <c r="T649" s="237"/>
      <c r="AT649" s="238" t="s">
        <v>143</v>
      </c>
      <c r="AU649" s="238" t="s">
        <v>78</v>
      </c>
      <c r="AV649" s="12" t="s">
        <v>76</v>
      </c>
      <c r="AW649" s="12" t="s">
        <v>30</v>
      </c>
      <c r="AX649" s="12" t="s">
        <v>68</v>
      </c>
      <c r="AY649" s="238" t="s">
        <v>134</v>
      </c>
    </row>
    <row r="650" spans="2:51" s="13" customFormat="1" ht="12">
      <c r="B650" s="239"/>
      <c r="C650" s="240"/>
      <c r="D650" s="230" t="s">
        <v>143</v>
      </c>
      <c r="E650" s="241" t="s">
        <v>1</v>
      </c>
      <c r="F650" s="242" t="s">
        <v>591</v>
      </c>
      <c r="G650" s="240"/>
      <c r="H650" s="243">
        <v>54</v>
      </c>
      <c r="I650" s="244"/>
      <c r="J650" s="240"/>
      <c r="K650" s="240"/>
      <c r="L650" s="245"/>
      <c r="M650" s="246"/>
      <c r="N650" s="247"/>
      <c r="O650" s="247"/>
      <c r="P650" s="247"/>
      <c r="Q650" s="247"/>
      <c r="R650" s="247"/>
      <c r="S650" s="247"/>
      <c r="T650" s="248"/>
      <c r="AT650" s="249" t="s">
        <v>143</v>
      </c>
      <c r="AU650" s="249" t="s">
        <v>78</v>
      </c>
      <c r="AV650" s="13" t="s">
        <v>78</v>
      </c>
      <c r="AW650" s="13" t="s">
        <v>30</v>
      </c>
      <c r="AX650" s="13" t="s">
        <v>68</v>
      </c>
      <c r="AY650" s="249" t="s">
        <v>134</v>
      </c>
    </row>
    <row r="651" spans="2:51" s="14" customFormat="1" ht="12">
      <c r="B651" s="250"/>
      <c r="C651" s="251"/>
      <c r="D651" s="230" t="s">
        <v>143</v>
      </c>
      <c r="E651" s="252" t="s">
        <v>1</v>
      </c>
      <c r="F651" s="253" t="s">
        <v>146</v>
      </c>
      <c r="G651" s="251"/>
      <c r="H651" s="254">
        <v>54</v>
      </c>
      <c r="I651" s="255"/>
      <c r="J651" s="251"/>
      <c r="K651" s="251"/>
      <c r="L651" s="256"/>
      <c r="M651" s="257"/>
      <c r="N651" s="258"/>
      <c r="O651" s="258"/>
      <c r="P651" s="258"/>
      <c r="Q651" s="258"/>
      <c r="R651" s="258"/>
      <c r="S651" s="258"/>
      <c r="T651" s="259"/>
      <c r="AT651" s="260" t="s">
        <v>143</v>
      </c>
      <c r="AU651" s="260" t="s">
        <v>78</v>
      </c>
      <c r="AV651" s="14" t="s">
        <v>141</v>
      </c>
      <c r="AW651" s="14" t="s">
        <v>30</v>
      </c>
      <c r="AX651" s="14" t="s">
        <v>76</v>
      </c>
      <c r="AY651" s="260" t="s">
        <v>134</v>
      </c>
    </row>
    <row r="652" spans="2:63" s="11" customFormat="1" ht="22.8" customHeight="1">
      <c r="B652" s="200"/>
      <c r="C652" s="201"/>
      <c r="D652" s="202" t="s">
        <v>67</v>
      </c>
      <c r="E652" s="214" t="s">
        <v>78</v>
      </c>
      <c r="F652" s="214" t="s">
        <v>592</v>
      </c>
      <c r="G652" s="201"/>
      <c r="H652" s="201"/>
      <c r="I652" s="204"/>
      <c r="J652" s="215">
        <f>BK652</f>
        <v>0</v>
      </c>
      <c r="K652" s="201"/>
      <c r="L652" s="206"/>
      <c r="M652" s="207"/>
      <c r="N652" s="208"/>
      <c r="O652" s="208"/>
      <c r="P652" s="209">
        <f>SUM(P653:P682)</f>
        <v>0</v>
      </c>
      <c r="Q652" s="208"/>
      <c r="R652" s="209">
        <f>SUM(R653:R682)</f>
        <v>162.78175708999999</v>
      </c>
      <c r="S652" s="208"/>
      <c r="T652" s="210">
        <f>SUM(T653:T682)</f>
        <v>0</v>
      </c>
      <c r="AR652" s="211" t="s">
        <v>76</v>
      </c>
      <c r="AT652" s="212" t="s">
        <v>67</v>
      </c>
      <c r="AU652" s="212" t="s">
        <v>76</v>
      </c>
      <c r="AY652" s="211" t="s">
        <v>134</v>
      </c>
      <c r="BK652" s="213">
        <f>SUM(BK653:BK682)</f>
        <v>0</v>
      </c>
    </row>
    <row r="653" spans="2:65" s="1" customFormat="1" ht="22.5" customHeight="1">
      <c r="B653" s="38"/>
      <c r="C653" s="216" t="s">
        <v>593</v>
      </c>
      <c r="D653" s="216" t="s">
        <v>136</v>
      </c>
      <c r="E653" s="217" t="s">
        <v>594</v>
      </c>
      <c r="F653" s="218" t="s">
        <v>595</v>
      </c>
      <c r="G653" s="219" t="s">
        <v>439</v>
      </c>
      <c r="H653" s="220">
        <v>202.907</v>
      </c>
      <c r="I653" s="221"/>
      <c r="J653" s="222">
        <f>ROUND(I653*H653,2)</f>
        <v>0</v>
      </c>
      <c r="K653" s="218" t="s">
        <v>140</v>
      </c>
      <c r="L653" s="43"/>
      <c r="M653" s="223" t="s">
        <v>1</v>
      </c>
      <c r="N653" s="224" t="s">
        <v>39</v>
      </c>
      <c r="O653" s="79"/>
      <c r="P653" s="225">
        <f>O653*H653</f>
        <v>0</v>
      </c>
      <c r="Q653" s="225">
        <v>0.00017</v>
      </c>
      <c r="R653" s="225">
        <f>Q653*H653</f>
        <v>0.03449419</v>
      </c>
      <c r="S653" s="225">
        <v>0</v>
      </c>
      <c r="T653" s="226">
        <f>S653*H653</f>
        <v>0</v>
      </c>
      <c r="AR653" s="17" t="s">
        <v>141</v>
      </c>
      <c r="AT653" s="17" t="s">
        <v>136</v>
      </c>
      <c r="AU653" s="17" t="s">
        <v>78</v>
      </c>
      <c r="AY653" s="17" t="s">
        <v>134</v>
      </c>
      <c r="BE653" s="227">
        <f>IF(N653="základní",J653,0)</f>
        <v>0</v>
      </c>
      <c r="BF653" s="227">
        <f>IF(N653="snížená",J653,0)</f>
        <v>0</v>
      </c>
      <c r="BG653" s="227">
        <f>IF(N653="zákl. přenesená",J653,0)</f>
        <v>0</v>
      </c>
      <c r="BH653" s="227">
        <f>IF(N653="sníž. přenesená",J653,0)</f>
        <v>0</v>
      </c>
      <c r="BI653" s="227">
        <f>IF(N653="nulová",J653,0)</f>
        <v>0</v>
      </c>
      <c r="BJ653" s="17" t="s">
        <v>76</v>
      </c>
      <c r="BK653" s="227">
        <f>ROUND(I653*H653,2)</f>
        <v>0</v>
      </c>
      <c r="BL653" s="17" t="s">
        <v>141</v>
      </c>
      <c r="BM653" s="17" t="s">
        <v>596</v>
      </c>
    </row>
    <row r="654" spans="2:51" s="12" customFormat="1" ht="12">
      <c r="B654" s="228"/>
      <c r="C654" s="229"/>
      <c r="D654" s="230" t="s">
        <v>143</v>
      </c>
      <c r="E654" s="231" t="s">
        <v>1</v>
      </c>
      <c r="F654" s="232" t="s">
        <v>597</v>
      </c>
      <c r="G654" s="229"/>
      <c r="H654" s="231" t="s">
        <v>1</v>
      </c>
      <c r="I654" s="233"/>
      <c r="J654" s="229"/>
      <c r="K654" s="229"/>
      <c r="L654" s="234"/>
      <c r="M654" s="235"/>
      <c r="N654" s="236"/>
      <c r="O654" s="236"/>
      <c r="P654" s="236"/>
      <c r="Q654" s="236"/>
      <c r="R654" s="236"/>
      <c r="S654" s="236"/>
      <c r="T654" s="237"/>
      <c r="AT654" s="238" t="s">
        <v>143</v>
      </c>
      <c r="AU654" s="238" t="s">
        <v>78</v>
      </c>
      <c r="AV654" s="12" t="s">
        <v>76</v>
      </c>
      <c r="AW654" s="12" t="s">
        <v>30</v>
      </c>
      <c r="AX654" s="12" t="s">
        <v>68</v>
      </c>
      <c r="AY654" s="238" t="s">
        <v>134</v>
      </c>
    </row>
    <row r="655" spans="2:51" s="12" customFormat="1" ht="12">
      <c r="B655" s="228"/>
      <c r="C655" s="229"/>
      <c r="D655" s="230" t="s">
        <v>143</v>
      </c>
      <c r="E655" s="231" t="s">
        <v>1</v>
      </c>
      <c r="F655" s="232" t="s">
        <v>598</v>
      </c>
      <c r="G655" s="229"/>
      <c r="H655" s="231" t="s">
        <v>1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143</v>
      </c>
      <c r="AU655" s="238" t="s">
        <v>78</v>
      </c>
      <c r="AV655" s="12" t="s">
        <v>76</v>
      </c>
      <c r="AW655" s="12" t="s">
        <v>30</v>
      </c>
      <c r="AX655" s="12" t="s">
        <v>68</v>
      </c>
      <c r="AY655" s="238" t="s">
        <v>134</v>
      </c>
    </row>
    <row r="656" spans="2:51" s="13" customFormat="1" ht="12">
      <c r="B656" s="239"/>
      <c r="C656" s="240"/>
      <c r="D656" s="230" t="s">
        <v>143</v>
      </c>
      <c r="E656" s="241" t="s">
        <v>1</v>
      </c>
      <c r="F656" s="242" t="s">
        <v>599</v>
      </c>
      <c r="G656" s="240"/>
      <c r="H656" s="243">
        <v>511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AT656" s="249" t="s">
        <v>143</v>
      </c>
      <c r="AU656" s="249" t="s">
        <v>78</v>
      </c>
      <c r="AV656" s="13" t="s">
        <v>78</v>
      </c>
      <c r="AW656" s="13" t="s">
        <v>30</v>
      </c>
      <c r="AX656" s="13" t="s">
        <v>68</v>
      </c>
      <c r="AY656" s="249" t="s">
        <v>134</v>
      </c>
    </row>
    <row r="657" spans="2:51" s="12" customFormat="1" ht="12">
      <c r="B657" s="228"/>
      <c r="C657" s="229"/>
      <c r="D657" s="230" t="s">
        <v>143</v>
      </c>
      <c r="E657" s="231" t="s">
        <v>1</v>
      </c>
      <c r="F657" s="232" t="s">
        <v>577</v>
      </c>
      <c r="G657" s="229"/>
      <c r="H657" s="231" t="s">
        <v>1</v>
      </c>
      <c r="I657" s="233"/>
      <c r="J657" s="229"/>
      <c r="K657" s="229"/>
      <c r="L657" s="234"/>
      <c r="M657" s="235"/>
      <c r="N657" s="236"/>
      <c r="O657" s="236"/>
      <c r="P657" s="236"/>
      <c r="Q657" s="236"/>
      <c r="R657" s="236"/>
      <c r="S657" s="236"/>
      <c r="T657" s="237"/>
      <c r="AT657" s="238" t="s">
        <v>143</v>
      </c>
      <c r="AU657" s="238" t="s">
        <v>78</v>
      </c>
      <c r="AV657" s="12" t="s">
        <v>76</v>
      </c>
      <c r="AW657" s="12" t="s">
        <v>30</v>
      </c>
      <c r="AX657" s="12" t="s">
        <v>68</v>
      </c>
      <c r="AY657" s="238" t="s">
        <v>134</v>
      </c>
    </row>
    <row r="658" spans="2:51" s="12" customFormat="1" ht="12">
      <c r="B658" s="228"/>
      <c r="C658" s="229"/>
      <c r="D658" s="230" t="s">
        <v>143</v>
      </c>
      <c r="E658" s="231" t="s">
        <v>1</v>
      </c>
      <c r="F658" s="232" t="s">
        <v>600</v>
      </c>
      <c r="G658" s="229"/>
      <c r="H658" s="231" t="s">
        <v>1</v>
      </c>
      <c r="I658" s="233"/>
      <c r="J658" s="229"/>
      <c r="K658" s="229"/>
      <c r="L658" s="234"/>
      <c r="M658" s="235"/>
      <c r="N658" s="236"/>
      <c r="O658" s="236"/>
      <c r="P658" s="236"/>
      <c r="Q658" s="236"/>
      <c r="R658" s="236"/>
      <c r="S658" s="236"/>
      <c r="T658" s="237"/>
      <c r="AT658" s="238" t="s">
        <v>143</v>
      </c>
      <c r="AU658" s="238" t="s">
        <v>78</v>
      </c>
      <c r="AV658" s="12" t="s">
        <v>76</v>
      </c>
      <c r="AW658" s="12" t="s">
        <v>30</v>
      </c>
      <c r="AX658" s="12" t="s">
        <v>68</v>
      </c>
      <c r="AY658" s="238" t="s">
        <v>134</v>
      </c>
    </row>
    <row r="659" spans="2:51" s="13" customFormat="1" ht="12">
      <c r="B659" s="239"/>
      <c r="C659" s="240"/>
      <c r="D659" s="230" t="s">
        <v>143</v>
      </c>
      <c r="E659" s="241" t="s">
        <v>1</v>
      </c>
      <c r="F659" s="242" t="s">
        <v>601</v>
      </c>
      <c r="G659" s="240"/>
      <c r="H659" s="243">
        <v>207</v>
      </c>
      <c r="I659" s="244"/>
      <c r="J659" s="240"/>
      <c r="K659" s="240"/>
      <c r="L659" s="245"/>
      <c r="M659" s="246"/>
      <c r="N659" s="247"/>
      <c r="O659" s="247"/>
      <c r="P659" s="247"/>
      <c r="Q659" s="247"/>
      <c r="R659" s="247"/>
      <c r="S659" s="247"/>
      <c r="T659" s="248"/>
      <c r="AT659" s="249" t="s">
        <v>143</v>
      </c>
      <c r="AU659" s="249" t="s">
        <v>78</v>
      </c>
      <c r="AV659" s="13" t="s">
        <v>78</v>
      </c>
      <c r="AW659" s="13" t="s">
        <v>30</v>
      </c>
      <c r="AX659" s="13" t="s">
        <v>68</v>
      </c>
      <c r="AY659" s="249" t="s">
        <v>134</v>
      </c>
    </row>
    <row r="660" spans="2:51" s="14" customFormat="1" ht="12">
      <c r="B660" s="250"/>
      <c r="C660" s="251"/>
      <c r="D660" s="230" t="s">
        <v>143</v>
      </c>
      <c r="E660" s="252" t="s">
        <v>1</v>
      </c>
      <c r="F660" s="253" t="s">
        <v>146</v>
      </c>
      <c r="G660" s="251"/>
      <c r="H660" s="254">
        <v>718</v>
      </c>
      <c r="I660" s="255"/>
      <c r="J660" s="251"/>
      <c r="K660" s="251"/>
      <c r="L660" s="256"/>
      <c r="M660" s="257"/>
      <c r="N660" s="258"/>
      <c r="O660" s="258"/>
      <c r="P660" s="258"/>
      <c r="Q660" s="258"/>
      <c r="R660" s="258"/>
      <c r="S660" s="258"/>
      <c r="T660" s="259"/>
      <c r="AT660" s="260" t="s">
        <v>143</v>
      </c>
      <c r="AU660" s="260" t="s">
        <v>78</v>
      </c>
      <c r="AV660" s="14" t="s">
        <v>141</v>
      </c>
      <c r="AW660" s="14" t="s">
        <v>30</v>
      </c>
      <c r="AX660" s="14" t="s">
        <v>68</v>
      </c>
      <c r="AY660" s="260" t="s">
        <v>134</v>
      </c>
    </row>
    <row r="661" spans="2:51" s="13" customFormat="1" ht="12">
      <c r="B661" s="239"/>
      <c r="C661" s="240"/>
      <c r="D661" s="230" t="s">
        <v>143</v>
      </c>
      <c r="E661" s="241" t="s">
        <v>1</v>
      </c>
      <c r="F661" s="242" t="s">
        <v>602</v>
      </c>
      <c r="G661" s="240"/>
      <c r="H661" s="243">
        <v>202.907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AT661" s="249" t="s">
        <v>143</v>
      </c>
      <c r="AU661" s="249" t="s">
        <v>78</v>
      </c>
      <c r="AV661" s="13" t="s">
        <v>78</v>
      </c>
      <c r="AW661" s="13" t="s">
        <v>30</v>
      </c>
      <c r="AX661" s="13" t="s">
        <v>68</v>
      </c>
      <c r="AY661" s="249" t="s">
        <v>134</v>
      </c>
    </row>
    <row r="662" spans="2:51" s="14" customFormat="1" ht="12">
      <c r="B662" s="250"/>
      <c r="C662" s="251"/>
      <c r="D662" s="230" t="s">
        <v>143</v>
      </c>
      <c r="E662" s="252" t="s">
        <v>1</v>
      </c>
      <c r="F662" s="253" t="s">
        <v>146</v>
      </c>
      <c r="G662" s="251"/>
      <c r="H662" s="254">
        <v>202.907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AT662" s="260" t="s">
        <v>143</v>
      </c>
      <c r="AU662" s="260" t="s">
        <v>78</v>
      </c>
      <c r="AV662" s="14" t="s">
        <v>141</v>
      </c>
      <c r="AW662" s="14" t="s">
        <v>30</v>
      </c>
      <c r="AX662" s="14" t="s">
        <v>76</v>
      </c>
      <c r="AY662" s="260" t="s">
        <v>134</v>
      </c>
    </row>
    <row r="663" spans="2:65" s="1" customFormat="1" ht="16.5" customHeight="1">
      <c r="B663" s="38"/>
      <c r="C663" s="272" t="s">
        <v>603</v>
      </c>
      <c r="D663" s="272" t="s">
        <v>565</v>
      </c>
      <c r="E663" s="273" t="s">
        <v>604</v>
      </c>
      <c r="F663" s="274" t="s">
        <v>605</v>
      </c>
      <c r="G663" s="275" t="s">
        <v>439</v>
      </c>
      <c r="H663" s="276">
        <v>233.343</v>
      </c>
      <c r="I663" s="277"/>
      <c r="J663" s="278">
        <f>ROUND(I663*H663,2)</f>
        <v>0</v>
      </c>
      <c r="K663" s="274" t="s">
        <v>140</v>
      </c>
      <c r="L663" s="279"/>
      <c r="M663" s="280" t="s">
        <v>1</v>
      </c>
      <c r="N663" s="281" t="s">
        <v>39</v>
      </c>
      <c r="O663" s="79"/>
      <c r="P663" s="225">
        <f>O663*H663</f>
        <v>0</v>
      </c>
      <c r="Q663" s="225">
        <v>0.0003</v>
      </c>
      <c r="R663" s="225">
        <f>Q663*H663</f>
        <v>0.07000289999999999</v>
      </c>
      <c r="S663" s="225">
        <v>0</v>
      </c>
      <c r="T663" s="226">
        <f>S663*H663</f>
        <v>0</v>
      </c>
      <c r="AR663" s="17" t="s">
        <v>175</v>
      </c>
      <c r="AT663" s="17" t="s">
        <v>565</v>
      </c>
      <c r="AU663" s="17" t="s">
        <v>78</v>
      </c>
      <c r="AY663" s="17" t="s">
        <v>134</v>
      </c>
      <c r="BE663" s="227">
        <f>IF(N663="základní",J663,0)</f>
        <v>0</v>
      </c>
      <c r="BF663" s="227">
        <f>IF(N663="snížená",J663,0)</f>
        <v>0</v>
      </c>
      <c r="BG663" s="227">
        <f>IF(N663="zákl. přenesená",J663,0)</f>
        <v>0</v>
      </c>
      <c r="BH663" s="227">
        <f>IF(N663="sníž. přenesená",J663,0)</f>
        <v>0</v>
      </c>
      <c r="BI663" s="227">
        <f>IF(N663="nulová",J663,0)</f>
        <v>0</v>
      </c>
      <c r="BJ663" s="17" t="s">
        <v>76</v>
      </c>
      <c r="BK663" s="227">
        <f>ROUND(I663*H663,2)</f>
        <v>0</v>
      </c>
      <c r="BL663" s="17" t="s">
        <v>141</v>
      </c>
      <c r="BM663" s="17" t="s">
        <v>606</v>
      </c>
    </row>
    <row r="664" spans="2:51" s="12" customFormat="1" ht="12">
      <c r="B664" s="228"/>
      <c r="C664" s="229"/>
      <c r="D664" s="230" t="s">
        <v>143</v>
      </c>
      <c r="E664" s="231" t="s">
        <v>1</v>
      </c>
      <c r="F664" s="232" t="s">
        <v>597</v>
      </c>
      <c r="G664" s="229"/>
      <c r="H664" s="231" t="s">
        <v>1</v>
      </c>
      <c r="I664" s="233"/>
      <c r="J664" s="229"/>
      <c r="K664" s="229"/>
      <c r="L664" s="234"/>
      <c r="M664" s="235"/>
      <c r="N664" s="236"/>
      <c r="O664" s="236"/>
      <c r="P664" s="236"/>
      <c r="Q664" s="236"/>
      <c r="R664" s="236"/>
      <c r="S664" s="236"/>
      <c r="T664" s="237"/>
      <c r="AT664" s="238" t="s">
        <v>143</v>
      </c>
      <c r="AU664" s="238" t="s">
        <v>78</v>
      </c>
      <c r="AV664" s="12" t="s">
        <v>76</v>
      </c>
      <c r="AW664" s="12" t="s">
        <v>30</v>
      </c>
      <c r="AX664" s="12" t="s">
        <v>68</v>
      </c>
      <c r="AY664" s="238" t="s">
        <v>134</v>
      </c>
    </row>
    <row r="665" spans="2:51" s="12" customFormat="1" ht="12">
      <c r="B665" s="228"/>
      <c r="C665" s="229"/>
      <c r="D665" s="230" t="s">
        <v>143</v>
      </c>
      <c r="E665" s="231" t="s">
        <v>1</v>
      </c>
      <c r="F665" s="232" t="s">
        <v>598</v>
      </c>
      <c r="G665" s="229"/>
      <c r="H665" s="231" t="s">
        <v>1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143</v>
      </c>
      <c r="AU665" s="238" t="s">
        <v>78</v>
      </c>
      <c r="AV665" s="12" t="s">
        <v>76</v>
      </c>
      <c r="AW665" s="12" t="s">
        <v>30</v>
      </c>
      <c r="AX665" s="12" t="s">
        <v>68</v>
      </c>
      <c r="AY665" s="238" t="s">
        <v>134</v>
      </c>
    </row>
    <row r="666" spans="2:51" s="13" customFormat="1" ht="12">
      <c r="B666" s="239"/>
      <c r="C666" s="240"/>
      <c r="D666" s="230" t="s">
        <v>143</v>
      </c>
      <c r="E666" s="241" t="s">
        <v>1</v>
      </c>
      <c r="F666" s="242" t="s">
        <v>599</v>
      </c>
      <c r="G666" s="240"/>
      <c r="H666" s="243">
        <v>511</v>
      </c>
      <c r="I666" s="244"/>
      <c r="J666" s="240"/>
      <c r="K666" s="240"/>
      <c r="L666" s="245"/>
      <c r="M666" s="246"/>
      <c r="N666" s="247"/>
      <c r="O666" s="247"/>
      <c r="P666" s="247"/>
      <c r="Q666" s="247"/>
      <c r="R666" s="247"/>
      <c r="S666" s="247"/>
      <c r="T666" s="248"/>
      <c r="AT666" s="249" t="s">
        <v>143</v>
      </c>
      <c r="AU666" s="249" t="s">
        <v>78</v>
      </c>
      <c r="AV666" s="13" t="s">
        <v>78</v>
      </c>
      <c r="AW666" s="13" t="s">
        <v>30</v>
      </c>
      <c r="AX666" s="13" t="s">
        <v>68</v>
      </c>
      <c r="AY666" s="249" t="s">
        <v>134</v>
      </c>
    </row>
    <row r="667" spans="2:51" s="12" customFormat="1" ht="12">
      <c r="B667" s="228"/>
      <c r="C667" s="229"/>
      <c r="D667" s="230" t="s">
        <v>143</v>
      </c>
      <c r="E667" s="231" t="s">
        <v>1</v>
      </c>
      <c r="F667" s="232" t="s">
        <v>577</v>
      </c>
      <c r="G667" s="229"/>
      <c r="H667" s="231" t="s">
        <v>1</v>
      </c>
      <c r="I667" s="233"/>
      <c r="J667" s="229"/>
      <c r="K667" s="229"/>
      <c r="L667" s="234"/>
      <c r="M667" s="235"/>
      <c r="N667" s="236"/>
      <c r="O667" s="236"/>
      <c r="P667" s="236"/>
      <c r="Q667" s="236"/>
      <c r="R667" s="236"/>
      <c r="S667" s="236"/>
      <c r="T667" s="237"/>
      <c r="AT667" s="238" t="s">
        <v>143</v>
      </c>
      <c r="AU667" s="238" t="s">
        <v>78</v>
      </c>
      <c r="AV667" s="12" t="s">
        <v>76</v>
      </c>
      <c r="AW667" s="12" t="s">
        <v>30</v>
      </c>
      <c r="AX667" s="12" t="s">
        <v>68</v>
      </c>
      <c r="AY667" s="238" t="s">
        <v>134</v>
      </c>
    </row>
    <row r="668" spans="2:51" s="12" customFormat="1" ht="12">
      <c r="B668" s="228"/>
      <c r="C668" s="229"/>
      <c r="D668" s="230" t="s">
        <v>143</v>
      </c>
      <c r="E668" s="231" t="s">
        <v>1</v>
      </c>
      <c r="F668" s="232" t="s">
        <v>600</v>
      </c>
      <c r="G668" s="229"/>
      <c r="H668" s="231" t="s">
        <v>1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143</v>
      </c>
      <c r="AU668" s="238" t="s">
        <v>78</v>
      </c>
      <c r="AV668" s="12" t="s">
        <v>76</v>
      </c>
      <c r="AW668" s="12" t="s">
        <v>30</v>
      </c>
      <c r="AX668" s="12" t="s">
        <v>68</v>
      </c>
      <c r="AY668" s="238" t="s">
        <v>134</v>
      </c>
    </row>
    <row r="669" spans="2:51" s="13" customFormat="1" ht="12">
      <c r="B669" s="239"/>
      <c r="C669" s="240"/>
      <c r="D669" s="230" t="s">
        <v>143</v>
      </c>
      <c r="E669" s="241" t="s">
        <v>1</v>
      </c>
      <c r="F669" s="242" t="s">
        <v>601</v>
      </c>
      <c r="G669" s="240"/>
      <c r="H669" s="243">
        <v>207</v>
      </c>
      <c r="I669" s="244"/>
      <c r="J669" s="240"/>
      <c r="K669" s="240"/>
      <c r="L669" s="245"/>
      <c r="M669" s="246"/>
      <c r="N669" s="247"/>
      <c r="O669" s="247"/>
      <c r="P669" s="247"/>
      <c r="Q669" s="247"/>
      <c r="R669" s="247"/>
      <c r="S669" s="247"/>
      <c r="T669" s="248"/>
      <c r="AT669" s="249" t="s">
        <v>143</v>
      </c>
      <c r="AU669" s="249" t="s">
        <v>78</v>
      </c>
      <c r="AV669" s="13" t="s">
        <v>78</v>
      </c>
      <c r="AW669" s="13" t="s">
        <v>30</v>
      </c>
      <c r="AX669" s="13" t="s">
        <v>68</v>
      </c>
      <c r="AY669" s="249" t="s">
        <v>134</v>
      </c>
    </row>
    <row r="670" spans="2:51" s="14" customFormat="1" ht="12">
      <c r="B670" s="250"/>
      <c r="C670" s="251"/>
      <c r="D670" s="230" t="s">
        <v>143</v>
      </c>
      <c r="E670" s="252" t="s">
        <v>1</v>
      </c>
      <c r="F670" s="253" t="s">
        <v>146</v>
      </c>
      <c r="G670" s="251"/>
      <c r="H670" s="254">
        <v>718</v>
      </c>
      <c r="I670" s="255"/>
      <c r="J670" s="251"/>
      <c r="K670" s="251"/>
      <c r="L670" s="256"/>
      <c r="M670" s="257"/>
      <c r="N670" s="258"/>
      <c r="O670" s="258"/>
      <c r="P670" s="258"/>
      <c r="Q670" s="258"/>
      <c r="R670" s="258"/>
      <c r="S670" s="258"/>
      <c r="T670" s="259"/>
      <c r="AT670" s="260" t="s">
        <v>143</v>
      </c>
      <c r="AU670" s="260" t="s">
        <v>78</v>
      </c>
      <c r="AV670" s="14" t="s">
        <v>141</v>
      </c>
      <c r="AW670" s="14" t="s">
        <v>30</v>
      </c>
      <c r="AX670" s="14" t="s">
        <v>68</v>
      </c>
      <c r="AY670" s="260" t="s">
        <v>134</v>
      </c>
    </row>
    <row r="671" spans="2:51" s="13" customFormat="1" ht="12">
      <c r="B671" s="239"/>
      <c r="C671" s="240"/>
      <c r="D671" s="230" t="s">
        <v>143</v>
      </c>
      <c r="E671" s="241" t="s">
        <v>1</v>
      </c>
      <c r="F671" s="242" t="s">
        <v>602</v>
      </c>
      <c r="G671" s="240"/>
      <c r="H671" s="243">
        <v>202.907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AT671" s="249" t="s">
        <v>143</v>
      </c>
      <c r="AU671" s="249" t="s">
        <v>78</v>
      </c>
      <c r="AV671" s="13" t="s">
        <v>78</v>
      </c>
      <c r="AW671" s="13" t="s">
        <v>30</v>
      </c>
      <c r="AX671" s="13" t="s">
        <v>68</v>
      </c>
      <c r="AY671" s="249" t="s">
        <v>134</v>
      </c>
    </row>
    <row r="672" spans="2:51" s="14" customFormat="1" ht="12">
      <c r="B672" s="250"/>
      <c r="C672" s="251"/>
      <c r="D672" s="230" t="s">
        <v>143</v>
      </c>
      <c r="E672" s="252" t="s">
        <v>1</v>
      </c>
      <c r="F672" s="253" t="s">
        <v>146</v>
      </c>
      <c r="G672" s="251"/>
      <c r="H672" s="254">
        <v>202.907</v>
      </c>
      <c r="I672" s="255"/>
      <c r="J672" s="251"/>
      <c r="K672" s="251"/>
      <c r="L672" s="256"/>
      <c r="M672" s="257"/>
      <c r="N672" s="258"/>
      <c r="O672" s="258"/>
      <c r="P672" s="258"/>
      <c r="Q672" s="258"/>
      <c r="R672" s="258"/>
      <c r="S672" s="258"/>
      <c r="T672" s="259"/>
      <c r="AT672" s="260" t="s">
        <v>143</v>
      </c>
      <c r="AU672" s="260" t="s">
        <v>78</v>
      </c>
      <c r="AV672" s="14" t="s">
        <v>141</v>
      </c>
      <c r="AW672" s="14" t="s">
        <v>30</v>
      </c>
      <c r="AX672" s="14" t="s">
        <v>68</v>
      </c>
      <c r="AY672" s="260" t="s">
        <v>134</v>
      </c>
    </row>
    <row r="673" spans="2:51" s="13" customFormat="1" ht="12">
      <c r="B673" s="239"/>
      <c r="C673" s="240"/>
      <c r="D673" s="230" t="s">
        <v>143</v>
      </c>
      <c r="E673" s="241" t="s">
        <v>1</v>
      </c>
      <c r="F673" s="242" t="s">
        <v>607</v>
      </c>
      <c r="G673" s="240"/>
      <c r="H673" s="243">
        <v>233.343</v>
      </c>
      <c r="I673" s="244"/>
      <c r="J673" s="240"/>
      <c r="K673" s="240"/>
      <c r="L673" s="245"/>
      <c r="M673" s="246"/>
      <c r="N673" s="247"/>
      <c r="O673" s="247"/>
      <c r="P673" s="247"/>
      <c r="Q673" s="247"/>
      <c r="R673" s="247"/>
      <c r="S673" s="247"/>
      <c r="T673" s="248"/>
      <c r="AT673" s="249" t="s">
        <v>143</v>
      </c>
      <c r="AU673" s="249" t="s">
        <v>78</v>
      </c>
      <c r="AV673" s="13" t="s">
        <v>78</v>
      </c>
      <c r="AW673" s="13" t="s">
        <v>30</v>
      </c>
      <c r="AX673" s="13" t="s">
        <v>68</v>
      </c>
      <c r="AY673" s="249" t="s">
        <v>134</v>
      </c>
    </row>
    <row r="674" spans="2:51" s="14" customFormat="1" ht="12">
      <c r="B674" s="250"/>
      <c r="C674" s="251"/>
      <c r="D674" s="230" t="s">
        <v>143</v>
      </c>
      <c r="E674" s="252" t="s">
        <v>1</v>
      </c>
      <c r="F674" s="253" t="s">
        <v>146</v>
      </c>
      <c r="G674" s="251"/>
      <c r="H674" s="254">
        <v>233.343</v>
      </c>
      <c r="I674" s="255"/>
      <c r="J674" s="251"/>
      <c r="K674" s="251"/>
      <c r="L674" s="256"/>
      <c r="M674" s="257"/>
      <c r="N674" s="258"/>
      <c r="O674" s="258"/>
      <c r="P674" s="258"/>
      <c r="Q674" s="258"/>
      <c r="R674" s="258"/>
      <c r="S674" s="258"/>
      <c r="T674" s="259"/>
      <c r="AT674" s="260" t="s">
        <v>143</v>
      </c>
      <c r="AU674" s="260" t="s">
        <v>78</v>
      </c>
      <c r="AV674" s="14" t="s">
        <v>141</v>
      </c>
      <c r="AW674" s="14" t="s">
        <v>30</v>
      </c>
      <c r="AX674" s="14" t="s">
        <v>76</v>
      </c>
      <c r="AY674" s="260" t="s">
        <v>134</v>
      </c>
    </row>
    <row r="675" spans="2:65" s="1" customFormat="1" ht="22.5" customHeight="1">
      <c r="B675" s="38"/>
      <c r="C675" s="216" t="s">
        <v>608</v>
      </c>
      <c r="D675" s="216" t="s">
        <v>136</v>
      </c>
      <c r="E675" s="217" t="s">
        <v>609</v>
      </c>
      <c r="F675" s="218" t="s">
        <v>610</v>
      </c>
      <c r="G675" s="219" t="s">
        <v>459</v>
      </c>
      <c r="H675" s="220">
        <v>718</v>
      </c>
      <c r="I675" s="221"/>
      <c r="J675" s="222">
        <f>ROUND(I675*H675,2)</f>
        <v>0</v>
      </c>
      <c r="K675" s="218" t="s">
        <v>140</v>
      </c>
      <c r="L675" s="43"/>
      <c r="M675" s="223" t="s">
        <v>1</v>
      </c>
      <c r="N675" s="224" t="s">
        <v>39</v>
      </c>
      <c r="O675" s="79"/>
      <c r="P675" s="225">
        <f>O675*H675</f>
        <v>0</v>
      </c>
      <c r="Q675" s="225">
        <v>0.22657</v>
      </c>
      <c r="R675" s="225">
        <f>Q675*H675</f>
        <v>162.67726</v>
      </c>
      <c r="S675" s="225">
        <v>0</v>
      </c>
      <c r="T675" s="226">
        <f>S675*H675</f>
        <v>0</v>
      </c>
      <c r="AR675" s="17" t="s">
        <v>141</v>
      </c>
      <c r="AT675" s="17" t="s">
        <v>136</v>
      </c>
      <c r="AU675" s="17" t="s">
        <v>78</v>
      </c>
      <c r="AY675" s="17" t="s">
        <v>134</v>
      </c>
      <c r="BE675" s="227">
        <f>IF(N675="základní",J675,0)</f>
        <v>0</v>
      </c>
      <c r="BF675" s="227">
        <f>IF(N675="snížená",J675,0)</f>
        <v>0</v>
      </c>
      <c r="BG675" s="227">
        <f>IF(N675="zákl. přenesená",J675,0)</f>
        <v>0</v>
      </c>
      <c r="BH675" s="227">
        <f>IF(N675="sníž. přenesená",J675,0)</f>
        <v>0</v>
      </c>
      <c r="BI675" s="227">
        <f>IF(N675="nulová",J675,0)</f>
        <v>0</v>
      </c>
      <c r="BJ675" s="17" t="s">
        <v>76</v>
      </c>
      <c r="BK675" s="227">
        <f>ROUND(I675*H675,2)</f>
        <v>0</v>
      </c>
      <c r="BL675" s="17" t="s">
        <v>141</v>
      </c>
      <c r="BM675" s="17" t="s">
        <v>611</v>
      </c>
    </row>
    <row r="676" spans="2:51" s="12" customFormat="1" ht="12">
      <c r="B676" s="228"/>
      <c r="C676" s="229"/>
      <c r="D676" s="230" t="s">
        <v>143</v>
      </c>
      <c r="E676" s="231" t="s">
        <v>1</v>
      </c>
      <c r="F676" s="232" t="s">
        <v>577</v>
      </c>
      <c r="G676" s="229"/>
      <c r="H676" s="231" t="s">
        <v>1</v>
      </c>
      <c r="I676" s="233"/>
      <c r="J676" s="229"/>
      <c r="K676" s="229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143</v>
      </c>
      <c r="AU676" s="238" t="s">
        <v>78</v>
      </c>
      <c r="AV676" s="12" t="s">
        <v>76</v>
      </c>
      <c r="AW676" s="12" t="s">
        <v>30</v>
      </c>
      <c r="AX676" s="12" t="s">
        <v>68</v>
      </c>
      <c r="AY676" s="238" t="s">
        <v>134</v>
      </c>
    </row>
    <row r="677" spans="2:51" s="12" customFormat="1" ht="12">
      <c r="B677" s="228"/>
      <c r="C677" s="229"/>
      <c r="D677" s="230" t="s">
        <v>143</v>
      </c>
      <c r="E677" s="231" t="s">
        <v>1</v>
      </c>
      <c r="F677" s="232" t="s">
        <v>597</v>
      </c>
      <c r="G677" s="229"/>
      <c r="H677" s="231" t="s">
        <v>1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143</v>
      </c>
      <c r="AU677" s="238" t="s">
        <v>78</v>
      </c>
      <c r="AV677" s="12" t="s">
        <v>76</v>
      </c>
      <c r="AW677" s="12" t="s">
        <v>30</v>
      </c>
      <c r="AX677" s="12" t="s">
        <v>68</v>
      </c>
      <c r="AY677" s="238" t="s">
        <v>134</v>
      </c>
    </row>
    <row r="678" spans="2:51" s="12" customFormat="1" ht="12">
      <c r="B678" s="228"/>
      <c r="C678" s="229"/>
      <c r="D678" s="230" t="s">
        <v>143</v>
      </c>
      <c r="E678" s="231" t="s">
        <v>1</v>
      </c>
      <c r="F678" s="232" t="s">
        <v>598</v>
      </c>
      <c r="G678" s="229"/>
      <c r="H678" s="231" t="s">
        <v>1</v>
      </c>
      <c r="I678" s="233"/>
      <c r="J678" s="229"/>
      <c r="K678" s="229"/>
      <c r="L678" s="234"/>
      <c r="M678" s="235"/>
      <c r="N678" s="236"/>
      <c r="O678" s="236"/>
      <c r="P678" s="236"/>
      <c r="Q678" s="236"/>
      <c r="R678" s="236"/>
      <c r="S678" s="236"/>
      <c r="T678" s="237"/>
      <c r="AT678" s="238" t="s">
        <v>143</v>
      </c>
      <c r="AU678" s="238" t="s">
        <v>78</v>
      </c>
      <c r="AV678" s="12" t="s">
        <v>76</v>
      </c>
      <c r="AW678" s="12" t="s">
        <v>30</v>
      </c>
      <c r="AX678" s="12" t="s">
        <v>68</v>
      </c>
      <c r="AY678" s="238" t="s">
        <v>134</v>
      </c>
    </row>
    <row r="679" spans="2:51" s="13" customFormat="1" ht="12">
      <c r="B679" s="239"/>
      <c r="C679" s="240"/>
      <c r="D679" s="230" t="s">
        <v>143</v>
      </c>
      <c r="E679" s="241" t="s">
        <v>1</v>
      </c>
      <c r="F679" s="242" t="s">
        <v>599</v>
      </c>
      <c r="G679" s="240"/>
      <c r="H679" s="243">
        <v>511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AT679" s="249" t="s">
        <v>143</v>
      </c>
      <c r="AU679" s="249" t="s">
        <v>78</v>
      </c>
      <c r="AV679" s="13" t="s">
        <v>78</v>
      </c>
      <c r="AW679" s="13" t="s">
        <v>30</v>
      </c>
      <c r="AX679" s="13" t="s">
        <v>68</v>
      </c>
      <c r="AY679" s="249" t="s">
        <v>134</v>
      </c>
    </row>
    <row r="680" spans="2:51" s="12" customFormat="1" ht="12">
      <c r="B680" s="228"/>
      <c r="C680" s="229"/>
      <c r="D680" s="230" t="s">
        <v>143</v>
      </c>
      <c r="E680" s="231" t="s">
        <v>1</v>
      </c>
      <c r="F680" s="232" t="s">
        <v>600</v>
      </c>
      <c r="G680" s="229"/>
      <c r="H680" s="231" t="s">
        <v>1</v>
      </c>
      <c r="I680" s="233"/>
      <c r="J680" s="229"/>
      <c r="K680" s="229"/>
      <c r="L680" s="234"/>
      <c r="M680" s="235"/>
      <c r="N680" s="236"/>
      <c r="O680" s="236"/>
      <c r="P680" s="236"/>
      <c r="Q680" s="236"/>
      <c r="R680" s="236"/>
      <c r="S680" s="236"/>
      <c r="T680" s="237"/>
      <c r="AT680" s="238" t="s">
        <v>143</v>
      </c>
      <c r="AU680" s="238" t="s">
        <v>78</v>
      </c>
      <c r="AV680" s="12" t="s">
        <v>76</v>
      </c>
      <c r="AW680" s="12" t="s">
        <v>30</v>
      </c>
      <c r="AX680" s="12" t="s">
        <v>68</v>
      </c>
      <c r="AY680" s="238" t="s">
        <v>134</v>
      </c>
    </row>
    <row r="681" spans="2:51" s="13" customFormat="1" ht="12">
      <c r="B681" s="239"/>
      <c r="C681" s="240"/>
      <c r="D681" s="230" t="s">
        <v>143</v>
      </c>
      <c r="E681" s="241" t="s">
        <v>1</v>
      </c>
      <c r="F681" s="242" t="s">
        <v>601</v>
      </c>
      <c r="G681" s="240"/>
      <c r="H681" s="243">
        <v>207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AT681" s="249" t="s">
        <v>143</v>
      </c>
      <c r="AU681" s="249" t="s">
        <v>78</v>
      </c>
      <c r="AV681" s="13" t="s">
        <v>78</v>
      </c>
      <c r="AW681" s="13" t="s">
        <v>30</v>
      </c>
      <c r="AX681" s="13" t="s">
        <v>68</v>
      </c>
      <c r="AY681" s="249" t="s">
        <v>134</v>
      </c>
    </row>
    <row r="682" spans="2:51" s="14" customFormat="1" ht="12">
      <c r="B682" s="250"/>
      <c r="C682" s="251"/>
      <c r="D682" s="230" t="s">
        <v>143</v>
      </c>
      <c r="E682" s="252" t="s">
        <v>1</v>
      </c>
      <c r="F682" s="253" t="s">
        <v>146</v>
      </c>
      <c r="G682" s="251"/>
      <c r="H682" s="254">
        <v>718</v>
      </c>
      <c r="I682" s="255"/>
      <c r="J682" s="251"/>
      <c r="K682" s="251"/>
      <c r="L682" s="256"/>
      <c r="M682" s="257"/>
      <c r="N682" s="258"/>
      <c r="O682" s="258"/>
      <c r="P682" s="258"/>
      <c r="Q682" s="258"/>
      <c r="R682" s="258"/>
      <c r="S682" s="258"/>
      <c r="T682" s="259"/>
      <c r="AT682" s="260" t="s">
        <v>143</v>
      </c>
      <c r="AU682" s="260" t="s">
        <v>78</v>
      </c>
      <c r="AV682" s="14" t="s">
        <v>141</v>
      </c>
      <c r="AW682" s="14" t="s">
        <v>30</v>
      </c>
      <c r="AX682" s="14" t="s">
        <v>76</v>
      </c>
      <c r="AY682" s="260" t="s">
        <v>134</v>
      </c>
    </row>
    <row r="683" spans="2:63" s="11" customFormat="1" ht="22.8" customHeight="1">
      <c r="B683" s="200"/>
      <c r="C683" s="201"/>
      <c r="D683" s="202" t="s">
        <v>67</v>
      </c>
      <c r="E683" s="214" t="s">
        <v>151</v>
      </c>
      <c r="F683" s="214" t="s">
        <v>612</v>
      </c>
      <c r="G683" s="201"/>
      <c r="H683" s="201"/>
      <c r="I683" s="204"/>
      <c r="J683" s="215">
        <f>BK683</f>
        <v>0</v>
      </c>
      <c r="K683" s="201"/>
      <c r="L683" s="206"/>
      <c r="M683" s="207"/>
      <c r="N683" s="208"/>
      <c r="O683" s="208"/>
      <c r="P683" s="209">
        <f>SUM(P684:P728)</f>
        <v>0</v>
      </c>
      <c r="Q683" s="208"/>
      <c r="R683" s="209">
        <f>SUM(R684:R728)</f>
        <v>148.1556175</v>
      </c>
      <c r="S683" s="208"/>
      <c r="T683" s="210">
        <f>SUM(T684:T728)</f>
        <v>0</v>
      </c>
      <c r="AR683" s="211" t="s">
        <v>76</v>
      </c>
      <c r="AT683" s="212" t="s">
        <v>67</v>
      </c>
      <c r="AU683" s="212" t="s">
        <v>76</v>
      </c>
      <c r="AY683" s="211" t="s">
        <v>134</v>
      </c>
      <c r="BK683" s="213">
        <f>SUM(BK684:BK728)</f>
        <v>0</v>
      </c>
    </row>
    <row r="684" spans="2:65" s="1" customFormat="1" ht="16.5" customHeight="1">
      <c r="B684" s="38"/>
      <c r="C684" s="216" t="s">
        <v>613</v>
      </c>
      <c r="D684" s="216" t="s">
        <v>136</v>
      </c>
      <c r="E684" s="217" t="s">
        <v>614</v>
      </c>
      <c r="F684" s="218" t="s">
        <v>615</v>
      </c>
      <c r="G684" s="219" t="s">
        <v>139</v>
      </c>
      <c r="H684" s="220">
        <v>868.75</v>
      </c>
      <c r="I684" s="221"/>
      <c r="J684" s="222">
        <f>ROUND(I684*H684,2)</f>
        <v>0</v>
      </c>
      <c r="K684" s="218" t="s">
        <v>140</v>
      </c>
      <c r="L684" s="43"/>
      <c r="M684" s="223" t="s">
        <v>1</v>
      </c>
      <c r="N684" s="224" t="s">
        <v>39</v>
      </c>
      <c r="O684" s="79"/>
      <c r="P684" s="225">
        <f>O684*H684</f>
        <v>0</v>
      </c>
      <c r="Q684" s="225">
        <v>0.06702</v>
      </c>
      <c r="R684" s="225">
        <f>Q684*H684</f>
        <v>58.223625</v>
      </c>
      <c r="S684" s="225">
        <v>0</v>
      </c>
      <c r="T684" s="226">
        <f>S684*H684</f>
        <v>0</v>
      </c>
      <c r="AR684" s="17" t="s">
        <v>141</v>
      </c>
      <c r="AT684" s="17" t="s">
        <v>136</v>
      </c>
      <c r="AU684" s="17" t="s">
        <v>78</v>
      </c>
      <c r="AY684" s="17" t="s">
        <v>134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17" t="s">
        <v>76</v>
      </c>
      <c r="BK684" s="227">
        <f>ROUND(I684*H684,2)</f>
        <v>0</v>
      </c>
      <c r="BL684" s="17" t="s">
        <v>141</v>
      </c>
      <c r="BM684" s="17" t="s">
        <v>616</v>
      </c>
    </row>
    <row r="685" spans="2:51" s="12" customFormat="1" ht="12">
      <c r="B685" s="228"/>
      <c r="C685" s="229"/>
      <c r="D685" s="230" t="s">
        <v>143</v>
      </c>
      <c r="E685" s="231" t="s">
        <v>1</v>
      </c>
      <c r="F685" s="232" t="s">
        <v>577</v>
      </c>
      <c r="G685" s="229"/>
      <c r="H685" s="231" t="s">
        <v>1</v>
      </c>
      <c r="I685" s="233"/>
      <c r="J685" s="229"/>
      <c r="K685" s="229"/>
      <c r="L685" s="234"/>
      <c r="M685" s="235"/>
      <c r="N685" s="236"/>
      <c r="O685" s="236"/>
      <c r="P685" s="236"/>
      <c r="Q685" s="236"/>
      <c r="R685" s="236"/>
      <c r="S685" s="236"/>
      <c r="T685" s="237"/>
      <c r="AT685" s="238" t="s">
        <v>143</v>
      </c>
      <c r="AU685" s="238" t="s">
        <v>78</v>
      </c>
      <c r="AV685" s="12" t="s">
        <v>76</v>
      </c>
      <c r="AW685" s="12" t="s">
        <v>30</v>
      </c>
      <c r="AX685" s="12" t="s">
        <v>68</v>
      </c>
      <c r="AY685" s="238" t="s">
        <v>134</v>
      </c>
    </row>
    <row r="686" spans="2:51" s="12" customFormat="1" ht="12">
      <c r="B686" s="228"/>
      <c r="C686" s="229"/>
      <c r="D686" s="230" t="s">
        <v>143</v>
      </c>
      <c r="E686" s="231" t="s">
        <v>1</v>
      </c>
      <c r="F686" s="232" t="s">
        <v>617</v>
      </c>
      <c r="G686" s="229"/>
      <c r="H686" s="231" t="s">
        <v>1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143</v>
      </c>
      <c r="AU686" s="238" t="s">
        <v>78</v>
      </c>
      <c r="AV686" s="12" t="s">
        <v>76</v>
      </c>
      <c r="AW686" s="12" t="s">
        <v>30</v>
      </c>
      <c r="AX686" s="12" t="s">
        <v>68</v>
      </c>
      <c r="AY686" s="238" t="s">
        <v>134</v>
      </c>
    </row>
    <row r="687" spans="2:51" s="13" customFormat="1" ht="12">
      <c r="B687" s="239"/>
      <c r="C687" s="240"/>
      <c r="D687" s="230" t="s">
        <v>143</v>
      </c>
      <c r="E687" s="241" t="s">
        <v>1</v>
      </c>
      <c r="F687" s="242" t="s">
        <v>618</v>
      </c>
      <c r="G687" s="240"/>
      <c r="H687" s="243">
        <v>731.25</v>
      </c>
      <c r="I687" s="244"/>
      <c r="J687" s="240"/>
      <c r="K687" s="240"/>
      <c r="L687" s="245"/>
      <c r="M687" s="246"/>
      <c r="N687" s="247"/>
      <c r="O687" s="247"/>
      <c r="P687" s="247"/>
      <c r="Q687" s="247"/>
      <c r="R687" s="247"/>
      <c r="S687" s="247"/>
      <c r="T687" s="248"/>
      <c r="AT687" s="249" t="s">
        <v>143</v>
      </c>
      <c r="AU687" s="249" t="s">
        <v>78</v>
      </c>
      <c r="AV687" s="13" t="s">
        <v>78</v>
      </c>
      <c r="AW687" s="13" t="s">
        <v>30</v>
      </c>
      <c r="AX687" s="13" t="s">
        <v>68</v>
      </c>
      <c r="AY687" s="249" t="s">
        <v>134</v>
      </c>
    </row>
    <row r="688" spans="2:51" s="12" customFormat="1" ht="12">
      <c r="B688" s="228"/>
      <c r="C688" s="229"/>
      <c r="D688" s="230" t="s">
        <v>143</v>
      </c>
      <c r="E688" s="231" t="s">
        <v>1</v>
      </c>
      <c r="F688" s="232" t="s">
        <v>619</v>
      </c>
      <c r="G688" s="229"/>
      <c r="H688" s="231" t="s">
        <v>1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143</v>
      </c>
      <c r="AU688" s="238" t="s">
        <v>78</v>
      </c>
      <c r="AV688" s="12" t="s">
        <v>76</v>
      </c>
      <c r="AW688" s="12" t="s">
        <v>30</v>
      </c>
      <c r="AX688" s="12" t="s">
        <v>68</v>
      </c>
      <c r="AY688" s="238" t="s">
        <v>134</v>
      </c>
    </row>
    <row r="689" spans="2:51" s="13" customFormat="1" ht="12">
      <c r="B689" s="239"/>
      <c r="C689" s="240"/>
      <c r="D689" s="230" t="s">
        <v>143</v>
      </c>
      <c r="E689" s="241" t="s">
        <v>1</v>
      </c>
      <c r="F689" s="242" t="s">
        <v>620</v>
      </c>
      <c r="G689" s="240"/>
      <c r="H689" s="243">
        <v>137.5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AT689" s="249" t="s">
        <v>143</v>
      </c>
      <c r="AU689" s="249" t="s">
        <v>78</v>
      </c>
      <c r="AV689" s="13" t="s">
        <v>78</v>
      </c>
      <c r="AW689" s="13" t="s">
        <v>30</v>
      </c>
      <c r="AX689" s="13" t="s">
        <v>68</v>
      </c>
      <c r="AY689" s="249" t="s">
        <v>134</v>
      </c>
    </row>
    <row r="690" spans="2:51" s="14" customFormat="1" ht="12">
      <c r="B690" s="250"/>
      <c r="C690" s="251"/>
      <c r="D690" s="230" t="s">
        <v>143</v>
      </c>
      <c r="E690" s="252" t="s">
        <v>1</v>
      </c>
      <c r="F690" s="253" t="s">
        <v>146</v>
      </c>
      <c r="G690" s="251"/>
      <c r="H690" s="254">
        <v>868.75</v>
      </c>
      <c r="I690" s="255"/>
      <c r="J690" s="251"/>
      <c r="K690" s="251"/>
      <c r="L690" s="256"/>
      <c r="M690" s="257"/>
      <c r="N690" s="258"/>
      <c r="O690" s="258"/>
      <c r="P690" s="258"/>
      <c r="Q690" s="258"/>
      <c r="R690" s="258"/>
      <c r="S690" s="258"/>
      <c r="T690" s="259"/>
      <c r="AT690" s="260" t="s">
        <v>143</v>
      </c>
      <c r="AU690" s="260" t="s">
        <v>78</v>
      </c>
      <c r="AV690" s="14" t="s">
        <v>141</v>
      </c>
      <c r="AW690" s="14" t="s">
        <v>30</v>
      </c>
      <c r="AX690" s="14" t="s">
        <v>76</v>
      </c>
      <c r="AY690" s="260" t="s">
        <v>134</v>
      </c>
    </row>
    <row r="691" spans="2:65" s="1" customFormat="1" ht="16.5" customHeight="1">
      <c r="B691" s="38"/>
      <c r="C691" s="272" t="s">
        <v>621</v>
      </c>
      <c r="D691" s="272" t="s">
        <v>565</v>
      </c>
      <c r="E691" s="273" t="s">
        <v>622</v>
      </c>
      <c r="F691" s="274" t="s">
        <v>623</v>
      </c>
      <c r="G691" s="275" t="s">
        <v>139</v>
      </c>
      <c r="H691" s="276">
        <v>742.219</v>
      </c>
      <c r="I691" s="277"/>
      <c r="J691" s="278">
        <f>ROUND(I691*H691,2)</f>
        <v>0</v>
      </c>
      <c r="K691" s="274" t="s">
        <v>140</v>
      </c>
      <c r="L691" s="279"/>
      <c r="M691" s="280" t="s">
        <v>1</v>
      </c>
      <c r="N691" s="281" t="s">
        <v>39</v>
      </c>
      <c r="O691" s="79"/>
      <c r="P691" s="225">
        <f>O691*H691</f>
        <v>0</v>
      </c>
      <c r="Q691" s="225">
        <v>0.0325</v>
      </c>
      <c r="R691" s="225">
        <f>Q691*H691</f>
        <v>24.1221175</v>
      </c>
      <c r="S691" s="225">
        <v>0</v>
      </c>
      <c r="T691" s="226">
        <f>S691*H691</f>
        <v>0</v>
      </c>
      <c r="AR691" s="17" t="s">
        <v>175</v>
      </c>
      <c r="AT691" s="17" t="s">
        <v>565</v>
      </c>
      <c r="AU691" s="17" t="s">
        <v>78</v>
      </c>
      <c r="AY691" s="17" t="s">
        <v>134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17" t="s">
        <v>76</v>
      </c>
      <c r="BK691" s="227">
        <f>ROUND(I691*H691,2)</f>
        <v>0</v>
      </c>
      <c r="BL691" s="17" t="s">
        <v>141</v>
      </c>
      <c r="BM691" s="17" t="s">
        <v>624</v>
      </c>
    </row>
    <row r="692" spans="2:51" s="12" customFormat="1" ht="12">
      <c r="B692" s="228"/>
      <c r="C692" s="229"/>
      <c r="D692" s="230" t="s">
        <v>143</v>
      </c>
      <c r="E692" s="231" t="s">
        <v>1</v>
      </c>
      <c r="F692" s="232" t="s">
        <v>625</v>
      </c>
      <c r="G692" s="229"/>
      <c r="H692" s="231" t="s">
        <v>1</v>
      </c>
      <c r="I692" s="233"/>
      <c r="J692" s="229"/>
      <c r="K692" s="229"/>
      <c r="L692" s="234"/>
      <c r="M692" s="235"/>
      <c r="N692" s="236"/>
      <c r="O692" s="236"/>
      <c r="P692" s="236"/>
      <c r="Q692" s="236"/>
      <c r="R692" s="236"/>
      <c r="S692" s="236"/>
      <c r="T692" s="237"/>
      <c r="AT692" s="238" t="s">
        <v>143</v>
      </c>
      <c r="AU692" s="238" t="s">
        <v>78</v>
      </c>
      <c r="AV692" s="12" t="s">
        <v>76</v>
      </c>
      <c r="AW692" s="12" t="s">
        <v>30</v>
      </c>
      <c r="AX692" s="12" t="s">
        <v>68</v>
      </c>
      <c r="AY692" s="238" t="s">
        <v>134</v>
      </c>
    </row>
    <row r="693" spans="2:51" s="12" customFormat="1" ht="12">
      <c r="B693" s="228"/>
      <c r="C693" s="229"/>
      <c r="D693" s="230" t="s">
        <v>143</v>
      </c>
      <c r="E693" s="231" t="s">
        <v>1</v>
      </c>
      <c r="F693" s="232" t="s">
        <v>577</v>
      </c>
      <c r="G693" s="229"/>
      <c r="H693" s="231" t="s">
        <v>1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AT693" s="238" t="s">
        <v>143</v>
      </c>
      <c r="AU693" s="238" t="s">
        <v>78</v>
      </c>
      <c r="AV693" s="12" t="s">
        <v>76</v>
      </c>
      <c r="AW693" s="12" t="s">
        <v>30</v>
      </c>
      <c r="AX693" s="12" t="s">
        <v>68</v>
      </c>
      <c r="AY693" s="238" t="s">
        <v>134</v>
      </c>
    </row>
    <row r="694" spans="2:51" s="12" customFormat="1" ht="12">
      <c r="B694" s="228"/>
      <c r="C694" s="229"/>
      <c r="D694" s="230" t="s">
        <v>143</v>
      </c>
      <c r="E694" s="231" t="s">
        <v>1</v>
      </c>
      <c r="F694" s="232" t="s">
        <v>617</v>
      </c>
      <c r="G694" s="229"/>
      <c r="H694" s="231" t="s">
        <v>1</v>
      </c>
      <c r="I694" s="233"/>
      <c r="J694" s="229"/>
      <c r="K694" s="229"/>
      <c r="L694" s="234"/>
      <c r="M694" s="235"/>
      <c r="N694" s="236"/>
      <c r="O694" s="236"/>
      <c r="P694" s="236"/>
      <c r="Q694" s="236"/>
      <c r="R694" s="236"/>
      <c r="S694" s="236"/>
      <c r="T694" s="237"/>
      <c r="AT694" s="238" t="s">
        <v>143</v>
      </c>
      <c r="AU694" s="238" t="s">
        <v>78</v>
      </c>
      <c r="AV694" s="12" t="s">
        <v>76</v>
      </c>
      <c r="AW694" s="12" t="s">
        <v>30</v>
      </c>
      <c r="AX694" s="12" t="s">
        <v>68</v>
      </c>
      <c r="AY694" s="238" t="s">
        <v>134</v>
      </c>
    </row>
    <row r="695" spans="2:51" s="13" customFormat="1" ht="12">
      <c r="B695" s="239"/>
      <c r="C695" s="240"/>
      <c r="D695" s="230" t="s">
        <v>143</v>
      </c>
      <c r="E695" s="241" t="s">
        <v>1</v>
      </c>
      <c r="F695" s="242" t="s">
        <v>618</v>
      </c>
      <c r="G695" s="240"/>
      <c r="H695" s="243">
        <v>731.25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AT695" s="249" t="s">
        <v>143</v>
      </c>
      <c r="AU695" s="249" t="s">
        <v>78</v>
      </c>
      <c r="AV695" s="13" t="s">
        <v>78</v>
      </c>
      <c r="AW695" s="13" t="s">
        <v>30</v>
      </c>
      <c r="AX695" s="13" t="s">
        <v>68</v>
      </c>
      <c r="AY695" s="249" t="s">
        <v>134</v>
      </c>
    </row>
    <row r="696" spans="2:51" s="14" customFormat="1" ht="12">
      <c r="B696" s="250"/>
      <c r="C696" s="251"/>
      <c r="D696" s="230" t="s">
        <v>143</v>
      </c>
      <c r="E696" s="252" t="s">
        <v>1</v>
      </c>
      <c r="F696" s="253" t="s">
        <v>146</v>
      </c>
      <c r="G696" s="251"/>
      <c r="H696" s="254">
        <v>731.25</v>
      </c>
      <c r="I696" s="255"/>
      <c r="J696" s="251"/>
      <c r="K696" s="251"/>
      <c r="L696" s="256"/>
      <c r="M696" s="257"/>
      <c r="N696" s="258"/>
      <c r="O696" s="258"/>
      <c r="P696" s="258"/>
      <c r="Q696" s="258"/>
      <c r="R696" s="258"/>
      <c r="S696" s="258"/>
      <c r="T696" s="259"/>
      <c r="AT696" s="260" t="s">
        <v>143</v>
      </c>
      <c r="AU696" s="260" t="s">
        <v>78</v>
      </c>
      <c r="AV696" s="14" t="s">
        <v>141</v>
      </c>
      <c r="AW696" s="14" t="s">
        <v>30</v>
      </c>
      <c r="AX696" s="14" t="s">
        <v>68</v>
      </c>
      <c r="AY696" s="260" t="s">
        <v>134</v>
      </c>
    </row>
    <row r="697" spans="2:51" s="13" customFormat="1" ht="12">
      <c r="B697" s="239"/>
      <c r="C697" s="240"/>
      <c r="D697" s="230" t="s">
        <v>143</v>
      </c>
      <c r="E697" s="241" t="s">
        <v>1</v>
      </c>
      <c r="F697" s="242" t="s">
        <v>626</v>
      </c>
      <c r="G697" s="240"/>
      <c r="H697" s="243">
        <v>742.219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AT697" s="249" t="s">
        <v>143</v>
      </c>
      <c r="AU697" s="249" t="s">
        <v>78</v>
      </c>
      <c r="AV697" s="13" t="s">
        <v>78</v>
      </c>
      <c r="AW697" s="13" t="s">
        <v>30</v>
      </c>
      <c r="AX697" s="13" t="s">
        <v>68</v>
      </c>
      <c r="AY697" s="249" t="s">
        <v>134</v>
      </c>
    </row>
    <row r="698" spans="2:51" s="14" customFormat="1" ht="12">
      <c r="B698" s="250"/>
      <c r="C698" s="251"/>
      <c r="D698" s="230" t="s">
        <v>143</v>
      </c>
      <c r="E698" s="252" t="s">
        <v>1</v>
      </c>
      <c r="F698" s="253" t="s">
        <v>146</v>
      </c>
      <c r="G698" s="251"/>
      <c r="H698" s="254">
        <v>742.219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AT698" s="260" t="s">
        <v>143</v>
      </c>
      <c r="AU698" s="260" t="s">
        <v>78</v>
      </c>
      <c r="AV698" s="14" t="s">
        <v>141</v>
      </c>
      <c r="AW698" s="14" t="s">
        <v>30</v>
      </c>
      <c r="AX698" s="14" t="s">
        <v>76</v>
      </c>
      <c r="AY698" s="260" t="s">
        <v>134</v>
      </c>
    </row>
    <row r="699" spans="2:65" s="1" customFormat="1" ht="16.5" customHeight="1">
      <c r="B699" s="38"/>
      <c r="C699" s="272" t="s">
        <v>627</v>
      </c>
      <c r="D699" s="272" t="s">
        <v>565</v>
      </c>
      <c r="E699" s="273" t="s">
        <v>628</v>
      </c>
      <c r="F699" s="274" t="s">
        <v>629</v>
      </c>
      <c r="G699" s="275" t="s">
        <v>139</v>
      </c>
      <c r="H699" s="276">
        <v>139.563</v>
      </c>
      <c r="I699" s="277"/>
      <c r="J699" s="278">
        <f>ROUND(I699*H699,2)</f>
        <v>0</v>
      </c>
      <c r="K699" s="274" t="s">
        <v>140</v>
      </c>
      <c r="L699" s="279"/>
      <c r="M699" s="280" t="s">
        <v>1</v>
      </c>
      <c r="N699" s="281" t="s">
        <v>39</v>
      </c>
      <c r="O699" s="79"/>
      <c r="P699" s="225">
        <f>O699*H699</f>
        <v>0</v>
      </c>
      <c r="Q699" s="225">
        <v>0.05</v>
      </c>
      <c r="R699" s="225">
        <f>Q699*H699</f>
        <v>6.978149999999999</v>
      </c>
      <c r="S699" s="225">
        <v>0</v>
      </c>
      <c r="T699" s="226">
        <f>S699*H699</f>
        <v>0</v>
      </c>
      <c r="AR699" s="17" t="s">
        <v>175</v>
      </c>
      <c r="AT699" s="17" t="s">
        <v>565</v>
      </c>
      <c r="AU699" s="17" t="s">
        <v>78</v>
      </c>
      <c r="AY699" s="17" t="s">
        <v>134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17" t="s">
        <v>76</v>
      </c>
      <c r="BK699" s="227">
        <f>ROUND(I699*H699,2)</f>
        <v>0</v>
      </c>
      <c r="BL699" s="17" t="s">
        <v>141</v>
      </c>
      <c r="BM699" s="17" t="s">
        <v>630</v>
      </c>
    </row>
    <row r="700" spans="2:51" s="12" customFormat="1" ht="12">
      <c r="B700" s="228"/>
      <c r="C700" s="229"/>
      <c r="D700" s="230" t="s">
        <v>143</v>
      </c>
      <c r="E700" s="231" t="s">
        <v>1</v>
      </c>
      <c r="F700" s="232" t="s">
        <v>625</v>
      </c>
      <c r="G700" s="229"/>
      <c r="H700" s="231" t="s">
        <v>1</v>
      </c>
      <c r="I700" s="233"/>
      <c r="J700" s="229"/>
      <c r="K700" s="229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143</v>
      </c>
      <c r="AU700" s="238" t="s">
        <v>78</v>
      </c>
      <c r="AV700" s="12" t="s">
        <v>76</v>
      </c>
      <c r="AW700" s="12" t="s">
        <v>30</v>
      </c>
      <c r="AX700" s="12" t="s">
        <v>68</v>
      </c>
      <c r="AY700" s="238" t="s">
        <v>134</v>
      </c>
    </row>
    <row r="701" spans="2:51" s="12" customFormat="1" ht="12">
      <c r="B701" s="228"/>
      <c r="C701" s="229"/>
      <c r="D701" s="230" t="s">
        <v>143</v>
      </c>
      <c r="E701" s="231" t="s">
        <v>1</v>
      </c>
      <c r="F701" s="232" t="s">
        <v>577</v>
      </c>
      <c r="G701" s="229"/>
      <c r="H701" s="231" t="s">
        <v>1</v>
      </c>
      <c r="I701" s="233"/>
      <c r="J701" s="229"/>
      <c r="K701" s="229"/>
      <c r="L701" s="234"/>
      <c r="M701" s="235"/>
      <c r="N701" s="236"/>
      <c r="O701" s="236"/>
      <c r="P701" s="236"/>
      <c r="Q701" s="236"/>
      <c r="R701" s="236"/>
      <c r="S701" s="236"/>
      <c r="T701" s="237"/>
      <c r="AT701" s="238" t="s">
        <v>143</v>
      </c>
      <c r="AU701" s="238" t="s">
        <v>78</v>
      </c>
      <c r="AV701" s="12" t="s">
        <v>76</v>
      </c>
      <c r="AW701" s="12" t="s">
        <v>30</v>
      </c>
      <c r="AX701" s="12" t="s">
        <v>68</v>
      </c>
      <c r="AY701" s="238" t="s">
        <v>134</v>
      </c>
    </row>
    <row r="702" spans="2:51" s="12" customFormat="1" ht="12">
      <c r="B702" s="228"/>
      <c r="C702" s="229"/>
      <c r="D702" s="230" t="s">
        <v>143</v>
      </c>
      <c r="E702" s="231" t="s">
        <v>1</v>
      </c>
      <c r="F702" s="232" t="s">
        <v>619</v>
      </c>
      <c r="G702" s="229"/>
      <c r="H702" s="231" t="s">
        <v>1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143</v>
      </c>
      <c r="AU702" s="238" t="s">
        <v>78</v>
      </c>
      <c r="AV702" s="12" t="s">
        <v>76</v>
      </c>
      <c r="AW702" s="12" t="s">
        <v>30</v>
      </c>
      <c r="AX702" s="12" t="s">
        <v>68</v>
      </c>
      <c r="AY702" s="238" t="s">
        <v>134</v>
      </c>
    </row>
    <row r="703" spans="2:51" s="13" customFormat="1" ht="12">
      <c r="B703" s="239"/>
      <c r="C703" s="240"/>
      <c r="D703" s="230" t="s">
        <v>143</v>
      </c>
      <c r="E703" s="241" t="s">
        <v>1</v>
      </c>
      <c r="F703" s="242" t="s">
        <v>620</v>
      </c>
      <c r="G703" s="240"/>
      <c r="H703" s="243">
        <v>137.5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AT703" s="249" t="s">
        <v>143</v>
      </c>
      <c r="AU703" s="249" t="s">
        <v>78</v>
      </c>
      <c r="AV703" s="13" t="s">
        <v>78</v>
      </c>
      <c r="AW703" s="13" t="s">
        <v>30</v>
      </c>
      <c r="AX703" s="13" t="s">
        <v>68</v>
      </c>
      <c r="AY703" s="249" t="s">
        <v>134</v>
      </c>
    </row>
    <row r="704" spans="2:51" s="14" customFormat="1" ht="12">
      <c r="B704" s="250"/>
      <c r="C704" s="251"/>
      <c r="D704" s="230" t="s">
        <v>143</v>
      </c>
      <c r="E704" s="252" t="s">
        <v>1</v>
      </c>
      <c r="F704" s="253" t="s">
        <v>146</v>
      </c>
      <c r="G704" s="251"/>
      <c r="H704" s="254">
        <v>137.5</v>
      </c>
      <c r="I704" s="255"/>
      <c r="J704" s="251"/>
      <c r="K704" s="251"/>
      <c r="L704" s="256"/>
      <c r="M704" s="257"/>
      <c r="N704" s="258"/>
      <c r="O704" s="258"/>
      <c r="P704" s="258"/>
      <c r="Q704" s="258"/>
      <c r="R704" s="258"/>
      <c r="S704" s="258"/>
      <c r="T704" s="259"/>
      <c r="AT704" s="260" t="s">
        <v>143</v>
      </c>
      <c r="AU704" s="260" t="s">
        <v>78</v>
      </c>
      <c r="AV704" s="14" t="s">
        <v>141</v>
      </c>
      <c r="AW704" s="14" t="s">
        <v>30</v>
      </c>
      <c r="AX704" s="14" t="s">
        <v>68</v>
      </c>
      <c r="AY704" s="260" t="s">
        <v>134</v>
      </c>
    </row>
    <row r="705" spans="2:51" s="13" customFormat="1" ht="12">
      <c r="B705" s="239"/>
      <c r="C705" s="240"/>
      <c r="D705" s="230" t="s">
        <v>143</v>
      </c>
      <c r="E705" s="241" t="s">
        <v>1</v>
      </c>
      <c r="F705" s="242" t="s">
        <v>631</v>
      </c>
      <c r="G705" s="240"/>
      <c r="H705" s="243">
        <v>139.563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AT705" s="249" t="s">
        <v>143</v>
      </c>
      <c r="AU705" s="249" t="s">
        <v>78</v>
      </c>
      <c r="AV705" s="13" t="s">
        <v>78</v>
      </c>
      <c r="AW705" s="13" t="s">
        <v>30</v>
      </c>
      <c r="AX705" s="13" t="s">
        <v>68</v>
      </c>
      <c r="AY705" s="249" t="s">
        <v>134</v>
      </c>
    </row>
    <row r="706" spans="2:51" s="14" customFormat="1" ht="12">
      <c r="B706" s="250"/>
      <c r="C706" s="251"/>
      <c r="D706" s="230" t="s">
        <v>143</v>
      </c>
      <c r="E706" s="252" t="s">
        <v>1</v>
      </c>
      <c r="F706" s="253" t="s">
        <v>146</v>
      </c>
      <c r="G706" s="251"/>
      <c r="H706" s="254">
        <v>139.563</v>
      </c>
      <c r="I706" s="255"/>
      <c r="J706" s="251"/>
      <c r="K706" s="251"/>
      <c r="L706" s="256"/>
      <c r="M706" s="257"/>
      <c r="N706" s="258"/>
      <c r="O706" s="258"/>
      <c r="P706" s="258"/>
      <c r="Q706" s="258"/>
      <c r="R706" s="258"/>
      <c r="S706" s="258"/>
      <c r="T706" s="259"/>
      <c r="AT706" s="260" t="s">
        <v>143</v>
      </c>
      <c r="AU706" s="260" t="s">
        <v>78</v>
      </c>
      <c r="AV706" s="14" t="s">
        <v>141</v>
      </c>
      <c r="AW706" s="14" t="s">
        <v>30</v>
      </c>
      <c r="AX706" s="14" t="s">
        <v>76</v>
      </c>
      <c r="AY706" s="260" t="s">
        <v>134</v>
      </c>
    </row>
    <row r="707" spans="2:65" s="1" customFormat="1" ht="16.5" customHeight="1">
      <c r="B707" s="38"/>
      <c r="C707" s="216" t="s">
        <v>632</v>
      </c>
      <c r="D707" s="216" t="s">
        <v>136</v>
      </c>
      <c r="E707" s="217" t="s">
        <v>633</v>
      </c>
      <c r="F707" s="218" t="s">
        <v>634</v>
      </c>
      <c r="G707" s="219" t="s">
        <v>139</v>
      </c>
      <c r="H707" s="220">
        <v>125</v>
      </c>
      <c r="I707" s="221"/>
      <c r="J707" s="222">
        <f>ROUND(I707*H707,2)</f>
        <v>0</v>
      </c>
      <c r="K707" s="218" t="s">
        <v>140</v>
      </c>
      <c r="L707" s="43"/>
      <c r="M707" s="223" t="s">
        <v>1</v>
      </c>
      <c r="N707" s="224" t="s">
        <v>39</v>
      </c>
      <c r="O707" s="79"/>
      <c r="P707" s="225">
        <f>O707*H707</f>
        <v>0</v>
      </c>
      <c r="Q707" s="225">
        <v>0.08266</v>
      </c>
      <c r="R707" s="225">
        <f>Q707*H707</f>
        <v>10.3325</v>
      </c>
      <c r="S707" s="225">
        <v>0</v>
      </c>
      <c r="T707" s="226">
        <f>S707*H707</f>
        <v>0</v>
      </c>
      <c r="AR707" s="17" t="s">
        <v>141</v>
      </c>
      <c r="AT707" s="17" t="s">
        <v>136</v>
      </c>
      <c r="AU707" s="17" t="s">
        <v>78</v>
      </c>
      <c r="AY707" s="17" t="s">
        <v>134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17" t="s">
        <v>76</v>
      </c>
      <c r="BK707" s="227">
        <f>ROUND(I707*H707,2)</f>
        <v>0</v>
      </c>
      <c r="BL707" s="17" t="s">
        <v>141</v>
      </c>
      <c r="BM707" s="17" t="s">
        <v>635</v>
      </c>
    </row>
    <row r="708" spans="2:51" s="12" customFormat="1" ht="12">
      <c r="B708" s="228"/>
      <c r="C708" s="229"/>
      <c r="D708" s="230" t="s">
        <v>143</v>
      </c>
      <c r="E708" s="231" t="s">
        <v>1</v>
      </c>
      <c r="F708" s="232" t="s">
        <v>577</v>
      </c>
      <c r="G708" s="229"/>
      <c r="H708" s="231" t="s">
        <v>1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143</v>
      </c>
      <c r="AU708" s="238" t="s">
        <v>78</v>
      </c>
      <c r="AV708" s="12" t="s">
        <v>76</v>
      </c>
      <c r="AW708" s="12" t="s">
        <v>30</v>
      </c>
      <c r="AX708" s="12" t="s">
        <v>68</v>
      </c>
      <c r="AY708" s="238" t="s">
        <v>134</v>
      </c>
    </row>
    <row r="709" spans="2:51" s="13" customFormat="1" ht="12">
      <c r="B709" s="239"/>
      <c r="C709" s="240"/>
      <c r="D709" s="230" t="s">
        <v>143</v>
      </c>
      <c r="E709" s="241" t="s">
        <v>1</v>
      </c>
      <c r="F709" s="242" t="s">
        <v>636</v>
      </c>
      <c r="G709" s="240"/>
      <c r="H709" s="243">
        <v>125</v>
      </c>
      <c r="I709" s="244"/>
      <c r="J709" s="240"/>
      <c r="K709" s="240"/>
      <c r="L709" s="245"/>
      <c r="M709" s="246"/>
      <c r="N709" s="247"/>
      <c r="O709" s="247"/>
      <c r="P709" s="247"/>
      <c r="Q709" s="247"/>
      <c r="R709" s="247"/>
      <c r="S709" s="247"/>
      <c r="T709" s="248"/>
      <c r="AT709" s="249" t="s">
        <v>143</v>
      </c>
      <c r="AU709" s="249" t="s">
        <v>78</v>
      </c>
      <c r="AV709" s="13" t="s">
        <v>78</v>
      </c>
      <c r="AW709" s="13" t="s">
        <v>30</v>
      </c>
      <c r="AX709" s="13" t="s">
        <v>68</v>
      </c>
      <c r="AY709" s="249" t="s">
        <v>134</v>
      </c>
    </row>
    <row r="710" spans="2:51" s="14" customFormat="1" ht="12">
      <c r="B710" s="250"/>
      <c r="C710" s="251"/>
      <c r="D710" s="230" t="s">
        <v>143</v>
      </c>
      <c r="E710" s="252" t="s">
        <v>1</v>
      </c>
      <c r="F710" s="253" t="s">
        <v>146</v>
      </c>
      <c r="G710" s="251"/>
      <c r="H710" s="254">
        <v>125</v>
      </c>
      <c r="I710" s="255"/>
      <c r="J710" s="251"/>
      <c r="K710" s="251"/>
      <c r="L710" s="256"/>
      <c r="M710" s="257"/>
      <c r="N710" s="258"/>
      <c r="O710" s="258"/>
      <c r="P710" s="258"/>
      <c r="Q710" s="258"/>
      <c r="R710" s="258"/>
      <c r="S710" s="258"/>
      <c r="T710" s="259"/>
      <c r="AT710" s="260" t="s">
        <v>143</v>
      </c>
      <c r="AU710" s="260" t="s">
        <v>78</v>
      </c>
      <c r="AV710" s="14" t="s">
        <v>141</v>
      </c>
      <c r="AW710" s="14" t="s">
        <v>30</v>
      </c>
      <c r="AX710" s="14" t="s">
        <v>76</v>
      </c>
      <c r="AY710" s="260" t="s">
        <v>134</v>
      </c>
    </row>
    <row r="711" spans="2:65" s="1" customFormat="1" ht="16.5" customHeight="1">
      <c r="B711" s="38"/>
      <c r="C711" s="272" t="s">
        <v>637</v>
      </c>
      <c r="D711" s="272" t="s">
        <v>565</v>
      </c>
      <c r="E711" s="273" t="s">
        <v>638</v>
      </c>
      <c r="F711" s="274" t="s">
        <v>639</v>
      </c>
      <c r="G711" s="275" t="s">
        <v>139</v>
      </c>
      <c r="H711" s="276">
        <v>126.875</v>
      </c>
      <c r="I711" s="277"/>
      <c r="J711" s="278">
        <f>ROUND(I711*H711,2)</f>
        <v>0</v>
      </c>
      <c r="K711" s="274" t="s">
        <v>140</v>
      </c>
      <c r="L711" s="279"/>
      <c r="M711" s="280" t="s">
        <v>1</v>
      </c>
      <c r="N711" s="281" t="s">
        <v>39</v>
      </c>
      <c r="O711" s="79"/>
      <c r="P711" s="225">
        <f>O711*H711</f>
        <v>0</v>
      </c>
      <c r="Q711" s="225">
        <v>0.063</v>
      </c>
      <c r="R711" s="225">
        <f>Q711*H711</f>
        <v>7.993125</v>
      </c>
      <c r="S711" s="225">
        <v>0</v>
      </c>
      <c r="T711" s="226">
        <f>S711*H711</f>
        <v>0</v>
      </c>
      <c r="AR711" s="17" t="s">
        <v>175</v>
      </c>
      <c r="AT711" s="17" t="s">
        <v>565</v>
      </c>
      <c r="AU711" s="17" t="s">
        <v>78</v>
      </c>
      <c r="AY711" s="17" t="s">
        <v>134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7" t="s">
        <v>76</v>
      </c>
      <c r="BK711" s="227">
        <f>ROUND(I711*H711,2)</f>
        <v>0</v>
      </c>
      <c r="BL711" s="17" t="s">
        <v>141</v>
      </c>
      <c r="BM711" s="17" t="s">
        <v>640</v>
      </c>
    </row>
    <row r="712" spans="2:51" s="12" customFormat="1" ht="12">
      <c r="B712" s="228"/>
      <c r="C712" s="229"/>
      <c r="D712" s="230" t="s">
        <v>143</v>
      </c>
      <c r="E712" s="231" t="s">
        <v>1</v>
      </c>
      <c r="F712" s="232" t="s">
        <v>625</v>
      </c>
      <c r="G712" s="229"/>
      <c r="H712" s="231" t="s">
        <v>1</v>
      </c>
      <c r="I712" s="233"/>
      <c r="J712" s="229"/>
      <c r="K712" s="229"/>
      <c r="L712" s="234"/>
      <c r="M712" s="235"/>
      <c r="N712" s="236"/>
      <c r="O712" s="236"/>
      <c r="P712" s="236"/>
      <c r="Q712" s="236"/>
      <c r="R712" s="236"/>
      <c r="S712" s="236"/>
      <c r="T712" s="237"/>
      <c r="AT712" s="238" t="s">
        <v>143</v>
      </c>
      <c r="AU712" s="238" t="s">
        <v>78</v>
      </c>
      <c r="AV712" s="12" t="s">
        <v>76</v>
      </c>
      <c r="AW712" s="12" t="s">
        <v>30</v>
      </c>
      <c r="AX712" s="12" t="s">
        <v>68</v>
      </c>
      <c r="AY712" s="238" t="s">
        <v>134</v>
      </c>
    </row>
    <row r="713" spans="2:51" s="12" customFormat="1" ht="12">
      <c r="B713" s="228"/>
      <c r="C713" s="229"/>
      <c r="D713" s="230" t="s">
        <v>143</v>
      </c>
      <c r="E713" s="231" t="s">
        <v>1</v>
      </c>
      <c r="F713" s="232" t="s">
        <v>577</v>
      </c>
      <c r="G713" s="229"/>
      <c r="H713" s="231" t="s">
        <v>1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143</v>
      </c>
      <c r="AU713" s="238" t="s">
        <v>78</v>
      </c>
      <c r="AV713" s="12" t="s">
        <v>76</v>
      </c>
      <c r="AW713" s="12" t="s">
        <v>30</v>
      </c>
      <c r="AX713" s="12" t="s">
        <v>68</v>
      </c>
      <c r="AY713" s="238" t="s">
        <v>134</v>
      </c>
    </row>
    <row r="714" spans="2:51" s="13" customFormat="1" ht="12">
      <c r="B714" s="239"/>
      <c r="C714" s="240"/>
      <c r="D714" s="230" t="s">
        <v>143</v>
      </c>
      <c r="E714" s="241" t="s">
        <v>1</v>
      </c>
      <c r="F714" s="242" t="s">
        <v>636</v>
      </c>
      <c r="G714" s="240"/>
      <c r="H714" s="243">
        <v>125</v>
      </c>
      <c r="I714" s="244"/>
      <c r="J714" s="240"/>
      <c r="K714" s="240"/>
      <c r="L714" s="245"/>
      <c r="M714" s="246"/>
      <c r="N714" s="247"/>
      <c r="O714" s="247"/>
      <c r="P714" s="247"/>
      <c r="Q714" s="247"/>
      <c r="R714" s="247"/>
      <c r="S714" s="247"/>
      <c r="T714" s="248"/>
      <c r="AT714" s="249" t="s">
        <v>143</v>
      </c>
      <c r="AU714" s="249" t="s">
        <v>78</v>
      </c>
      <c r="AV714" s="13" t="s">
        <v>78</v>
      </c>
      <c r="AW714" s="13" t="s">
        <v>30</v>
      </c>
      <c r="AX714" s="13" t="s">
        <v>68</v>
      </c>
      <c r="AY714" s="249" t="s">
        <v>134</v>
      </c>
    </row>
    <row r="715" spans="2:51" s="14" customFormat="1" ht="12">
      <c r="B715" s="250"/>
      <c r="C715" s="251"/>
      <c r="D715" s="230" t="s">
        <v>143</v>
      </c>
      <c r="E715" s="252" t="s">
        <v>1</v>
      </c>
      <c r="F715" s="253" t="s">
        <v>146</v>
      </c>
      <c r="G715" s="251"/>
      <c r="H715" s="254">
        <v>125</v>
      </c>
      <c r="I715" s="255"/>
      <c r="J715" s="251"/>
      <c r="K715" s="251"/>
      <c r="L715" s="256"/>
      <c r="M715" s="257"/>
      <c r="N715" s="258"/>
      <c r="O715" s="258"/>
      <c r="P715" s="258"/>
      <c r="Q715" s="258"/>
      <c r="R715" s="258"/>
      <c r="S715" s="258"/>
      <c r="T715" s="259"/>
      <c r="AT715" s="260" t="s">
        <v>143</v>
      </c>
      <c r="AU715" s="260" t="s">
        <v>78</v>
      </c>
      <c r="AV715" s="14" t="s">
        <v>141</v>
      </c>
      <c r="AW715" s="14" t="s">
        <v>30</v>
      </c>
      <c r="AX715" s="14" t="s">
        <v>68</v>
      </c>
      <c r="AY715" s="260" t="s">
        <v>134</v>
      </c>
    </row>
    <row r="716" spans="2:51" s="13" customFormat="1" ht="12">
      <c r="B716" s="239"/>
      <c r="C716" s="240"/>
      <c r="D716" s="230" t="s">
        <v>143</v>
      </c>
      <c r="E716" s="241" t="s">
        <v>1</v>
      </c>
      <c r="F716" s="242" t="s">
        <v>641</v>
      </c>
      <c r="G716" s="240"/>
      <c r="H716" s="243">
        <v>126.875</v>
      </c>
      <c r="I716" s="244"/>
      <c r="J716" s="240"/>
      <c r="K716" s="240"/>
      <c r="L716" s="245"/>
      <c r="M716" s="246"/>
      <c r="N716" s="247"/>
      <c r="O716" s="247"/>
      <c r="P716" s="247"/>
      <c r="Q716" s="247"/>
      <c r="R716" s="247"/>
      <c r="S716" s="247"/>
      <c r="T716" s="248"/>
      <c r="AT716" s="249" t="s">
        <v>143</v>
      </c>
      <c r="AU716" s="249" t="s">
        <v>78</v>
      </c>
      <c r="AV716" s="13" t="s">
        <v>78</v>
      </c>
      <c r="AW716" s="13" t="s">
        <v>30</v>
      </c>
      <c r="AX716" s="13" t="s">
        <v>68</v>
      </c>
      <c r="AY716" s="249" t="s">
        <v>134</v>
      </c>
    </row>
    <row r="717" spans="2:51" s="14" customFormat="1" ht="12">
      <c r="B717" s="250"/>
      <c r="C717" s="251"/>
      <c r="D717" s="230" t="s">
        <v>143</v>
      </c>
      <c r="E717" s="252" t="s">
        <v>1</v>
      </c>
      <c r="F717" s="253" t="s">
        <v>146</v>
      </c>
      <c r="G717" s="251"/>
      <c r="H717" s="254">
        <v>126.875</v>
      </c>
      <c r="I717" s="255"/>
      <c r="J717" s="251"/>
      <c r="K717" s="251"/>
      <c r="L717" s="256"/>
      <c r="M717" s="257"/>
      <c r="N717" s="258"/>
      <c r="O717" s="258"/>
      <c r="P717" s="258"/>
      <c r="Q717" s="258"/>
      <c r="R717" s="258"/>
      <c r="S717" s="258"/>
      <c r="T717" s="259"/>
      <c r="AT717" s="260" t="s">
        <v>143</v>
      </c>
      <c r="AU717" s="260" t="s">
        <v>78</v>
      </c>
      <c r="AV717" s="14" t="s">
        <v>141</v>
      </c>
      <c r="AW717" s="14" t="s">
        <v>30</v>
      </c>
      <c r="AX717" s="14" t="s">
        <v>76</v>
      </c>
      <c r="AY717" s="260" t="s">
        <v>134</v>
      </c>
    </row>
    <row r="718" spans="2:65" s="1" customFormat="1" ht="16.5" customHeight="1">
      <c r="B718" s="38"/>
      <c r="C718" s="216" t="s">
        <v>642</v>
      </c>
      <c r="D718" s="216" t="s">
        <v>136</v>
      </c>
      <c r="E718" s="217" t="s">
        <v>643</v>
      </c>
      <c r="F718" s="218" t="s">
        <v>644</v>
      </c>
      <c r="G718" s="219" t="s">
        <v>139</v>
      </c>
      <c r="H718" s="220">
        <v>190</v>
      </c>
      <c r="I718" s="221"/>
      <c r="J718" s="222">
        <f>ROUND(I718*H718,2)</f>
        <v>0</v>
      </c>
      <c r="K718" s="218" t="s">
        <v>140</v>
      </c>
      <c r="L718" s="43"/>
      <c r="M718" s="223" t="s">
        <v>1</v>
      </c>
      <c r="N718" s="224" t="s">
        <v>39</v>
      </c>
      <c r="O718" s="79"/>
      <c r="P718" s="225">
        <f>O718*H718</f>
        <v>0</v>
      </c>
      <c r="Q718" s="225">
        <v>0.08936</v>
      </c>
      <c r="R718" s="225">
        <f>Q718*H718</f>
        <v>16.9784</v>
      </c>
      <c r="S718" s="225">
        <v>0</v>
      </c>
      <c r="T718" s="226">
        <f>S718*H718</f>
        <v>0</v>
      </c>
      <c r="AR718" s="17" t="s">
        <v>141</v>
      </c>
      <c r="AT718" s="17" t="s">
        <v>136</v>
      </c>
      <c r="AU718" s="17" t="s">
        <v>78</v>
      </c>
      <c r="AY718" s="17" t="s">
        <v>134</v>
      </c>
      <c r="BE718" s="227">
        <f>IF(N718="základní",J718,0)</f>
        <v>0</v>
      </c>
      <c r="BF718" s="227">
        <f>IF(N718="snížená",J718,0)</f>
        <v>0</v>
      </c>
      <c r="BG718" s="227">
        <f>IF(N718="zákl. přenesená",J718,0)</f>
        <v>0</v>
      </c>
      <c r="BH718" s="227">
        <f>IF(N718="sníž. přenesená",J718,0)</f>
        <v>0</v>
      </c>
      <c r="BI718" s="227">
        <f>IF(N718="nulová",J718,0)</f>
        <v>0</v>
      </c>
      <c r="BJ718" s="17" t="s">
        <v>76</v>
      </c>
      <c r="BK718" s="227">
        <f>ROUND(I718*H718,2)</f>
        <v>0</v>
      </c>
      <c r="BL718" s="17" t="s">
        <v>141</v>
      </c>
      <c r="BM718" s="17" t="s">
        <v>645</v>
      </c>
    </row>
    <row r="719" spans="2:51" s="12" customFormat="1" ht="12">
      <c r="B719" s="228"/>
      <c r="C719" s="229"/>
      <c r="D719" s="230" t="s">
        <v>143</v>
      </c>
      <c r="E719" s="231" t="s">
        <v>1</v>
      </c>
      <c r="F719" s="232" t="s">
        <v>577</v>
      </c>
      <c r="G719" s="229"/>
      <c r="H719" s="231" t="s">
        <v>1</v>
      </c>
      <c r="I719" s="233"/>
      <c r="J719" s="229"/>
      <c r="K719" s="229"/>
      <c r="L719" s="234"/>
      <c r="M719" s="235"/>
      <c r="N719" s="236"/>
      <c r="O719" s="236"/>
      <c r="P719" s="236"/>
      <c r="Q719" s="236"/>
      <c r="R719" s="236"/>
      <c r="S719" s="236"/>
      <c r="T719" s="237"/>
      <c r="AT719" s="238" t="s">
        <v>143</v>
      </c>
      <c r="AU719" s="238" t="s">
        <v>78</v>
      </c>
      <c r="AV719" s="12" t="s">
        <v>76</v>
      </c>
      <c r="AW719" s="12" t="s">
        <v>30</v>
      </c>
      <c r="AX719" s="12" t="s">
        <v>68</v>
      </c>
      <c r="AY719" s="238" t="s">
        <v>134</v>
      </c>
    </row>
    <row r="720" spans="2:51" s="13" customFormat="1" ht="12">
      <c r="B720" s="239"/>
      <c r="C720" s="240"/>
      <c r="D720" s="230" t="s">
        <v>143</v>
      </c>
      <c r="E720" s="241" t="s">
        <v>1</v>
      </c>
      <c r="F720" s="242" t="s">
        <v>646</v>
      </c>
      <c r="G720" s="240"/>
      <c r="H720" s="243">
        <v>190</v>
      </c>
      <c r="I720" s="244"/>
      <c r="J720" s="240"/>
      <c r="K720" s="240"/>
      <c r="L720" s="245"/>
      <c r="M720" s="246"/>
      <c r="N720" s="247"/>
      <c r="O720" s="247"/>
      <c r="P720" s="247"/>
      <c r="Q720" s="247"/>
      <c r="R720" s="247"/>
      <c r="S720" s="247"/>
      <c r="T720" s="248"/>
      <c r="AT720" s="249" t="s">
        <v>143</v>
      </c>
      <c r="AU720" s="249" t="s">
        <v>78</v>
      </c>
      <c r="AV720" s="13" t="s">
        <v>78</v>
      </c>
      <c r="AW720" s="13" t="s">
        <v>30</v>
      </c>
      <c r="AX720" s="13" t="s">
        <v>68</v>
      </c>
      <c r="AY720" s="249" t="s">
        <v>134</v>
      </c>
    </row>
    <row r="721" spans="2:51" s="14" customFormat="1" ht="12">
      <c r="B721" s="250"/>
      <c r="C721" s="251"/>
      <c r="D721" s="230" t="s">
        <v>143</v>
      </c>
      <c r="E721" s="252" t="s">
        <v>1</v>
      </c>
      <c r="F721" s="253" t="s">
        <v>146</v>
      </c>
      <c r="G721" s="251"/>
      <c r="H721" s="254">
        <v>190</v>
      </c>
      <c r="I721" s="255"/>
      <c r="J721" s="251"/>
      <c r="K721" s="251"/>
      <c r="L721" s="256"/>
      <c r="M721" s="257"/>
      <c r="N721" s="258"/>
      <c r="O721" s="258"/>
      <c r="P721" s="258"/>
      <c r="Q721" s="258"/>
      <c r="R721" s="258"/>
      <c r="S721" s="258"/>
      <c r="T721" s="259"/>
      <c r="AT721" s="260" t="s">
        <v>143</v>
      </c>
      <c r="AU721" s="260" t="s">
        <v>78</v>
      </c>
      <c r="AV721" s="14" t="s">
        <v>141</v>
      </c>
      <c r="AW721" s="14" t="s">
        <v>30</v>
      </c>
      <c r="AX721" s="14" t="s">
        <v>76</v>
      </c>
      <c r="AY721" s="260" t="s">
        <v>134</v>
      </c>
    </row>
    <row r="722" spans="2:65" s="1" customFormat="1" ht="16.5" customHeight="1">
      <c r="B722" s="38"/>
      <c r="C722" s="272" t="s">
        <v>647</v>
      </c>
      <c r="D722" s="272" t="s">
        <v>565</v>
      </c>
      <c r="E722" s="273" t="s">
        <v>648</v>
      </c>
      <c r="F722" s="274" t="s">
        <v>649</v>
      </c>
      <c r="G722" s="275" t="s">
        <v>139</v>
      </c>
      <c r="H722" s="276">
        <v>192.85</v>
      </c>
      <c r="I722" s="277"/>
      <c r="J722" s="278">
        <f>ROUND(I722*H722,2)</f>
        <v>0</v>
      </c>
      <c r="K722" s="274" t="s">
        <v>140</v>
      </c>
      <c r="L722" s="279"/>
      <c r="M722" s="280" t="s">
        <v>1</v>
      </c>
      <c r="N722" s="281" t="s">
        <v>39</v>
      </c>
      <c r="O722" s="79"/>
      <c r="P722" s="225">
        <f>O722*H722</f>
        <v>0</v>
      </c>
      <c r="Q722" s="225">
        <v>0.122</v>
      </c>
      <c r="R722" s="225">
        <f>Q722*H722</f>
        <v>23.5277</v>
      </c>
      <c r="S722" s="225">
        <v>0</v>
      </c>
      <c r="T722" s="226">
        <f>S722*H722</f>
        <v>0</v>
      </c>
      <c r="AR722" s="17" t="s">
        <v>175</v>
      </c>
      <c r="AT722" s="17" t="s">
        <v>565</v>
      </c>
      <c r="AU722" s="17" t="s">
        <v>78</v>
      </c>
      <c r="AY722" s="17" t="s">
        <v>134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17" t="s">
        <v>76</v>
      </c>
      <c r="BK722" s="227">
        <f>ROUND(I722*H722,2)</f>
        <v>0</v>
      </c>
      <c r="BL722" s="17" t="s">
        <v>141</v>
      </c>
      <c r="BM722" s="17" t="s">
        <v>650</v>
      </c>
    </row>
    <row r="723" spans="2:51" s="12" customFormat="1" ht="12">
      <c r="B723" s="228"/>
      <c r="C723" s="229"/>
      <c r="D723" s="230" t="s">
        <v>143</v>
      </c>
      <c r="E723" s="231" t="s">
        <v>1</v>
      </c>
      <c r="F723" s="232" t="s">
        <v>651</v>
      </c>
      <c r="G723" s="229"/>
      <c r="H723" s="231" t="s">
        <v>1</v>
      </c>
      <c r="I723" s="233"/>
      <c r="J723" s="229"/>
      <c r="K723" s="229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143</v>
      </c>
      <c r="AU723" s="238" t="s">
        <v>78</v>
      </c>
      <c r="AV723" s="12" t="s">
        <v>76</v>
      </c>
      <c r="AW723" s="12" t="s">
        <v>30</v>
      </c>
      <c r="AX723" s="12" t="s">
        <v>68</v>
      </c>
      <c r="AY723" s="238" t="s">
        <v>134</v>
      </c>
    </row>
    <row r="724" spans="2:51" s="12" customFormat="1" ht="12">
      <c r="B724" s="228"/>
      <c r="C724" s="229"/>
      <c r="D724" s="230" t="s">
        <v>143</v>
      </c>
      <c r="E724" s="231" t="s">
        <v>1</v>
      </c>
      <c r="F724" s="232" t="s">
        <v>577</v>
      </c>
      <c r="G724" s="229"/>
      <c r="H724" s="231" t="s">
        <v>1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143</v>
      </c>
      <c r="AU724" s="238" t="s">
        <v>78</v>
      </c>
      <c r="AV724" s="12" t="s">
        <v>76</v>
      </c>
      <c r="AW724" s="12" t="s">
        <v>30</v>
      </c>
      <c r="AX724" s="12" t="s">
        <v>68</v>
      </c>
      <c r="AY724" s="238" t="s">
        <v>134</v>
      </c>
    </row>
    <row r="725" spans="2:51" s="13" customFormat="1" ht="12">
      <c r="B725" s="239"/>
      <c r="C725" s="240"/>
      <c r="D725" s="230" t="s">
        <v>143</v>
      </c>
      <c r="E725" s="241" t="s">
        <v>1</v>
      </c>
      <c r="F725" s="242" t="s">
        <v>646</v>
      </c>
      <c r="G725" s="240"/>
      <c r="H725" s="243">
        <v>190</v>
      </c>
      <c r="I725" s="244"/>
      <c r="J725" s="240"/>
      <c r="K725" s="240"/>
      <c r="L725" s="245"/>
      <c r="M725" s="246"/>
      <c r="N725" s="247"/>
      <c r="O725" s="247"/>
      <c r="P725" s="247"/>
      <c r="Q725" s="247"/>
      <c r="R725" s="247"/>
      <c r="S725" s="247"/>
      <c r="T725" s="248"/>
      <c r="AT725" s="249" t="s">
        <v>143</v>
      </c>
      <c r="AU725" s="249" t="s">
        <v>78</v>
      </c>
      <c r="AV725" s="13" t="s">
        <v>78</v>
      </c>
      <c r="AW725" s="13" t="s">
        <v>30</v>
      </c>
      <c r="AX725" s="13" t="s">
        <v>68</v>
      </c>
      <c r="AY725" s="249" t="s">
        <v>134</v>
      </c>
    </row>
    <row r="726" spans="2:51" s="14" customFormat="1" ht="12">
      <c r="B726" s="250"/>
      <c r="C726" s="251"/>
      <c r="D726" s="230" t="s">
        <v>143</v>
      </c>
      <c r="E726" s="252" t="s">
        <v>1</v>
      </c>
      <c r="F726" s="253" t="s">
        <v>146</v>
      </c>
      <c r="G726" s="251"/>
      <c r="H726" s="254">
        <v>190</v>
      </c>
      <c r="I726" s="255"/>
      <c r="J726" s="251"/>
      <c r="K726" s="251"/>
      <c r="L726" s="256"/>
      <c r="M726" s="257"/>
      <c r="N726" s="258"/>
      <c r="O726" s="258"/>
      <c r="P726" s="258"/>
      <c r="Q726" s="258"/>
      <c r="R726" s="258"/>
      <c r="S726" s="258"/>
      <c r="T726" s="259"/>
      <c r="AT726" s="260" t="s">
        <v>143</v>
      </c>
      <c r="AU726" s="260" t="s">
        <v>78</v>
      </c>
      <c r="AV726" s="14" t="s">
        <v>141</v>
      </c>
      <c r="AW726" s="14" t="s">
        <v>30</v>
      </c>
      <c r="AX726" s="14" t="s">
        <v>68</v>
      </c>
      <c r="AY726" s="260" t="s">
        <v>134</v>
      </c>
    </row>
    <row r="727" spans="2:51" s="13" customFormat="1" ht="12">
      <c r="B727" s="239"/>
      <c r="C727" s="240"/>
      <c r="D727" s="230" t="s">
        <v>143</v>
      </c>
      <c r="E727" s="241" t="s">
        <v>1</v>
      </c>
      <c r="F727" s="242" t="s">
        <v>652</v>
      </c>
      <c r="G727" s="240"/>
      <c r="H727" s="243">
        <v>192.85</v>
      </c>
      <c r="I727" s="244"/>
      <c r="J727" s="240"/>
      <c r="K727" s="240"/>
      <c r="L727" s="245"/>
      <c r="M727" s="246"/>
      <c r="N727" s="247"/>
      <c r="O727" s="247"/>
      <c r="P727" s="247"/>
      <c r="Q727" s="247"/>
      <c r="R727" s="247"/>
      <c r="S727" s="247"/>
      <c r="T727" s="248"/>
      <c r="AT727" s="249" t="s">
        <v>143</v>
      </c>
      <c r="AU727" s="249" t="s">
        <v>78</v>
      </c>
      <c r="AV727" s="13" t="s">
        <v>78</v>
      </c>
      <c r="AW727" s="13" t="s">
        <v>30</v>
      </c>
      <c r="AX727" s="13" t="s">
        <v>68</v>
      </c>
      <c r="AY727" s="249" t="s">
        <v>134</v>
      </c>
    </row>
    <row r="728" spans="2:51" s="14" customFormat="1" ht="12">
      <c r="B728" s="250"/>
      <c r="C728" s="251"/>
      <c r="D728" s="230" t="s">
        <v>143</v>
      </c>
      <c r="E728" s="252" t="s">
        <v>1</v>
      </c>
      <c r="F728" s="253" t="s">
        <v>146</v>
      </c>
      <c r="G728" s="251"/>
      <c r="H728" s="254">
        <v>192.85</v>
      </c>
      <c r="I728" s="255"/>
      <c r="J728" s="251"/>
      <c r="K728" s="251"/>
      <c r="L728" s="256"/>
      <c r="M728" s="257"/>
      <c r="N728" s="258"/>
      <c r="O728" s="258"/>
      <c r="P728" s="258"/>
      <c r="Q728" s="258"/>
      <c r="R728" s="258"/>
      <c r="S728" s="258"/>
      <c r="T728" s="259"/>
      <c r="AT728" s="260" t="s">
        <v>143</v>
      </c>
      <c r="AU728" s="260" t="s">
        <v>78</v>
      </c>
      <c r="AV728" s="14" t="s">
        <v>141</v>
      </c>
      <c r="AW728" s="14" t="s">
        <v>30</v>
      </c>
      <c r="AX728" s="14" t="s">
        <v>76</v>
      </c>
      <c r="AY728" s="260" t="s">
        <v>134</v>
      </c>
    </row>
    <row r="729" spans="2:63" s="11" customFormat="1" ht="22.8" customHeight="1">
      <c r="B729" s="200"/>
      <c r="C729" s="201"/>
      <c r="D729" s="202" t="s">
        <v>67</v>
      </c>
      <c r="E729" s="214" t="s">
        <v>141</v>
      </c>
      <c r="F729" s="214" t="s">
        <v>653</v>
      </c>
      <c r="G729" s="201"/>
      <c r="H729" s="201"/>
      <c r="I729" s="204"/>
      <c r="J729" s="215">
        <f>BK729</f>
        <v>0</v>
      </c>
      <c r="K729" s="201"/>
      <c r="L729" s="206"/>
      <c r="M729" s="207"/>
      <c r="N729" s="208"/>
      <c r="O729" s="208"/>
      <c r="P729" s="209">
        <f>SUM(P730:P733)</f>
        <v>0</v>
      </c>
      <c r="Q729" s="208"/>
      <c r="R729" s="209">
        <f>SUM(R730:R733)</f>
        <v>0</v>
      </c>
      <c r="S729" s="208"/>
      <c r="T729" s="210">
        <f>SUM(T730:T733)</f>
        <v>0</v>
      </c>
      <c r="AR729" s="211" t="s">
        <v>76</v>
      </c>
      <c r="AT729" s="212" t="s">
        <v>67</v>
      </c>
      <c r="AU729" s="212" t="s">
        <v>76</v>
      </c>
      <c r="AY729" s="211" t="s">
        <v>134</v>
      </c>
      <c r="BK729" s="213">
        <f>SUM(BK730:BK733)</f>
        <v>0</v>
      </c>
    </row>
    <row r="730" spans="2:65" s="1" customFormat="1" ht="16.5" customHeight="1">
      <c r="B730" s="38"/>
      <c r="C730" s="216" t="s">
        <v>654</v>
      </c>
      <c r="D730" s="216" t="s">
        <v>136</v>
      </c>
      <c r="E730" s="217" t="s">
        <v>655</v>
      </c>
      <c r="F730" s="218" t="s">
        <v>656</v>
      </c>
      <c r="G730" s="219" t="s">
        <v>465</v>
      </c>
      <c r="H730" s="220">
        <v>38.1</v>
      </c>
      <c r="I730" s="221"/>
      <c r="J730" s="222">
        <f>ROUND(I730*H730,2)</f>
        <v>0</v>
      </c>
      <c r="K730" s="218" t="s">
        <v>1</v>
      </c>
      <c r="L730" s="43"/>
      <c r="M730" s="223" t="s">
        <v>1</v>
      </c>
      <c r="N730" s="224" t="s">
        <v>39</v>
      </c>
      <c r="O730" s="79"/>
      <c r="P730" s="225">
        <f>O730*H730</f>
        <v>0</v>
      </c>
      <c r="Q730" s="225">
        <v>0</v>
      </c>
      <c r="R730" s="225">
        <f>Q730*H730</f>
        <v>0</v>
      </c>
      <c r="S730" s="225">
        <v>0</v>
      </c>
      <c r="T730" s="226">
        <f>S730*H730</f>
        <v>0</v>
      </c>
      <c r="AR730" s="17" t="s">
        <v>141</v>
      </c>
      <c r="AT730" s="17" t="s">
        <v>136</v>
      </c>
      <c r="AU730" s="17" t="s">
        <v>78</v>
      </c>
      <c r="AY730" s="17" t="s">
        <v>134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17" t="s">
        <v>76</v>
      </c>
      <c r="BK730" s="227">
        <f>ROUND(I730*H730,2)</f>
        <v>0</v>
      </c>
      <c r="BL730" s="17" t="s">
        <v>141</v>
      </c>
      <c r="BM730" s="17" t="s">
        <v>657</v>
      </c>
    </row>
    <row r="731" spans="2:51" s="12" customFormat="1" ht="12">
      <c r="B731" s="228"/>
      <c r="C731" s="229"/>
      <c r="D731" s="230" t="s">
        <v>143</v>
      </c>
      <c r="E731" s="231" t="s">
        <v>1</v>
      </c>
      <c r="F731" s="232" t="s">
        <v>577</v>
      </c>
      <c r="G731" s="229"/>
      <c r="H731" s="231" t="s">
        <v>1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143</v>
      </c>
      <c r="AU731" s="238" t="s">
        <v>78</v>
      </c>
      <c r="AV731" s="12" t="s">
        <v>76</v>
      </c>
      <c r="AW731" s="12" t="s">
        <v>30</v>
      </c>
      <c r="AX731" s="12" t="s">
        <v>68</v>
      </c>
      <c r="AY731" s="238" t="s">
        <v>134</v>
      </c>
    </row>
    <row r="732" spans="2:51" s="13" customFormat="1" ht="12">
      <c r="B732" s="239"/>
      <c r="C732" s="240"/>
      <c r="D732" s="230" t="s">
        <v>143</v>
      </c>
      <c r="E732" s="241" t="s">
        <v>1</v>
      </c>
      <c r="F732" s="242" t="s">
        <v>658</v>
      </c>
      <c r="G732" s="240"/>
      <c r="H732" s="243">
        <v>38.1</v>
      </c>
      <c r="I732" s="244"/>
      <c r="J732" s="240"/>
      <c r="K732" s="240"/>
      <c r="L732" s="245"/>
      <c r="M732" s="246"/>
      <c r="N732" s="247"/>
      <c r="O732" s="247"/>
      <c r="P732" s="247"/>
      <c r="Q732" s="247"/>
      <c r="R732" s="247"/>
      <c r="S732" s="247"/>
      <c r="T732" s="248"/>
      <c r="AT732" s="249" t="s">
        <v>143</v>
      </c>
      <c r="AU732" s="249" t="s">
        <v>78</v>
      </c>
      <c r="AV732" s="13" t="s">
        <v>78</v>
      </c>
      <c r="AW732" s="13" t="s">
        <v>30</v>
      </c>
      <c r="AX732" s="13" t="s">
        <v>68</v>
      </c>
      <c r="AY732" s="249" t="s">
        <v>134</v>
      </c>
    </row>
    <row r="733" spans="2:51" s="14" customFormat="1" ht="12">
      <c r="B733" s="250"/>
      <c r="C733" s="251"/>
      <c r="D733" s="230" t="s">
        <v>143</v>
      </c>
      <c r="E733" s="252" t="s">
        <v>1</v>
      </c>
      <c r="F733" s="253" t="s">
        <v>146</v>
      </c>
      <c r="G733" s="251"/>
      <c r="H733" s="254">
        <v>38.1</v>
      </c>
      <c r="I733" s="255"/>
      <c r="J733" s="251"/>
      <c r="K733" s="251"/>
      <c r="L733" s="256"/>
      <c r="M733" s="257"/>
      <c r="N733" s="258"/>
      <c r="O733" s="258"/>
      <c r="P733" s="258"/>
      <c r="Q733" s="258"/>
      <c r="R733" s="258"/>
      <c r="S733" s="258"/>
      <c r="T733" s="259"/>
      <c r="AT733" s="260" t="s">
        <v>143</v>
      </c>
      <c r="AU733" s="260" t="s">
        <v>78</v>
      </c>
      <c r="AV733" s="14" t="s">
        <v>141</v>
      </c>
      <c r="AW733" s="14" t="s">
        <v>30</v>
      </c>
      <c r="AX733" s="14" t="s">
        <v>76</v>
      </c>
      <c r="AY733" s="260" t="s">
        <v>134</v>
      </c>
    </row>
    <row r="734" spans="2:63" s="11" customFormat="1" ht="22.8" customHeight="1">
      <c r="B734" s="200"/>
      <c r="C734" s="201"/>
      <c r="D734" s="202" t="s">
        <v>67</v>
      </c>
      <c r="E734" s="214" t="s">
        <v>161</v>
      </c>
      <c r="F734" s="214" t="s">
        <v>659</v>
      </c>
      <c r="G734" s="201"/>
      <c r="H734" s="201"/>
      <c r="I734" s="204"/>
      <c r="J734" s="215">
        <f>BK734</f>
        <v>0</v>
      </c>
      <c r="K734" s="201"/>
      <c r="L734" s="206"/>
      <c r="M734" s="207"/>
      <c r="N734" s="208"/>
      <c r="O734" s="208"/>
      <c r="P734" s="209">
        <f>SUM(P735:P837)</f>
        <v>0</v>
      </c>
      <c r="Q734" s="208"/>
      <c r="R734" s="209">
        <f>SUM(R735:R837)</f>
        <v>912.95628</v>
      </c>
      <c r="S734" s="208"/>
      <c r="T734" s="210">
        <f>SUM(T735:T837)</f>
        <v>0</v>
      </c>
      <c r="AR734" s="211" t="s">
        <v>76</v>
      </c>
      <c r="AT734" s="212" t="s">
        <v>67</v>
      </c>
      <c r="AU734" s="212" t="s">
        <v>76</v>
      </c>
      <c r="AY734" s="211" t="s">
        <v>134</v>
      </c>
      <c r="BK734" s="213">
        <f>SUM(BK735:BK837)</f>
        <v>0</v>
      </c>
    </row>
    <row r="735" spans="2:65" s="1" customFormat="1" ht="16.5" customHeight="1">
      <c r="B735" s="38"/>
      <c r="C735" s="216" t="s">
        <v>660</v>
      </c>
      <c r="D735" s="216" t="s">
        <v>136</v>
      </c>
      <c r="E735" s="217" t="s">
        <v>661</v>
      </c>
      <c r="F735" s="218" t="s">
        <v>662</v>
      </c>
      <c r="G735" s="219" t="s">
        <v>439</v>
      </c>
      <c r="H735" s="220">
        <v>380</v>
      </c>
      <c r="I735" s="221"/>
      <c r="J735" s="222">
        <f>ROUND(I735*H735,2)</f>
        <v>0</v>
      </c>
      <c r="K735" s="218" t="s">
        <v>1</v>
      </c>
      <c r="L735" s="43"/>
      <c r="M735" s="223" t="s">
        <v>1</v>
      </c>
      <c r="N735" s="224" t="s">
        <v>39</v>
      </c>
      <c r="O735" s="79"/>
      <c r="P735" s="225">
        <f>O735*H735</f>
        <v>0</v>
      </c>
      <c r="Q735" s="225">
        <v>0</v>
      </c>
      <c r="R735" s="225">
        <f>Q735*H735</f>
        <v>0</v>
      </c>
      <c r="S735" s="225">
        <v>0</v>
      </c>
      <c r="T735" s="226">
        <f>S735*H735</f>
        <v>0</v>
      </c>
      <c r="AR735" s="17" t="s">
        <v>141</v>
      </c>
      <c r="AT735" s="17" t="s">
        <v>136</v>
      </c>
      <c r="AU735" s="17" t="s">
        <v>78</v>
      </c>
      <c r="AY735" s="17" t="s">
        <v>134</v>
      </c>
      <c r="BE735" s="227">
        <f>IF(N735="základní",J735,0)</f>
        <v>0</v>
      </c>
      <c r="BF735" s="227">
        <f>IF(N735="snížená",J735,0)</f>
        <v>0</v>
      </c>
      <c r="BG735" s="227">
        <f>IF(N735="zákl. přenesená",J735,0)</f>
        <v>0</v>
      </c>
      <c r="BH735" s="227">
        <f>IF(N735="sníž. přenesená",J735,0)</f>
        <v>0</v>
      </c>
      <c r="BI735" s="227">
        <f>IF(N735="nulová",J735,0)</f>
        <v>0</v>
      </c>
      <c r="BJ735" s="17" t="s">
        <v>76</v>
      </c>
      <c r="BK735" s="227">
        <f>ROUND(I735*H735,2)</f>
        <v>0</v>
      </c>
      <c r="BL735" s="17" t="s">
        <v>141</v>
      </c>
      <c r="BM735" s="17" t="s">
        <v>663</v>
      </c>
    </row>
    <row r="736" spans="2:51" s="12" customFormat="1" ht="12">
      <c r="B736" s="228"/>
      <c r="C736" s="229"/>
      <c r="D736" s="230" t="s">
        <v>143</v>
      </c>
      <c r="E736" s="231" t="s">
        <v>1</v>
      </c>
      <c r="F736" s="232" t="s">
        <v>664</v>
      </c>
      <c r="G736" s="229"/>
      <c r="H736" s="231" t="s">
        <v>1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143</v>
      </c>
      <c r="AU736" s="238" t="s">
        <v>78</v>
      </c>
      <c r="AV736" s="12" t="s">
        <v>76</v>
      </c>
      <c r="AW736" s="12" t="s">
        <v>30</v>
      </c>
      <c r="AX736" s="12" t="s">
        <v>68</v>
      </c>
      <c r="AY736" s="238" t="s">
        <v>134</v>
      </c>
    </row>
    <row r="737" spans="2:51" s="12" customFormat="1" ht="12">
      <c r="B737" s="228"/>
      <c r="C737" s="229"/>
      <c r="D737" s="230" t="s">
        <v>143</v>
      </c>
      <c r="E737" s="231" t="s">
        <v>1</v>
      </c>
      <c r="F737" s="232" t="s">
        <v>665</v>
      </c>
      <c r="G737" s="229"/>
      <c r="H737" s="231" t="s">
        <v>1</v>
      </c>
      <c r="I737" s="233"/>
      <c r="J737" s="229"/>
      <c r="K737" s="229"/>
      <c r="L737" s="234"/>
      <c r="M737" s="235"/>
      <c r="N737" s="236"/>
      <c r="O737" s="236"/>
      <c r="P737" s="236"/>
      <c r="Q737" s="236"/>
      <c r="R737" s="236"/>
      <c r="S737" s="236"/>
      <c r="T737" s="237"/>
      <c r="AT737" s="238" t="s">
        <v>143</v>
      </c>
      <c r="AU737" s="238" t="s">
        <v>78</v>
      </c>
      <c r="AV737" s="12" t="s">
        <v>76</v>
      </c>
      <c r="AW737" s="12" t="s">
        <v>30</v>
      </c>
      <c r="AX737" s="12" t="s">
        <v>68</v>
      </c>
      <c r="AY737" s="238" t="s">
        <v>134</v>
      </c>
    </row>
    <row r="738" spans="2:51" s="13" customFormat="1" ht="12">
      <c r="B738" s="239"/>
      <c r="C738" s="240"/>
      <c r="D738" s="230" t="s">
        <v>143</v>
      </c>
      <c r="E738" s="241" t="s">
        <v>1</v>
      </c>
      <c r="F738" s="242" t="s">
        <v>666</v>
      </c>
      <c r="G738" s="240"/>
      <c r="H738" s="243">
        <v>380</v>
      </c>
      <c r="I738" s="244"/>
      <c r="J738" s="240"/>
      <c r="K738" s="240"/>
      <c r="L738" s="245"/>
      <c r="M738" s="246"/>
      <c r="N738" s="247"/>
      <c r="O738" s="247"/>
      <c r="P738" s="247"/>
      <c r="Q738" s="247"/>
      <c r="R738" s="247"/>
      <c r="S738" s="247"/>
      <c r="T738" s="248"/>
      <c r="AT738" s="249" t="s">
        <v>143</v>
      </c>
      <c r="AU738" s="249" t="s">
        <v>78</v>
      </c>
      <c r="AV738" s="13" t="s">
        <v>78</v>
      </c>
      <c r="AW738" s="13" t="s">
        <v>30</v>
      </c>
      <c r="AX738" s="13" t="s">
        <v>68</v>
      </c>
      <c r="AY738" s="249" t="s">
        <v>134</v>
      </c>
    </row>
    <row r="739" spans="2:51" s="14" customFormat="1" ht="12">
      <c r="B739" s="250"/>
      <c r="C739" s="251"/>
      <c r="D739" s="230" t="s">
        <v>143</v>
      </c>
      <c r="E739" s="252" t="s">
        <v>1</v>
      </c>
      <c r="F739" s="253" t="s">
        <v>146</v>
      </c>
      <c r="G739" s="251"/>
      <c r="H739" s="254">
        <v>380</v>
      </c>
      <c r="I739" s="255"/>
      <c r="J739" s="251"/>
      <c r="K739" s="251"/>
      <c r="L739" s="256"/>
      <c r="M739" s="257"/>
      <c r="N739" s="258"/>
      <c r="O739" s="258"/>
      <c r="P739" s="258"/>
      <c r="Q739" s="258"/>
      <c r="R739" s="258"/>
      <c r="S739" s="258"/>
      <c r="T739" s="259"/>
      <c r="AT739" s="260" t="s">
        <v>143</v>
      </c>
      <c r="AU739" s="260" t="s">
        <v>78</v>
      </c>
      <c r="AV739" s="14" t="s">
        <v>141</v>
      </c>
      <c r="AW739" s="14" t="s">
        <v>30</v>
      </c>
      <c r="AX739" s="14" t="s">
        <v>76</v>
      </c>
      <c r="AY739" s="260" t="s">
        <v>134</v>
      </c>
    </row>
    <row r="740" spans="2:65" s="1" customFormat="1" ht="16.5" customHeight="1">
      <c r="B740" s="38"/>
      <c r="C740" s="216" t="s">
        <v>667</v>
      </c>
      <c r="D740" s="216" t="s">
        <v>136</v>
      </c>
      <c r="E740" s="217" t="s">
        <v>668</v>
      </c>
      <c r="F740" s="218" t="s">
        <v>669</v>
      </c>
      <c r="G740" s="219" t="s">
        <v>439</v>
      </c>
      <c r="H740" s="220">
        <v>4430</v>
      </c>
      <c r="I740" s="221"/>
      <c r="J740" s="222">
        <f>ROUND(I740*H740,2)</f>
        <v>0</v>
      </c>
      <c r="K740" s="218" t="s">
        <v>1</v>
      </c>
      <c r="L740" s="43"/>
      <c r="M740" s="223" t="s">
        <v>1</v>
      </c>
      <c r="N740" s="224" t="s">
        <v>39</v>
      </c>
      <c r="O740" s="79"/>
      <c r="P740" s="225">
        <f>O740*H740</f>
        <v>0</v>
      </c>
      <c r="Q740" s="225">
        <v>0</v>
      </c>
      <c r="R740" s="225">
        <f>Q740*H740</f>
        <v>0</v>
      </c>
      <c r="S740" s="225">
        <v>0</v>
      </c>
      <c r="T740" s="226">
        <f>S740*H740</f>
        <v>0</v>
      </c>
      <c r="AR740" s="17" t="s">
        <v>141</v>
      </c>
      <c r="AT740" s="17" t="s">
        <v>136</v>
      </c>
      <c r="AU740" s="17" t="s">
        <v>78</v>
      </c>
      <c r="AY740" s="17" t="s">
        <v>134</v>
      </c>
      <c r="BE740" s="227">
        <f>IF(N740="základní",J740,0)</f>
        <v>0</v>
      </c>
      <c r="BF740" s="227">
        <f>IF(N740="snížená",J740,0)</f>
        <v>0</v>
      </c>
      <c r="BG740" s="227">
        <f>IF(N740="zákl. přenesená",J740,0)</f>
        <v>0</v>
      </c>
      <c r="BH740" s="227">
        <f>IF(N740="sníž. přenesená",J740,0)</f>
        <v>0</v>
      </c>
      <c r="BI740" s="227">
        <f>IF(N740="nulová",J740,0)</f>
        <v>0</v>
      </c>
      <c r="BJ740" s="17" t="s">
        <v>76</v>
      </c>
      <c r="BK740" s="227">
        <f>ROUND(I740*H740,2)</f>
        <v>0</v>
      </c>
      <c r="BL740" s="17" t="s">
        <v>141</v>
      </c>
      <c r="BM740" s="17" t="s">
        <v>670</v>
      </c>
    </row>
    <row r="741" spans="2:51" s="12" customFormat="1" ht="12">
      <c r="B741" s="228"/>
      <c r="C741" s="229"/>
      <c r="D741" s="230" t="s">
        <v>143</v>
      </c>
      <c r="E741" s="231" t="s">
        <v>1</v>
      </c>
      <c r="F741" s="232" t="s">
        <v>664</v>
      </c>
      <c r="G741" s="229"/>
      <c r="H741" s="231" t="s">
        <v>1</v>
      </c>
      <c r="I741" s="233"/>
      <c r="J741" s="229"/>
      <c r="K741" s="229"/>
      <c r="L741" s="234"/>
      <c r="M741" s="235"/>
      <c r="N741" s="236"/>
      <c r="O741" s="236"/>
      <c r="P741" s="236"/>
      <c r="Q741" s="236"/>
      <c r="R741" s="236"/>
      <c r="S741" s="236"/>
      <c r="T741" s="237"/>
      <c r="AT741" s="238" t="s">
        <v>143</v>
      </c>
      <c r="AU741" s="238" t="s">
        <v>78</v>
      </c>
      <c r="AV741" s="12" t="s">
        <v>76</v>
      </c>
      <c r="AW741" s="12" t="s">
        <v>30</v>
      </c>
      <c r="AX741" s="12" t="s">
        <v>68</v>
      </c>
      <c r="AY741" s="238" t="s">
        <v>134</v>
      </c>
    </row>
    <row r="742" spans="2:51" s="12" customFormat="1" ht="12">
      <c r="B742" s="228"/>
      <c r="C742" s="229"/>
      <c r="D742" s="230" t="s">
        <v>143</v>
      </c>
      <c r="E742" s="231" t="s">
        <v>1</v>
      </c>
      <c r="F742" s="232" t="s">
        <v>671</v>
      </c>
      <c r="G742" s="229"/>
      <c r="H742" s="231" t="s">
        <v>1</v>
      </c>
      <c r="I742" s="233"/>
      <c r="J742" s="229"/>
      <c r="K742" s="229"/>
      <c r="L742" s="234"/>
      <c r="M742" s="235"/>
      <c r="N742" s="236"/>
      <c r="O742" s="236"/>
      <c r="P742" s="236"/>
      <c r="Q742" s="236"/>
      <c r="R742" s="236"/>
      <c r="S742" s="236"/>
      <c r="T742" s="237"/>
      <c r="AT742" s="238" t="s">
        <v>143</v>
      </c>
      <c r="AU742" s="238" t="s">
        <v>78</v>
      </c>
      <c r="AV742" s="12" t="s">
        <v>76</v>
      </c>
      <c r="AW742" s="12" t="s">
        <v>30</v>
      </c>
      <c r="AX742" s="12" t="s">
        <v>68</v>
      </c>
      <c r="AY742" s="238" t="s">
        <v>134</v>
      </c>
    </row>
    <row r="743" spans="2:51" s="13" customFormat="1" ht="12">
      <c r="B743" s="239"/>
      <c r="C743" s="240"/>
      <c r="D743" s="230" t="s">
        <v>143</v>
      </c>
      <c r="E743" s="241" t="s">
        <v>1</v>
      </c>
      <c r="F743" s="242" t="s">
        <v>576</v>
      </c>
      <c r="G743" s="240"/>
      <c r="H743" s="243">
        <v>2335</v>
      </c>
      <c r="I743" s="244"/>
      <c r="J743" s="240"/>
      <c r="K743" s="240"/>
      <c r="L743" s="245"/>
      <c r="M743" s="246"/>
      <c r="N743" s="247"/>
      <c r="O743" s="247"/>
      <c r="P743" s="247"/>
      <c r="Q743" s="247"/>
      <c r="R743" s="247"/>
      <c r="S743" s="247"/>
      <c r="T743" s="248"/>
      <c r="AT743" s="249" t="s">
        <v>143</v>
      </c>
      <c r="AU743" s="249" t="s">
        <v>78</v>
      </c>
      <c r="AV743" s="13" t="s">
        <v>78</v>
      </c>
      <c r="AW743" s="13" t="s">
        <v>30</v>
      </c>
      <c r="AX743" s="13" t="s">
        <v>68</v>
      </c>
      <c r="AY743" s="249" t="s">
        <v>134</v>
      </c>
    </row>
    <row r="744" spans="2:51" s="12" customFormat="1" ht="12">
      <c r="B744" s="228"/>
      <c r="C744" s="229"/>
      <c r="D744" s="230" t="s">
        <v>143</v>
      </c>
      <c r="E744" s="231" t="s">
        <v>1</v>
      </c>
      <c r="F744" s="232" t="s">
        <v>577</v>
      </c>
      <c r="G744" s="229"/>
      <c r="H744" s="231" t="s">
        <v>1</v>
      </c>
      <c r="I744" s="233"/>
      <c r="J744" s="229"/>
      <c r="K744" s="229"/>
      <c r="L744" s="234"/>
      <c r="M744" s="235"/>
      <c r="N744" s="236"/>
      <c r="O744" s="236"/>
      <c r="P744" s="236"/>
      <c r="Q744" s="236"/>
      <c r="R744" s="236"/>
      <c r="S744" s="236"/>
      <c r="T744" s="237"/>
      <c r="AT744" s="238" t="s">
        <v>143</v>
      </c>
      <c r="AU744" s="238" t="s">
        <v>78</v>
      </c>
      <c r="AV744" s="12" t="s">
        <v>76</v>
      </c>
      <c r="AW744" s="12" t="s">
        <v>30</v>
      </c>
      <c r="AX744" s="12" t="s">
        <v>68</v>
      </c>
      <c r="AY744" s="238" t="s">
        <v>134</v>
      </c>
    </row>
    <row r="745" spans="2:51" s="13" customFormat="1" ht="12">
      <c r="B745" s="239"/>
      <c r="C745" s="240"/>
      <c r="D745" s="230" t="s">
        <v>143</v>
      </c>
      <c r="E745" s="241" t="s">
        <v>1</v>
      </c>
      <c r="F745" s="242" t="s">
        <v>672</v>
      </c>
      <c r="G745" s="240"/>
      <c r="H745" s="243">
        <v>1105</v>
      </c>
      <c r="I745" s="244"/>
      <c r="J745" s="240"/>
      <c r="K745" s="240"/>
      <c r="L745" s="245"/>
      <c r="M745" s="246"/>
      <c r="N745" s="247"/>
      <c r="O745" s="247"/>
      <c r="P745" s="247"/>
      <c r="Q745" s="247"/>
      <c r="R745" s="247"/>
      <c r="S745" s="247"/>
      <c r="T745" s="248"/>
      <c r="AT745" s="249" t="s">
        <v>143</v>
      </c>
      <c r="AU745" s="249" t="s">
        <v>78</v>
      </c>
      <c r="AV745" s="13" t="s">
        <v>78</v>
      </c>
      <c r="AW745" s="13" t="s">
        <v>30</v>
      </c>
      <c r="AX745" s="13" t="s">
        <v>68</v>
      </c>
      <c r="AY745" s="249" t="s">
        <v>134</v>
      </c>
    </row>
    <row r="746" spans="2:51" s="12" customFormat="1" ht="12">
      <c r="B746" s="228"/>
      <c r="C746" s="229"/>
      <c r="D746" s="230" t="s">
        <v>143</v>
      </c>
      <c r="E746" s="231" t="s">
        <v>1</v>
      </c>
      <c r="F746" s="232" t="s">
        <v>581</v>
      </c>
      <c r="G746" s="229"/>
      <c r="H746" s="231" t="s">
        <v>1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143</v>
      </c>
      <c r="AU746" s="238" t="s">
        <v>78</v>
      </c>
      <c r="AV746" s="12" t="s">
        <v>76</v>
      </c>
      <c r="AW746" s="12" t="s">
        <v>30</v>
      </c>
      <c r="AX746" s="12" t="s">
        <v>68</v>
      </c>
      <c r="AY746" s="238" t="s">
        <v>134</v>
      </c>
    </row>
    <row r="747" spans="2:51" s="13" customFormat="1" ht="12">
      <c r="B747" s="239"/>
      <c r="C747" s="240"/>
      <c r="D747" s="230" t="s">
        <v>143</v>
      </c>
      <c r="E747" s="241" t="s">
        <v>1</v>
      </c>
      <c r="F747" s="242" t="s">
        <v>582</v>
      </c>
      <c r="G747" s="240"/>
      <c r="H747" s="243">
        <v>990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AT747" s="249" t="s">
        <v>143</v>
      </c>
      <c r="AU747" s="249" t="s">
        <v>78</v>
      </c>
      <c r="AV747" s="13" t="s">
        <v>78</v>
      </c>
      <c r="AW747" s="13" t="s">
        <v>30</v>
      </c>
      <c r="AX747" s="13" t="s">
        <v>68</v>
      </c>
      <c r="AY747" s="249" t="s">
        <v>134</v>
      </c>
    </row>
    <row r="748" spans="2:51" s="14" customFormat="1" ht="12">
      <c r="B748" s="250"/>
      <c r="C748" s="251"/>
      <c r="D748" s="230" t="s">
        <v>143</v>
      </c>
      <c r="E748" s="252" t="s">
        <v>1</v>
      </c>
      <c r="F748" s="253" t="s">
        <v>146</v>
      </c>
      <c r="G748" s="251"/>
      <c r="H748" s="254">
        <v>4430</v>
      </c>
      <c r="I748" s="255"/>
      <c r="J748" s="251"/>
      <c r="K748" s="251"/>
      <c r="L748" s="256"/>
      <c r="M748" s="257"/>
      <c r="N748" s="258"/>
      <c r="O748" s="258"/>
      <c r="P748" s="258"/>
      <c r="Q748" s="258"/>
      <c r="R748" s="258"/>
      <c r="S748" s="258"/>
      <c r="T748" s="259"/>
      <c r="AT748" s="260" t="s">
        <v>143</v>
      </c>
      <c r="AU748" s="260" t="s">
        <v>78</v>
      </c>
      <c r="AV748" s="14" t="s">
        <v>141</v>
      </c>
      <c r="AW748" s="14" t="s">
        <v>30</v>
      </c>
      <c r="AX748" s="14" t="s">
        <v>76</v>
      </c>
      <c r="AY748" s="260" t="s">
        <v>134</v>
      </c>
    </row>
    <row r="749" spans="2:65" s="1" customFormat="1" ht="16.5" customHeight="1">
      <c r="B749" s="38"/>
      <c r="C749" s="216" t="s">
        <v>673</v>
      </c>
      <c r="D749" s="216" t="s">
        <v>136</v>
      </c>
      <c r="E749" s="217" t="s">
        <v>674</v>
      </c>
      <c r="F749" s="218" t="s">
        <v>675</v>
      </c>
      <c r="G749" s="219" t="s">
        <v>439</v>
      </c>
      <c r="H749" s="220">
        <v>48</v>
      </c>
      <c r="I749" s="221"/>
      <c r="J749" s="222">
        <f>ROUND(I749*H749,2)</f>
        <v>0</v>
      </c>
      <c r="K749" s="218" t="s">
        <v>140</v>
      </c>
      <c r="L749" s="43"/>
      <c r="M749" s="223" t="s">
        <v>1</v>
      </c>
      <c r="N749" s="224" t="s">
        <v>39</v>
      </c>
      <c r="O749" s="79"/>
      <c r="P749" s="225">
        <f>O749*H749</f>
        <v>0</v>
      </c>
      <c r="Q749" s="225">
        <v>0.27994</v>
      </c>
      <c r="R749" s="225">
        <f>Q749*H749</f>
        <v>13.43712</v>
      </c>
      <c r="S749" s="225">
        <v>0</v>
      </c>
      <c r="T749" s="226">
        <f>S749*H749</f>
        <v>0</v>
      </c>
      <c r="AR749" s="17" t="s">
        <v>141</v>
      </c>
      <c r="AT749" s="17" t="s">
        <v>136</v>
      </c>
      <c r="AU749" s="17" t="s">
        <v>78</v>
      </c>
      <c r="AY749" s="17" t="s">
        <v>134</v>
      </c>
      <c r="BE749" s="227">
        <f>IF(N749="základní",J749,0)</f>
        <v>0</v>
      </c>
      <c r="BF749" s="227">
        <f>IF(N749="snížená",J749,0)</f>
        <v>0</v>
      </c>
      <c r="BG749" s="227">
        <f>IF(N749="zákl. přenesená",J749,0)</f>
        <v>0</v>
      </c>
      <c r="BH749" s="227">
        <f>IF(N749="sníž. přenesená",J749,0)</f>
        <v>0</v>
      </c>
      <c r="BI749" s="227">
        <f>IF(N749="nulová",J749,0)</f>
        <v>0</v>
      </c>
      <c r="BJ749" s="17" t="s">
        <v>76</v>
      </c>
      <c r="BK749" s="227">
        <f>ROUND(I749*H749,2)</f>
        <v>0</v>
      </c>
      <c r="BL749" s="17" t="s">
        <v>141</v>
      </c>
      <c r="BM749" s="17" t="s">
        <v>676</v>
      </c>
    </row>
    <row r="750" spans="2:51" s="12" customFormat="1" ht="12">
      <c r="B750" s="228"/>
      <c r="C750" s="229"/>
      <c r="D750" s="230" t="s">
        <v>143</v>
      </c>
      <c r="E750" s="231" t="s">
        <v>1</v>
      </c>
      <c r="F750" s="232" t="s">
        <v>577</v>
      </c>
      <c r="G750" s="229"/>
      <c r="H750" s="231" t="s">
        <v>1</v>
      </c>
      <c r="I750" s="233"/>
      <c r="J750" s="229"/>
      <c r="K750" s="229"/>
      <c r="L750" s="234"/>
      <c r="M750" s="235"/>
      <c r="N750" s="236"/>
      <c r="O750" s="236"/>
      <c r="P750" s="236"/>
      <c r="Q750" s="236"/>
      <c r="R750" s="236"/>
      <c r="S750" s="236"/>
      <c r="T750" s="237"/>
      <c r="AT750" s="238" t="s">
        <v>143</v>
      </c>
      <c r="AU750" s="238" t="s">
        <v>78</v>
      </c>
      <c r="AV750" s="12" t="s">
        <v>76</v>
      </c>
      <c r="AW750" s="12" t="s">
        <v>30</v>
      </c>
      <c r="AX750" s="12" t="s">
        <v>68</v>
      </c>
      <c r="AY750" s="238" t="s">
        <v>134</v>
      </c>
    </row>
    <row r="751" spans="2:51" s="13" customFormat="1" ht="12">
      <c r="B751" s="239"/>
      <c r="C751" s="240"/>
      <c r="D751" s="230" t="s">
        <v>143</v>
      </c>
      <c r="E751" s="241" t="s">
        <v>1</v>
      </c>
      <c r="F751" s="242" t="s">
        <v>677</v>
      </c>
      <c r="G751" s="240"/>
      <c r="H751" s="243">
        <v>48</v>
      </c>
      <c r="I751" s="244"/>
      <c r="J751" s="240"/>
      <c r="K751" s="240"/>
      <c r="L751" s="245"/>
      <c r="M751" s="246"/>
      <c r="N751" s="247"/>
      <c r="O751" s="247"/>
      <c r="P751" s="247"/>
      <c r="Q751" s="247"/>
      <c r="R751" s="247"/>
      <c r="S751" s="247"/>
      <c r="T751" s="248"/>
      <c r="AT751" s="249" t="s">
        <v>143</v>
      </c>
      <c r="AU751" s="249" t="s">
        <v>78</v>
      </c>
      <c r="AV751" s="13" t="s">
        <v>78</v>
      </c>
      <c r="AW751" s="13" t="s">
        <v>30</v>
      </c>
      <c r="AX751" s="13" t="s">
        <v>68</v>
      </c>
      <c r="AY751" s="249" t="s">
        <v>134</v>
      </c>
    </row>
    <row r="752" spans="2:51" s="14" customFormat="1" ht="12">
      <c r="B752" s="250"/>
      <c r="C752" s="251"/>
      <c r="D752" s="230" t="s">
        <v>143</v>
      </c>
      <c r="E752" s="252" t="s">
        <v>1</v>
      </c>
      <c r="F752" s="253" t="s">
        <v>146</v>
      </c>
      <c r="G752" s="251"/>
      <c r="H752" s="254">
        <v>48</v>
      </c>
      <c r="I752" s="255"/>
      <c r="J752" s="251"/>
      <c r="K752" s="251"/>
      <c r="L752" s="256"/>
      <c r="M752" s="257"/>
      <c r="N752" s="258"/>
      <c r="O752" s="258"/>
      <c r="P752" s="258"/>
      <c r="Q752" s="258"/>
      <c r="R752" s="258"/>
      <c r="S752" s="258"/>
      <c r="T752" s="259"/>
      <c r="AT752" s="260" t="s">
        <v>143</v>
      </c>
      <c r="AU752" s="260" t="s">
        <v>78</v>
      </c>
      <c r="AV752" s="14" t="s">
        <v>141</v>
      </c>
      <c r="AW752" s="14" t="s">
        <v>30</v>
      </c>
      <c r="AX752" s="14" t="s">
        <v>76</v>
      </c>
      <c r="AY752" s="260" t="s">
        <v>134</v>
      </c>
    </row>
    <row r="753" spans="2:65" s="1" customFormat="1" ht="16.5" customHeight="1">
      <c r="B753" s="38"/>
      <c r="C753" s="216" t="s">
        <v>678</v>
      </c>
      <c r="D753" s="216" t="s">
        <v>136</v>
      </c>
      <c r="E753" s="217" t="s">
        <v>679</v>
      </c>
      <c r="F753" s="218" t="s">
        <v>680</v>
      </c>
      <c r="G753" s="219" t="s">
        <v>439</v>
      </c>
      <c r="H753" s="220">
        <v>2750</v>
      </c>
      <c r="I753" s="221"/>
      <c r="J753" s="222">
        <f>ROUND(I753*H753,2)</f>
        <v>0</v>
      </c>
      <c r="K753" s="218" t="s">
        <v>1</v>
      </c>
      <c r="L753" s="43"/>
      <c r="M753" s="223" t="s">
        <v>1</v>
      </c>
      <c r="N753" s="224" t="s">
        <v>39</v>
      </c>
      <c r="O753" s="79"/>
      <c r="P753" s="225">
        <f>O753*H753</f>
        <v>0</v>
      </c>
      <c r="Q753" s="225">
        <v>0</v>
      </c>
      <c r="R753" s="225">
        <f>Q753*H753</f>
        <v>0</v>
      </c>
      <c r="S753" s="225">
        <v>0</v>
      </c>
      <c r="T753" s="226">
        <f>S753*H753</f>
        <v>0</v>
      </c>
      <c r="AR753" s="17" t="s">
        <v>141</v>
      </c>
      <c r="AT753" s="17" t="s">
        <v>136</v>
      </c>
      <c r="AU753" s="17" t="s">
        <v>78</v>
      </c>
      <c r="AY753" s="17" t="s">
        <v>134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17" t="s">
        <v>76</v>
      </c>
      <c r="BK753" s="227">
        <f>ROUND(I753*H753,2)</f>
        <v>0</v>
      </c>
      <c r="BL753" s="17" t="s">
        <v>141</v>
      </c>
      <c r="BM753" s="17" t="s">
        <v>681</v>
      </c>
    </row>
    <row r="754" spans="2:51" s="12" customFormat="1" ht="12">
      <c r="B754" s="228"/>
      <c r="C754" s="229"/>
      <c r="D754" s="230" t="s">
        <v>143</v>
      </c>
      <c r="E754" s="231" t="s">
        <v>1</v>
      </c>
      <c r="F754" s="232" t="s">
        <v>682</v>
      </c>
      <c r="G754" s="229"/>
      <c r="H754" s="231" t="s">
        <v>1</v>
      </c>
      <c r="I754" s="233"/>
      <c r="J754" s="229"/>
      <c r="K754" s="229"/>
      <c r="L754" s="234"/>
      <c r="M754" s="235"/>
      <c r="N754" s="236"/>
      <c r="O754" s="236"/>
      <c r="P754" s="236"/>
      <c r="Q754" s="236"/>
      <c r="R754" s="236"/>
      <c r="S754" s="236"/>
      <c r="T754" s="237"/>
      <c r="AT754" s="238" t="s">
        <v>143</v>
      </c>
      <c r="AU754" s="238" t="s">
        <v>78</v>
      </c>
      <c r="AV754" s="12" t="s">
        <v>76</v>
      </c>
      <c r="AW754" s="12" t="s">
        <v>30</v>
      </c>
      <c r="AX754" s="12" t="s">
        <v>68</v>
      </c>
      <c r="AY754" s="238" t="s">
        <v>134</v>
      </c>
    </row>
    <row r="755" spans="2:51" s="12" customFormat="1" ht="12">
      <c r="B755" s="228"/>
      <c r="C755" s="229"/>
      <c r="D755" s="230" t="s">
        <v>143</v>
      </c>
      <c r="E755" s="231" t="s">
        <v>1</v>
      </c>
      <c r="F755" s="232" t="s">
        <v>671</v>
      </c>
      <c r="G755" s="229"/>
      <c r="H755" s="231" t="s">
        <v>1</v>
      </c>
      <c r="I755" s="233"/>
      <c r="J755" s="229"/>
      <c r="K755" s="229"/>
      <c r="L755" s="234"/>
      <c r="M755" s="235"/>
      <c r="N755" s="236"/>
      <c r="O755" s="236"/>
      <c r="P755" s="236"/>
      <c r="Q755" s="236"/>
      <c r="R755" s="236"/>
      <c r="S755" s="236"/>
      <c r="T755" s="237"/>
      <c r="AT755" s="238" t="s">
        <v>143</v>
      </c>
      <c r="AU755" s="238" t="s">
        <v>78</v>
      </c>
      <c r="AV755" s="12" t="s">
        <v>76</v>
      </c>
      <c r="AW755" s="12" t="s">
        <v>30</v>
      </c>
      <c r="AX755" s="12" t="s">
        <v>68</v>
      </c>
      <c r="AY755" s="238" t="s">
        <v>134</v>
      </c>
    </row>
    <row r="756" spans="2:51" s="13" customFormat="1" ht="12">
      <c r="B756" s="239"/>
      <c r="C756" s="240"/>
      <c r="D756" s="230" t="s">
        <v>143</v>
      </c>
      <c r="E756" s="241" t="s">
        <v>1</v>
      </c>
      <c r="F756" s="242" t="s">
        <v>576</v>
      </c>
      <c r="G756" s="240"/>
      <c r="H756" s="243">
        <v>2335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AT756" s="249" t="s">
        <v>143</v>
      </c>
      <c r="AU756" s="249" t="s">
        <v>78</v>
      </c>
      <c r="AV756" s="13" t="s">
        <v>78</v>
      </c>
      <c r="AW756" s="13" t="s">
        <v>30</v>
      </c>
      <c r="AX756" s="13" t="s">
        <v>68</v>
      </c>
      <c r="AY756" s="249" t="s">
        <v>134</v>
      </c>
    </row>
    <row r="757" spans="2:51" s="12" customFormat="1" ht="12">
      <c r="B757" s="228"/>
      <c r="C757" s="229"/>
      <c r="D757" s="230" t="s">
        <v>143</v>
      </c>
      <c r="E757" s="231" t="s">
        <v>1</v>
      </c>
      <c r="F757" s="232" t="s">
        <v>665</v>
      </c>
      <c r="G757" s="229"/>
      <c r="H757" s="231" t="s">
        <v>1</v>
      </c>
      <c r="I757" s="233"/>
      <c r="J757" s="229"/>
      <c r="K757" s="229"/>
      <c r="L757" s="234"/>
      <c r="M757" s="235"/>
      <c r="N757" s="236"/>
      <c r="O757" s="236"/>
      <c r="P757" s="236"/>
      <c r="Q757" s="236"/>
      <c r="R757" s="236"/>
      <c r="S757" s="236"/>
      <c r="T757" s="237"/>
      <c r="AT757" s="238" t="s">
        <v>143</v>
      </c>
      <c r="AU757" s="238" t="s">
        <v>78</v>
      </c>
      <c r="AV757" s="12" t="s">
        <v>76</v>
      </c>
      <c r="AW757" s="12" t="s">
        <v>30</v>
      </c>
      <c r="AX757" s="12" t="s">
        <v>68</v>
      </c>
      <c r="AY757" s="238" t="s">
        <v>134</v>
      </c>
    </row>
    <row r="758" spans="2:51" s="13" customFormat="1" ht="12">
      <c r="B758" s="239"/>
      <c r="C758" s="240"/>
      <c r="D758" s="230" t="s">
        <v>143</v>
      </c>
      <c r="E758" s="241" t="s">
        <v>1</v>
      </c>
      <c r="F758" s="242" t="s">
        <v>683</v>
      </c>
      <c r="G758" s="240"/>
      <c r="H758" s="243">
        <v>415</v>
      </c>
      <c r="I758" s="244"/>
      <c r="J758" s="240"/>
      <c r="K758" s="240"/>
      <c r="L758" s="245"/>
      <c r="M758" s="246"/>
      <c r="N758" s="247"/>
      <c r="O758" s="247"/>
      <c r="P758" s="247"/>
      <c r="Q758" s="247"/>
      <c r="R758" s="247"/>
      <c r="S758" s="247"/>
      <c r="T758" s="248"/>
      <c r="AT758" s="249" t="s">
        <v>143</v>
      </c>
      <c r="AU758" s="249" t="s">
        <v>78</v>
      </c>
      <c r="AV758" s="13" t="s">
        <v>78</v>
      </c>
      <c r="AW758" s="13" t="s">
        <v>30</v>
      </c>
      <c r="AX758" s="13" t="s">
        <v>68</v>
      </c>
      <c r="AY758" s="249" t="s">
        <v>134</v>
      </c>
    </row>
    <row r="759" spans="2:51" s="14" customFormat="1" ht="12">
      <c r="B759" s="250"/>
      <c r="C759" s="251"/>
      <c r="D759" s="230" t="s">
        <v>143</v>
      </c>
      <c r="E759" s="252" t="s">
        <v>1</v>
      </c>
      <c r="F759" s="253" t="s">
        <v>146</v>
      </c>
      <c r="G759" s="251"/>
      <c r="H759" s="254">
        <v>2750</v>
      </c>
      <c r="I759" s="255"/>
      <c r="J759" s="251"/>
      <c r="K759" s="251"/>
      <c r="L759" s="256"/>
      <c r="M759" s="257"/>
      <c r="N759" s="258"/>
      <c r="O759" s="258"/>
      <c r="P759" s="258"/>
      <c r="Q759" s="258"/>
      <c r="R759" s="258"/>
      <c r="S759" s="258"/>
      <c r="T759" s="259"/>
      <c r="AT759" s="260" t="s">
        <v>143</v>
      </c>
      <c r="AU759" s="260" t="s">
        <v>78</v>
      </c>
      <c r="AV759" s="14" t="s">
        <v>141</v>
      </c>
      <c r="AW759" s="14" t="s">
        <v>30</v>
      </c>
      <c r="AX759" s="14" t="s">
        <v>76</v>
      </c>
      <c r="AY759" s="260" t="s">
        <v>134</v>
      </c>
    </row>
    <row r="760" spans="2:65" s="1" customFormat="1" ht="16.5" customHeight="1">
      <c r="B760" s="38"/>
      <c r="C760" s="216" t="s">
        <v>684</v>
      </c>
      <c r="D760" s="216" t="s">
        <v>136</v>
      </c>
      <c r="E760" s="217" t="s">
        <v>685</v>
      </c>
      <c r="F760" s="218" t="s">
        <v>686</v>
      </c>
      <c r="G760" s="219" t="s">
        <v>439</v>
      </c>
      <c r="H760" s="220">
        <v>2335</v>
      </c>
      <c r="I760" s="221"/>
      <c r="J760" s="222">
        <f>ROUND(I760*H760,2)</f>
        <v>0</v>
      </c>
      <c r="K760" s="218" t="s">
        <v>1</v>
      </c>
      <c r="L760" s="43"/>
      <c r="M760" s="223" t="s">
        <v>1</v>
      </c>
      <c r="N760" s="224" t="s">
        <v>39</v>
      </c>
      <c r="O760" s="79"/>
      <c r="P760" s="225">
        <f>O760*H760</f>
        <v>0</v>
      </c>
      <c r="Q760" s="225">
        <v>0</v>
      </c>
      <c r="R760" s="225">
        <f>Q760*H760</f>
        <v>0</v>
      </c>
      <c r="S760" s="225">
        <v>0</v>
      </c>
      <c r="T760" s="226">
        <f>S760*H760</f>
        <v>0</v>
      </c>
      <c r="AR760" s="17" t="s">
        <v>141</v>
      </c>
      <c r="AT760" s="17" t="s">
        <v>136</v>
      </c>
      <c r="AU760" s="17" t="s">
        <v>78</v>
      </c>
      <c r="AY760" s="17" t="s">
        <v>134</v>
      </c>
      <c r="BE760" s="227">
        <f>IF(N760="základní",J760,0)</f>
        <v>0</v>
      </c>
      <c r="BF760" s="227">
        <f>IF(N760="snížená",J760,0)</f>
        <v>0</v>
      </c>
      <c r="BG760" s="227">
        <f>IF(N760="zákl. přenesená",J760,0)</f>
        <v>0</v>
      </c>
      <c r="BH760" s="227">
        <f>IF(N760="sníž. přenesená",J760,0)</f>
        <v>0</v>
      </c>
      <c r="BI760" s="227">
        <f>IF(N760="nulová",J760,0)</f>
        <v>0</v>
      </c>
      <c r="BJ760" s="17" t="s">
        <v>76</v>
      </c>
      <c r="BK760" s="227">
        <f>ROUND(I760*H760,2)</f>
        <v>0</v>
      </c>
      <c r="BL760" s="17" t="s">
        <v>141</v>
      </c>
      <c r="BM760" s="17" t="s">
        <v>687</v>
      </c>
    </row>
    <row r="761" spans="2:51" s="12" customFormat="1" ht="12">
      <c r="B761" s="228"/>
      <c r="C761" s="229"/>
      <c r="D761" s="230" t="s">
        <v>143</v>
      </c>
      <c r="E761" s="231" t="s">
        <v>1</v>
      </c>
      <c r="F761" s="232" t="s">
        <v>682</v>
      </c>
      <c r="G761" s="229"/>
      <c r="H761" s="231" t="s">
        <v>1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143</v>
      </c>
      <c r="AU761" s="238" t="s">
        <v>78</v>
      </c>
      <c r="AV761" s="12" t="s">
        <v>76</v>
      </c>
      <c r="AW761" s="12" t="s">
        <v>30</v>
      </c>
      <c r="AX761" s="12" t="s">
        <v>68</v>
      </c>
      <c r="AY761" s="238" t="s">
        <v>134</v>
      </c>
    </row>
    <row r="762" spans="2:51" s="12" customFormat="1" ht="12">
      <c r="B762" s="228"/>
      <c r="C762" s="229"/>
      <c r="D762" s="230" t="s">
        <v>143</v>
      </c>
      <c r="E762" s="231" t="s">
        <v>1</v>
      </c>
      <c r="F762" s="232" t="s">
        <v>671</v>
      </c>
      <c r="G762" s="229"/>
      <c r="H762" s="231" t="s">
        <v>1</v>
      </c>
      <c r="I762" s="233"/>
      <c r="J762" s="229"/>
      <c r="K762" s="229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143</v>
      </c>
      <c r="AU762" s="238" t="s">
        <v>78</v>
      </c>
      <c r="AV762" s="12" t="s">
        <v>76</v>
      </c>
      <c r="AW762" s="12" t="s">
        <v>30</v>
      </c>
      <c r="AX762" s="12" t="s">
        <v>68</v>
      </c>
      <c r="AY762" s="238" t="s">
        <v>134</v>
      </c>
    </row>
    <row r="763" spans="2:51" s="13" customFormat="1" ht="12">
      <c r="B763" s="239"/>
      <c r="C763" s="240"/>
      <c r="D763" s="230" t="s">
        <v>143</v>
      </c>
      <c r="E763" s="241" t="s">
        <v>1</v>
      </c>
      <c r="F763" s="242" t="s">
        <v>576</v>
      </c>
      <c r="G763" s="240"/>
      <c r="H763" s="243">
        <v>2335</v>
      </c>
      <c r="I763" s="244"/>
      <c r="J763" s="240"/>
      <c r="K763" s="240"/>
      <c r="L763" s="245"/>
      <c r="M763" s="246"/>
      <c r="N763" s="247"/>
      <c r="O763" s="247"/>
      <c r="P763" s="247"/>
      <c r="Q763" s="247"/>
      <c r="R763" s="247"/>
      <c r="S763" s="247"/>
      <c r="T763" s="248"/>
      <c r="AT763" s="249" t="s">
        <v>143</v>
      </c>
      <c r="AU763" s="249" t="s">
        <v>78</v>
      </c>
      <c r="AV763" s="13" t="s">
        <v>78</v>
      </c>
      <c r="AW763" s="13" t="s">
        <v>30</v>
      </c>
      <c r="AX763" s="13" t="s">
        <v>68</v>
      </c>
      <c r="AY763" s="249" t="s">
        <v>134</v>
      </c>
    </row>
    <row r="764" spans="2:51" s="14" customFormat="1" ht="12">
      <c r="B764" s="250"/>
      <c r="C764" s="251"/>
      <c r="D764" s="230" t="s">
        <v>143</v>
      </c>
      <c r="E764" s="252" t="s">
        <v>1</v>
      </c>
      <c r="F764" s="253" t="s">
        <v>146</v>
      </c>
      <c r="G764" s="251"/>
      <c r="H764" s="254">
        <v>2335</v>
      </c>
      <c r="I764" s="255"/>
      <c r="J764" s="251"/>
      <c r="K764" s="251"/>
      <c r="L764" s="256"/>
      <c r="M764" s="257"/>
      <c r="N764" s="258"/>
      <c r="O764" s="258"/>
      <c r="P764" s="258"/>
      <c r="Q764" s="258"/>
      <c r="R764" s="258"/>
      <c r="S764" s="258"/>
      <c r="T764" s="259"/>
      <c r="AT764" s="260" t="s">
        <v>143</v>
      </c>
      <c r="AU764" s="260" t="s">
        <v>78</v>
      </c>
      <c r="AV764" s="14" t="s">
        <v>141</v>
      </c>
      <c r="AW764" s="14" t="s">
        <v>30</v>
      </c>
      <c r="AX764" s="14" t="s">
        <v>76</v>
      </c>
      <c r="AY764" s="260" t="s">
        <v>134</v>
      </c>
    </row>
    <row r="765" spans="2:65" s="1" customFormat="1" ht="16.5" customHeight="1">
      <c r="B765" s="38"/>
      <c r="C765" s="216" t="s">
        <v>688</v>
      </c>
      <c r="D765" s="216" t="s">
        <v>136</v>
      </c>
      <c r="E765" s="217" t="s">
        <v>689</v>
      </c>
      <c r="F765" s="218" t="s">
        <v>690</v>
      </c>
      <c r="G765" s="219" t="s">
        <v>439</v>
      </c>
      <c r="H765" s="220">
        <v>1000</v>
      </c>
      <c r="I765" s="221"/>
      <c r="J765" s="222">
        <f>ROUND(I765*H765,2)</f>
        <v>0</v>
      </c>
      <c r="K765" s="218" t="s">
        <v>1</v>
      </c>
      <c r="L765" s="43"/>
      <c r="M765" s="223" t="s">
        <v>1</v>
      </c>
      <c r="N765" s="224" t="s">
        <v>39</v>
      </c>
      <c r="O765" s="79"/>
      <c r="P765" s="225">
        <f>O765*H765</f>
        <v>0</v>
      </c>
      <c r="Q765" s="225">
        <v>0</v>
      </c>
      <c r="R765" s="225">
        <f>Q765*H765</f>
        <v>0</v>
      </c>
      <c r="S765" s="225">
        <v>0</v>
      </c>
      <c r="T765" s="226">
        <f>S765*H765</f>
        <v>0</v>
      </c>
      <c r="AR765" s="17" t="s">
        <v>141</v>
      </c>
      <c r="AT765" s="17" t="s">
        <v>136</v>
      </c>
      <c r="AU765" s="17" t="s">
        <v>78</v>
      </c>
      <c r="AY765" s="17" t="s">
        <v>134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17" t="s">
        <v>76</v>
      </c>
      <c r="BK765" s="227">
        <f>ROUND(I765*H765,2)</f>
        <v>0</v>
      </c>
      <c r="BL765" s="17" t="s">
        <v>141</v>
      </c>
      <c r="BM765" s="17" t="s">
        <v>691</v>
      </c>
    </row>
    <row r="766" spans="2:51" s="12" customFormat="1" ht="12">
      <c r="B766" s="228"/>
      <c r="C766" s="229"/>
      <c r="D766" s="230" t="s">
        <v>143</v>
      </c>
      <c r="E766" s="231" t="s">
        <v>1</v>
      </c>
      <c r="F766" s="232" t="s">
        <v>682</v>
      </c>
      <c r="G766" s="229"/>
      <c r="H766" s="231" t="s">
        <v>1</v>
      </c>
      <c r="I766" s="233"/>
      <c r="J766" s="229"/>
      <c r="K766" s="229"/>
      <c r="L766" s="234"/>
      <c r="M766" s="235"/>
      <c r="N766" s="236"/>
      <c r="O766" s="236"/>
      <c r="P766" s="236"/>
      <c r="Q766" s="236"/>
      <c r="R766" s="236"/>
      <c r="S766" s="236"/>
      <c r="T766" s="237"/>
      <c r="AT766" s="238" t="s">
        <v>143</v>
      </c>
      <c r="AU766" s="238" t="s">
        <v>78</v>
      </c>
      <c r="AV766" s="12" t="s">
        <v>76</v>
      </c>
      <c r="AW766" s="12" t="s">
        <v>30</v>
      </c>
      <c r="AX766" s="12" t="s">
        <v>68</v>
      </c>
      <c r="AY766" s="238" t="s">
        <v>134</v>
      </c>
    </row>
    <row r="767" spans="2:51" s="12" customFormat="1" ht="12">
      <c r="B767" s="228"/>
      <c r="C767" s="229"/>
      <c r="D767" s="230" t="s">
        <v>143</v>
      </c>
      <c r="E767" s="231" t="s">
        <v>1</v>
      </c>
      <c r="F767" s="232" t="s">
        <v>577</v>
      </c>
      <c r="G767" s="229"/>
      <c r="H767" s="231" t="s">
        <v>1</v>
      </c>
      <c r="I767" s="233"/>
      <c r="J767" s="229"/>
      <c r="K767" s="229"/>
      <c r="L767" s="234"/>
      <c r="M767" s="235"/>
      <c r="N767" s="236"/>
      <c r="O767" s="236"/>
      <c r="P767" s="236"/>
      <c r="Q767" s="236"/>
      <c r="R767" s="236"/>
      <c r="S767" s="236"/>
      <c r="T767" s="237"/>
      <c r="AT767" s="238" t="s">
        <v>143</v>
      </c>
      <c r="AU767" s="238" t="s">
        <v>78</v>
      </c>
      <c r="AV767" s="12" t="s">
        <v>76</v>
      </c>
      <c r="AW767" s="12" t="s">
        <v>30</v>
      </c>
      <c r="AX767" s="12" t="s">
        <v>68</v>
      </c>
      <c r="AY767" s="238" t="s">
        <v>134</v>
      </c>
    </row>
    <row r="768" spans="2:51" s="13" customFormat="1" ht="12">
      <c r="B768" s="239"/>
      <c r="C768" s="240"/>
      <c r="D768" s="230" t="s">
        <v>143</v>
      </c>
      <c r="E768" s="241" t="s">
        <v>1</v>
      </c>
      <c r="F768" s="242" t="s">
        <v>692</v>
      </c>
      <c r="G768" s="240"/>
      <c r="H768" s="243">
        <v>1000</v>
      </c>
      <c r="I768" s="244"/>
      <c r="J768" s="240"/>
      <c r="K768" s="240"/>
      <c r="L768" s="245"/>
      <c r="M768" s="246"/>
      <c r="N768" s="247"/>
      <c r="O768" s="247"/>
      <c r="P768" s="247"/>
      <c r="Q768" s="247"/>
      <c r="R768" s="247"/>
      <c r="S768" s="247"/>
      <c r="T768" s="248"/>
      <c r="AT768" s="249" t="s">
        <v>143</v>
      </c>
      <c r="AU768" s="249" t="s">
        <v>78</v>
      </c>
      <c r="AV768" s="13" t="s">
        <v>78</v>
      </c>
      <c r="AW768" s="13" t="s">
        <v>30</v>
      </c>
      <c r="AX768" s="13" t="s">
        <v>68</v>
      </c>
      <c r="AY768" s="249" t="s">
        <v>134</v>
      </c>
    </row>
    <row r="769" spans="2:51" s="14" customFormat="1" ht="12">
      <c r="B769" s="250"/>
      <c r="C769" s="251"/>
      <c r="D769" s="230" t="s">
        <v>143</v>
      </c>
      <c r="E769" s="252" t="s">
        <v>1</v>
      </c>
      <c r="F769" s="253" t="s">
        <v>146</v>
      </c>
      <c r="G769" s="251"/>
      <c r="H769" s="254">
        <v>1000</v>
      </c>
      <c r="I769" s="255"/>
      <c r="J769" s="251"/>
      <c r="K769" s="251"/>
      <c r="L769" s="256"/>
      <c r="M769" s="257"/>
      <c r="N769" s="258"/>
      <c r="O769" s="258"/>
      <c r="P769" s="258"/>
      <c r="Q769" s="258"/>
      <c r="R769" s="258"/>
      <c r="S769" s="258"/>
      <c r="T769" s="259"/>
      <c r="AT769" s="260" t="s">
        <v>143</v>
      </c>
      <c r="AU769" s="260" t="s">
        <v>78</v>
      </c>
      <c r="AV769" s="14" t="s">
        <v>141</v>
      </c>
      <c r="AW769" s="14" t="s">
        <v>30</v>
      </c>
      <c r="AX769" s="14" t="s">
        <v>76</v>
      </c>
      <c r="AY769" s="260" t="s">
        <v>134</v>
      </c>
    </row>
    <row r="770" spans="2:65" s="1" customFormat="1" ht="22.5" customHeight="1">
      <c r="B770" s="38"/>
      <c r="C770" s="216" t="s">
        <v>693</v>
      </c>
      <c r="D770" s="216" t="s">
        <v>136</v>
      </c>
      <c r="E770" s="217" t="s">
        <v>694</v>
      </c>
      <c r="F770" s="218" t="s">
        <v>695</v>
      </c>
      <c r="G770" s="219" t="s">
        <v>439</v>
      </c>
      <c r="H770" s="220">
        <v>380</v>
      </c>
      <c r="I770" s="221"/>
      <c r="J770" s="222">
        <f>ROUND(I770*H770,2)</f>
        <v>0</v>
      </c>
      <c r="K770" s="218" t="s">
        <v>140</v>
      </c>
      <c r="L770" s="43"/>
      <c r="M770" s="223" t="s">
        <v>1</v>
      </c>
      <c r="N770" s="224" t="s">
        <v>39</v>
      </c>
      <c r="O770" s="79"/>
      <c r="P770" s="225">
        <f>O770*H770</f>
        <v>0</v>
      </c>
      <c r="Q770" s="225">
        <v>0.13188</v>
      </c>
      <c r="R770" s="225">
        <f>Q770*H770</f>
        <v>50.114399999999996</v>
      </c>
      <c r="S770" s="225">
        <v>0</v>
      </c>
      <c r="T770" s="226">
        <f>S770*H770</f>
        <v>0</v>
      </c>
      <c r="AR770" s="17" t="s">
        <v>141</v>
      </c>
      <c r="AT770" s="17" t="s">
        <v>136</v>
      </c>
      <c r="AU770" s="17" t="s">
        <v>78</v>
      </c>
      <c r="AY770" s="17" t="s">
        <v>134</v>
      </c>
      <c r="BE770" s="227">
        <f>IF(N770="základní",J770,0)</f>
        <v>0</v>
      </c>
      <c r="BF770" s="227">
        <f>IF(N770="snížená",J770,0)</f>
        <v>0</v>
      </c>
      <c r="BG770" s="227">
        <f>IF(N770="zákl. přenesená",J770,0)</f>
        <v>0</v>
      </c>
      <c r="BH770" s="227">
        <f>IF(N770="sníž. přenesená",J770,0)</f>
        <v>0</v>
      </c>
      <c r="BI770" s="227">
        <f>IF(N770="nulová",J770,0)</f>
        <v>0</v>
      </c>
      <c r="BJ770" s="17" t="s">
        <v>76</v>
      </c>
      <c r="BK770" s="227">
        <f>ROUND(I770*H770,2)</f>
        <v>0</v>
      </c>
      <c r="BL770" s="17" t="s">
        <v>141</v>
      </c>
      <c r="BM770" s="17" t="s">
        <v>696</v>
      </c>
    </row>
    <row r="771" spans="2:51" s="12" customFormat="1" ht="12">
      <c r="B771" s="228"/>
      <c r="C771" s="229"/>
      <c r="D771" s="230" t="s">
        <v>143</v>
      </c>
      <c r="E771" s="231" t="s">
        <v>1</v>
      </c>
      <c r="F771" s="232" t="s">
        <v>665</v>
      </c>
      <c r="G771" s="229"/>
      <c r="H771" s="231" t="s">
        <v>1</v>
      </c>
      <c r="I771" s="233"/>
      <c r="J771" s="229"/>
      <c r="K771" s="229"/>
      <c r="L771" s="234"/>
      <c r="M771" s="235"/>
      <c r="N771" s="236"/>
      <c r="O771" s="236"/>
      <c r="P771" s="236"/>
      <c r="Q771" s="236"/>
      <c r="R771" s="236"/>
      <c r="S771" s="236"/>
      <c r="T771" s="237"/>
      <c r="AT771" s="238" t="s">
        <v>143</v>
      </c>
      <c r="AU771" s="238" t="s">
        <v>78</v>
      </c>
      <c r="AV771" s="12" t="s">
        <v>76</v>
      </c>
      <c r="AW771" s="12" t="s">
        <v>30</v>
      </c>
      <c r="AX771" s="12" t="s">
        <v>68</v>
      </c>
      <c r="AY771" s="238" t="s">
        <v>134</v>
      </c>
    </row>
    <row r="772" spans="2:51" s="13" customFormat="1" ht="12">
      <c r="B772" s="239"/>
      <c r="C772" s="240"/>
      <c r="D772" s="230" t="s">
        <v>143</v>
      </c>
      <c r="E772" s="241" t="s">
        <v>1</v>
      </c>
      <c r="F772" s="242" t="s">
        <v>697</v>
      </c>
      <c r="G772" s="240"/>
      <c r="H772" s="243">
        <v>380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AT772" s="249" t="s">
        <v>143</v>
      </c>
      <c r="AU772" s="249" t="s">
        <v>78</v>
      </c>
      <c r="AV772" s="13" t="s">
        <v>78</v>
      </c>
      <c r="AW772" s="13" t="s">
        <v>30</v>
      </c>
      <c r="AX772" s="13" t="s">
        <v>68</v>
      </c>
      <c r="AY772" s="249" t="s">
        <v>134</v>
      </c>
    </row>
    <row r="773" spans="2:51" s="14" customFormat="1" ht="12">
      <c r="B773" s="250"/>
      <c r="C773" s="251"/>
      <c r="D773" s="230" t="s">
        <v>143</v>
      </c>
      <c r="E773" s="252" t="s">
        <v>1</v>
      </c>
      <c r="F773" s="253" t="s">
        <v>146</v>
      </c>
      <c r="G773" s="251"/>
      <c r="H773" s="254">
        <v>380</v>
      </c>
      <c r="I773" s="255"/>
      <c r="J773" s="251"/>
      <c r="K773" s="251"/>
      <c r="L773" s="256"/>
      <c r="M773" s="257"/>
      <c r="N773" s="258"/>
      <c r="O773" s="258"/>
      <c r="P773" s="258"/>
      <c r="Q773" s="258"/>
      <c r="R773" s="258"/>
      <c r="S773" s="258"/>
      <c r="T773" s="259"/>
      <c r="AT773" s="260" t="s">
        <v>143</v>
      </c>
      <c r="AU773" s="260" t="s">
        <v>78</v>
      </c>
      <c r="AV773" s="14" t="s">
        <v>141</v>
      </c>
      <c r="AW773" s="14" t="s">
        <v>30</v>
      </c>
      <c r="AX773" s="14" t="s">
        <v>76</v>
      </c>
      <c r="AY773" s="260" t="s">
        <v>134</v>
      </c>
    </row>
    <row r="774" spans="2:65" s="1" customFormat="1" ht="22.5" customHeight="1">
      <c r="B774" s="38"/>
      <c r="C774" s="216" t="s">
        <v>698</v>
      </c>
      <c r="D774" s="216" t="s">
        <v>136</v>
      </c>
      <c r="E774" s="217" t="s">
        <v>699</v>
      </c>
      <c r="F774" s="218" t="s">
        <v>700</v>
      </c>
      <c r="G774" s="219" t="s">
        <v>439</v>
      </c>
      <c r="H774" s="220">
        <v>1960</v>
      </c>
      <c r="I774" s="221"/>
      <c r="J774" s="222">
        <f>ROUND(I774*H774,2)</f>
        <v>0</v>
      </c>
      <c r="K774" s="218" t="s">
        <v>140</v>
      </c>
      <c r="L774" s="43"/>
      <c r="M774" s="223" t="s">
        <v>1</v>
      </c>
      <c r="N774" s="224" t="s">
        <v>39</v>
      </c>
      <c r="O774" s="79"/>
      <c r="P774" s="225">
        <f>O774*H774</f>
        <v>0</v>
      </c>
      <c r="Q774" s="225">
        <v>0.18463</v>
      </c>
      <c r="R774" s="225">
        <f>Q774*H774</f>
        <v>361.8748</v>
      </c>
      <c r="S774" s="225">
        <v>0</v>
      </c>
      <c r="T774" s="226">
        <f>S774*H774</f>
        <v>0</v>
      </c>
      <c r="AR774" s="17" t="s">
        <v>141</v>
      </c>
      <c r="AT774" s="17" t="s">
        <v>136</v>
      </c>
      <c r="AU774" s="17" t="s">
        <v>78</v>
      </c>
      <c r="AY774" s="17" t="s">
        <v>134</v>
      </c>
      <c r="BE774" s="227">
        <f>IF(N774="základní",J774,0)</f>
        <v>0</v>
      </c>
      <c r="BF774" s="227">
        <f>IF(N774="snížená",J774,0)</f>
        <v>0</v>
      </c>
      <c r="BG774" s="227">
        <f>IF(N774="zákl. přenesená",J774,0)</f>
        <v>0</v>
      </c>
      <c r="BH774" s="227">
        <f>IF(N774="sníž. přenesená",J774,0)</f>
        <v>0</v>
      </c>
      <c r="BI774" s="227">
        <f>IF(N774="nulová",J774,0)</f>
        <v>0</v>
      </c>
      <c r="BJ774" s="17" t="s">
        <v>76</v>
      </c>
      <c r="BK774" s="227">
        <f>ROUND(I774*H774,2)</f>
        <v>0</v>
      </c>
      <c r="BL774" s="17" t="s">
        <v>141</v>
      </c>
      <c r="BM774" s="17" t="s">
        <v>701</v>
      </c>
    </row>
    <row r="775" spans="2:51" s="12" customFormat="1" ht="12">
      <c r="B775" s="228"/>
      <c r="C775" s="229"/>
      <c r="D775" s="230" t="s">
        <v>143</v>
      </c>
      <c r="E775" s="231" t="s">
        <v>1</v>
      </c>
      <c r="F775" s="232" t="s">
        <v>702</v>
      </c>
      <c r="G775" s="229"/>
      <c r="H775" s="231" t="s">
        <v>1</v>
      </c>
      <c r="I775" s="233"/>
      <c r="J775" s="229"/>
      <c r="K775" s="229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143</v>
      </c>
      <c r="AU775" s="238" t="s">
        <v>78</v>
      </c>
      <c r="AV775" s="12" t="s">
        <v>76</v>
      </c>
      <c r="AW775" s="12" t="s">
        <v>30</v>
      </c>
      <c r="AX775" s="12" t="s">
        <v>68</v>
      </c>
      <c r="AY775" s="238" t="s">
        <v>134</v>
      </c>
    </row>
    <row r="776" spans="2:51" s="12" customFormat="1" ht="12">
      <c r="B776" s="228"/>
      <c r="C776" s="229"/>
      <c r="D776" s="230" t="s">
        <v>143</v>
      </c>
      <c r="E776" s="231" t="s">
        <v>1</v>
      </c>
      <c r="F776" s="232" t="s">
        <v>671</v>
      </c>
      <c r="G776" s="229"/>
      <c r="H776" s="231" t="s">
        <v>1</v>
      </c>
      <c r="I776" s="233"/>
      <c r="J776" s="229"/>
      <c r="K776" s="229"/>
      <c r="L776" s="234"/>
      <c r="M776" s="235"/>
      <c r="N776" s="236"/>
      <c r="O776" s="236"/>
      <c r="P776" s="236"/>
      <c r="Q776" s="236"/>
      <c r="R776" s="236"/>
      <c r="S776" s="236"/>
      <c r="T776" s="237"/>
      <c r="AT776" s="238" t="s">
        <v>143</v>
      </c>
      <c r="AU776" s="238" t="s">
        <v>78</v>
      </c>
      <c r="AV776" s="12" t="s">
        <v>76</v>
      </c>
      <c r="AW776" s="12" t="s">
        <v>30</v>
      </c>
      <c r="AX776" s="12" t="s">
        <v>68</v>
      </c>
      <c r="AY776" s="238" t="s">
        <v>134</v>
      </c>
    </row>
    <row r="777" spans="2:51" s="13" customFormat="1" ht="12">
      <c r="B777" s="239"/>
      <c r="C777" s="240"/>
      <c r="D777" s="230" t="s">
        <v>143</v>
      </c>
      <c r="E777" s="241" t="s">
        <v>1</v>
      </c>
      <c r="F777" s="242" t="s">
        <v>703</v>
      </c>
      <c r="G777" s="240"/>
      <c r="H777" s="243">
        <v>1960</v>
      </c>
      <c r="I777" s="244"/>
      <c r="J777" s="240"/>
      <c r="K777" s="240"/>
      <c r="L777" s="245"/>
      <c r="M777" s="246"/>
      <c r="N777" s="247"/>
      <c r="O777" s="247"/>
      <c r="P777" s="247"/>
      <c r="Q777" s="247"/>
      <c r="R777" s="247"/>
      <c r="S777" s="247"/>
      <c r="T777" s="248"/>
      <c r="AT777" s="249" t="s">
        <v>143</v>
      </c>
      <c r="AU777" s="249" t="s">
        <v>78</v>
      </c>
      <c r="AV777" s="13" t="s">
        <v>78</v>
      </c>
      <c r="AW777" s="13" t="s">
        <v>30</v>
      </c>
      <c r="AX777" s="13" t="s">
        <v>68</v>
      </c>
      <c r="AY777" s="249" t="s">
        <v>134</v>
      </c>
    </row>
    <row r="778" spans="2:51" s="14" customFormat="1" ht="12">
      <c r="B778" s="250"/>
      <c r="C778" s="251"/>
      <c r="D778" s="230" t="s">
        <v>143</v>
      </c>
      <c r="E778" s="252" t="s">
        <v>1</v>
      </c>
      <c r="F778" s="253" t="s">
        <v>146</v>
      </c>
      <c r="G778" s="251"/>
      <c r="H778" s="254">
        <v>1960</v>
      </c>
      <c r="I778" s="255"/>
      <c r="J778" s="251"/>
      <c r="K778" s="251"/>
      <c r="L778" s="256"/>
      <c r="M778" s="257"/>
      <c r="N778" s="258"/>
      <c r="O778" s="258"/>
      <c r="P778" s="258"/>
      <c r="Q778" s="258"/>
      <c r="R778" s="258"/>
      <c r="S778" s="258"/>
      <c r="T778" s="259"/>
      <c r="AT778" s="260" t="s">
        <v>143</v>
      </c>
      <c r="AU778" s="260" t="s">
        <v>78</v>
      </c>
      <c r="AV778" s="14" t="s">
        <v>141</v>
      </c>
      <c r="AW778" s="14" t="s">
        <v>30</v>
      </c>
      <c r="AX778" s="14" t="s">
        <v>76</v>
      </c>
      <c r="AY778" s="260" t="s">
        <v>134</v>
      </c>
    </row>
    <row r="779" spans="2:65" s="1" customFormat="1" ht="16.5" customHeight="1">
      <c r="B779" s="38"/>
      <c r="C779" s="216" t="s">
        <v>704</v>
      </c>
      <c r="D779" s="216" t="s">
        <v>136</v>
      </c>
      <c r="E779" s="217" t="s">
        <v>705</v>
      </c>
      <c r="F779" s="218" t="s">
        <v>706</v>
      </c>
      <c r="G779" s="219" t="s">
        <v>439</v>
      </c>
      <c r="H779" s="220">
        <v>1975</v>
      </c>
      <c r="I779" s="221"/>
      <c r="J779" s="222">
        <f>ROUND(I779*H779,2)</f>
        <v>0</v>
      </c>
      <c r="K779" s="218" t="s">
        <v>1</v>
      </c>
      <c r="L779" s="43"/>
      <c r="M779" s="223" t="s">
        <v>1</v>
      </c>
      <c r="N779" s="224" t="s">
        <v>39</v>
      </c>
      <c r="O779" s="79"/>
      <c r="P779" s="225">
        <f>O779*H779</f>
        <v>0</v>
      </c>
      <c r="Q779" s="225">
        <v>0</v>
      </c>
      <c r="R779" s="225">
        <f>Q779*H779</f>
        <v>0</v>
      </c>
      <c r="S779" s="225">
        <v>0</v>
      </c>
      <c r="T779" s="226">
        <f>S779*H779</f>
        <v>0</v>
      </c>
      <c r="AR779" s="17" t="s">
        <v>141</v>
      </c>
      <c r="AT779" s="17" t="s">
        <v>136</v>
      </c>
      <c r="AU779" s="17" t="s">
        <v>78</v>
      </c>
      <c r="AY779" s="17" t="s">
        <v>134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7" t="s">
        <v>76</v>
      </c>
      <c r="BK779" s="227">
        <f>ROUND(I779*H779,2)</f>
        <v>0</v>
      </c>
      <c r="BL779" s="17" t="s">
        <v>141</v>
      </c>
      <c r="BM779" s="17" t="s">
        <v>707</v>
      </c>
    </row>
    <row r="780" spans="2:51" s="12" customFormat="1" ht="12">
      <c r="B780" s="228"/>
      <c r="C780" s="229"/>
      <c r="D780" s="230" t="s">
        <v>143</v>
      </c>
      <c r="E780" s="231" t="s">
        <v>1</v>
      </c>
      <c r="F780" s="232" t="s">
        <v>577</v>
      </c>
      <c r="G780" s="229"/>
      <c r="H780" s="231" t="s">
        <v>1</v>
      </c>
      <c r="I780" s="233"/>
      <c r="J780" s="229"/>
      <c r="K780" s="229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143</v>
      </c>
      <c r="AU780" s="238" t="s">
        <v>78</v>
      </c>
      <c r="AV780" s="12" t="s">
        <v>76</v>
      </c>
      <c r="AW780" s="12" t="s">
        <v>30</v>
      </c>
      <c r="AX780" s="12" t="s">
        <v>68</v>
      </c>
      <c r="AY780" s="238" t="s">
        <v>134</v>
      </c>
    </row>
    <row r="781" spans="2:51" s="13" customFormat="1" ht="12">
      <c r="B781" s="239"/>
      <c r="C781" s="240"/>
      <c r="D781" s="230" t="s">
        <v>143</v>
      </c>
      <c r="E781" s="241" t="s">
        <v>1</v>
      </c>
      <c r="F781" s="242" t="s">
        <v>672</v>
      </c>
      <c r="G781" s="240"/>
      <c r="H781" s="243">
        <v>1105</v>
      </c>
      <c r="I781" s="244"/>
      <c r="J781" s="240"/>
      <c r="K781" s="240"/>
      <c r="L781" s="245"/>
      <c r="M781" s="246"/>
      <c r="N781" s="247"/>
      <c r="O781" s="247"/>
      <c r="P781" s="247"/>
      <c r="Q781" s="247"/>
      <c r="R781" s="247"/>
      <c r="S781" s="247"/>
      <c r="T781" s="248"/>
      <c r="AT781" s="249" t="s">
        <v>143</v>
      </c>
      <c r="AU781" s="249" t="s">
        <v>78</v>
      </c>
      <c r="AV781" s="13" t="s">
        <v>78</v>
      </c>
      <c r="AW781" s="13" t="s">
        <v>30</v>
      </c>
      <c r="AX781" s="13" t="s">
        <v>68</v>
      </c>
      <c r="AY781" s="249" t="s">
        <v>134</v>
      </c>
    </row>
    <row r="782" spans="2:51" s="12" customFormat="1" ht="12">
      <c r="B782" s="228"/>
      <c r="C782" s="229"/>
      <c r="D782" s="230" t="s">
        <v>143</v>
      </c>
      <c r="E782" s="231" t="s">
        <v>1</v>
      </c>
      <c r="F782" s="232" t="s">
        <v>581</v>
      </c>
      <c r="G782" s="229"/>
      <c r="H782" s="231" t="s">
        <v>1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143</v>
      </c>
      <c r="AU782" s="238" t="s">
        <v>78</v>
      </c>
      <c r="AV782" s="12" t="s">
        <v>76</v>
      </c>
      <c r="AW782" s="12" t="s">
        <v>30</v>
      </c>
      <c r="AX782" s="12" t="s">
        <v>68</v>
      </c>
      <c r="AY782" s="238" t="s">
        <v>134</v>
      </c>
    </row>
    <row r="783" spans="2:51" s="13" customFormat="1" ht="12">
      <c r="B783" s="239"/>
      <c r="C783" s="240"/>
      <c r="D783" s="230" t="s">
        <v>143</v>
      </c>
      <c r="E783" s="241" t="s">
        <v>1</v>
      </c>
      <c r="F783" s="242" t="s">
        <v>708</v>
      </c>
      <c r="G783" s="240"/>
      <c r="H783" s="243">
        <v>870</v>
      </c>
      <c r="I783" s="244"/>
      <c r="J783" s="240"/>
      <c r="K783" s="240"/>
      <c r="L783" s="245"/>
      <c r="M783" s="246"/>
      <c r="N783" s="247"/>
      <c r="O783" s="247"/>
      <c r="P783" s="247"/>
      <c r="Q783" s="247"/>
      <c r="R783" s="247"/>
      <c r="S783" s="247"/>
      <c r="T783" s="248"/>
      <c r="AT783" s="249" t="s">
        <v>143</v>
      </c>
      <c r="AU783" s="249" t="s">
        <v>78</v>
      </c>
      <c r="AV783" s="13" t="s">
        <v>78</v>
      </c>
      <c r="AW783" s="13" t="s">
        <v>30</v>
      </c>
      <c r="AX783" s="13" t="s">
        <v>68</v>
      </c>
      <c r="AY783" s="249" t="s">
        <v>134</v>
      </c>
    </row>
    <row r="784" spans="2:51" s="14" customFormat="1" ht="12">
      <c r="B784" s="250"/>
      <c r="C784" s="251"/>
      <c r="D784" s="230" t="s">
        <v>143</v>
      </c>
      <c r="E784" s="252" t="s">
        <v>1</v>
      </c>
      <c r="F784" s="253" t="s">
        <v>146</v>
      </c>
      <c r="G784" s="251"/>
      <c r="H784" s="254">
        <v>1975</v>
      </c>
      <c r="I784" s="255"/>
      <c r="J784" s="251"/>
      <c r="K784" s="251"/>
      <c r="L784" s="256"/>
      <c r="M784" s="257"/>
      <c r="N784" s="258"/>
      <c r="O784" s="258"/>
      <c r="P784" s="258"/>
      <c r="Q784" s="258"/>
      <c r="R784" s="258"/>
      <c r="S784" s="258"/>
      <c r="T784" s="259"/>
      <c r="AT784" s="260" t="s">
        <v>143</v>
      </c>
      <c r="AU784" s="260" t="s">
        <v>78</v>
      </c>
      <c r="AV784" s="14" t="s">
        <v>141</v>
      </c>
      <c r="AW784" s="14" t="s">
        <v>30</v>
      </c>
      <c r="AX784" s="14" t="s">
        <v>76</v>
      </c>
      <c r="AY784" s="260" t="s">
        <v>134</v>
      </c>
    </row>
    <row r="785" spans="2:65" s="1" customFormat="1" ht="16.5" customHeight="1">
      <c r="B785" s="38"/>
      <c r="C785" s="216" t="s">
        <v>709</v>
      </c>
      <c r="D785" s="216" t="s">
        <v>136</v>
      </c>
      <c r="E785" s="217" t="s">
        <v>710</v>
      </c>
      <c r="F785" s="218" t="s">
        <v>711</v>
      </c>
      <c r="G785" s="219" t="s">
        <v>439</v>
      </c>
      <c r="H785" s="220">
        <v>2340</v>
      </c>
      <c r="I785" s="221"/>
      <c r="J785" s="222">
        <f>ROUND(I785*H785,2)</f>
        <v>0</v>
      </c>
      <c r="K785" s="218" t="s">
        <v>140</v>
      </c>
      <c r="L785" s="43"/>
      <c r="M785" s="223" t="s">
        <v>1</v>
      </c>
      <c r="N785" s="224" t="s">
        <v>39</v>
      </c>
      <c r="O785" s="79"/>
      <c r="P785" s="225">
        <f>O785*H785</f>
        <v>0</v>
      </c>
      <c r="Q785" s="225">
        <v>0.00051</v>
      </c>
      <c r="R785" s="225">
        <f>Q785*H785</f>
        <v>1.1934</v>
      </c>
      <c r="S785" s="225">
        <v>0</v>
      </c>
      <c r="T785" s="226">
        <f>S785*H785</f>
        <v>0</v>
      </c>
      <c r="AR785" s="17" t="s">
        <v>141</v>
      </c>
      <c r="AT785" s="17" t="s">
        <v>136</v>
      </c>
      <c r="AU785" s="17" t="s">
        <v>78</v>
      </c>
      <c r="AY785" s="17" t="s">
        <v>134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17" t="s">
        <v>76</v>
      </c>
      <c r="BK785" s="227">
        <f>ROUND(I785*H785,2)</f>
        <v>0</v>
      </c>
      <c r="BL785" s="17" t="s">
        <v>141</v>
      </c>
      <c r="BM785" s="17" t="s">
        <v>712</v>
      </c>
    </row>
    <row r="786" spans="2:51" s="12" customFormat="1" ht="12">
      <c r="B786" s="228"/>
      <c r="C786" s="229"/>
      <c r="D786" s="230" t="s">
        <v>143</v>
      </c>
      <c r="E786" s="231" t="s">
        <v>1</v>
      </c>
      <c r="F786" s="232" t="s">
        <v>671</v>
      </c>
      <c r="G786" s="229"/>
      <c r="H786" s="231" t="s">
        <v>1</v>
      </c>
      <c r="I786" s="233"/>
      <c r="J786" s="229"/>
      <c r="K786" s="229"/>
      <c r="L786" s="234"/>
      <c r="M786" s="235"/>
      <c r="N786" s="236"/>
      <c r="O786" s="236"/>
      <c r="P786" s="236"/>
      <c r="Q786" s="236"/>
      <c r="R786" s="236"/>
      <c r="S786" s="236"/>
      <c r="T786" s="237"/>
      <c r="AT786" s="238" t="s">
        <v>143</v>
      </c>
      <c r="AU786" s="238" t="s">
        <v>78</v>
      </c>
      <c r="AV786" s="12" t="s">
        <v>76</v>
      </c>
      <c r="AW786" s="12" t="s">
        <v>30</v>
      </c>
      <c r="AX786" s="12" t="s">
        <v>68</v>
      </c>
      <c r="AY786" s="238" t="s">
        <v>134</v>
      </c>
    </row>
    <row r="787" spans="2:51" s="13" customFormat="1" ht="12">
      <c r="B787" s="239"/>
      <c r="C787" s="240"/>
      <c r="D787" s="230" t="s">
        <v>143</v>
      </c>
      <c r="E787" s="241" t="s">
        <v>1</v>
      </c>
      <c r="F787" s="242" t="s">
        <v>703</v>
      </c>
      <c r="G787" s="240"/>
      <c r="H787" s="243">
        <v>1960</v>
      </c>
      <c r="I787" s="244"/>
      <c r="J787" s="240"/>
      <c r="K787" s="240"/>
      <c r="L787" s="245"/>
      <c r="M787" s="246"/>
      <c r="N787" s="247"/>
      <c r="O787" s="247"/>
      <c r="P787" s="247"/>
      <c r="Q787" s="247"/>
      <c r="R787" s="247"/>
      <c r="S787" s="247"/>
      <c r="T787" s="248"/>
      <c r="AT787" s="249" t="s">
        <v>143</v>
      </c>
      <c r="AU787" s="249" t="s">
        <v>78</v>
      </c>
      <c r="AV787" s="13" t="s">
        <v>78</v>
      </c>
      <c r="AW787" s="13" t="s">
        <v>30</v>
      </c>
      <c r="AX787" s="13" t="s">
        <v>68</v>
      </c>
      <c r="AY787" s="249" t="s">
        <v>134</v>
      </c>
    </row>
    <row r="788" spans="2:51" s="12" customFormat="1" ht="12">
      <c r="B788" s="228"/>
      <c r="C788" s="229"/>
      <c r="D788" s="230" t="s">
        <v>143</v>
      </c>
      <c r="E788" s="231" t="s">
        <v>1</v>
      </c>
      <c r="F788" s="232" t="s">
        <v>665</v>
      </c>
      <c r="G788" s="229"/>
      <c r="H788" s="231" t="s">
        <v>1</v>
      </c>
      <c r="I788" s="233"/>
      <c r="J788" s="229"/>
      <c r="K788" s="229"/>
      <c r="L788" s="234"/>
      <c r="M788" s="235"/>
      <c r="N788" s="236"/>
      <c r="O788" s="236"/>
      <c r="P788" s="236"/>
      <c r="Q788" s="236"/>
      <c r="R788" s="236"/>
      <c r="S788" s="236"/>
      <c r="T788" s="237"/>
      <c r="AT788" s="238" t="s">
        <v>143</v>
      </c>
      <c r="AU788" s="238" t="s">
        <v>78</v>
      </c>
      <c r="AV788" s="12" t="s">
        <v>76</v>
      </c>
      <c r="AW788" s="12" t="s">
        <v>30</v>
      </c>
      <c r="AX788" s="12" t="s">
        <v>68</v>
      </c>
      <c r="AY788" s="238" t="s">
        <v>134</v>
      </c>
    </row>
    <row r="789" spans="2:51" s="13" customFormat="1" ht="12">
      <c r="B789" s="239"/>
      <c r="C789" s="240"/>
      <c r="D789" s="230" t="s">
        <v>143</v>
      </c>
      <c r="E789" s="241" t="s">
        <v>1</v>
      </c>
      <c r="F789" s="242" t="s">
        <v>697</v>
      </c>
      <c r="G789" s="240"/>
      <c r="H789" s="243">
        <v>380</v>
      </c>
      <c r="I789" s="244"/>
      <c r="J789" s="240"/>
      <c r="K789" s="240"/>
      <c r="L789" s="245"/>
      <c r="M789" s="246"/>
      <c r="N789" s="247"/>
      <c r="O789" s="247"/>
      <c r="P789" s="247"/>
      <c r="Q789" s="247"/>
      <c r="R789" s="247"/>
      <c r="S789" s="247"/>
      <c r="T789" s="248"/>
      <c r="AT789" s="249" t="s">
        <v>143</v>
      </c>
      <c r="AU789" s="249" t="s">
        <v>78</v>
      </c>
      <c r="AV789" s="13" t="s">
        <v>78</v>
      </c>
      <c r="AW789" s="13" t="s">
        <v>30</v>
      </c>
      <c r="AX789" s="13" t="s">
        <v>68</v>
      </c>
      <c r="AY789" s="249" t="s">
        <v>134</v>
      </c>
    </row>
    <row r="790" spans="2:51" s="14" customFormat="1" ht="12">
      <c r="B790" s="250"/>
      <c r="C790" s="251"/>
      <c r="D790" s="230" t="s">
        <v>143</v>
      </c>
      <c r="E790" s="252" t="s">
        <v>1</v>
      </c>
      <c r="F790" s="253" t="s">
        <v>146</v>
      </c>
      <c r="G790" s="251"/>
      <c r="H790" s="254">
        <v>2340</v>
      </c>
      <c r="I790" s="255"/>
      <c r="J790" s="251"/>
      <c r="K790" s="251"/>
      <c r="L790" s="256"/>
      <c r="M790" s="257"/>
      <c r="N790" s="258"/>
      <c r="O790" s="258"/>
      <c r="P790" s="258"/>
      <c r="Q790" s="258"/>
      <c r="R790" s="258"/>
      <c r="S790" s="258"/>
      <c r="T790" s="259"/>
      <c r="AT790" s="260" t="s">
        <v>143</v>
      </c>
      <c r="AU790" s="260" t="s">
        <v>78</v>
      </c>
      <c r="AV790" s="14" t="s">
        <v>141</v>
      </c>
      <c r="AW790" s="14" t="s">
        <v>30</v>
      </c>
      <c r="AX790" s="14" t="s">
        <v>76</v>
      </c>
      <c r="AY790" s="260" t="s">
        <v>134</v>
      </c>
    </row>
    <row r="791" spans="2:65" s="1" customFormat="1" ht="22.5" customHeight="1">
      <c r="B791" s="38"/>
      <c r="C791" s="216" t="s">
        <v>713</v>
      </c>
      <c r="D791" s="216" t="s">
        <v>136</v>
      </c>
      <c r="E791" s="217" t="s">
        <v>714</v>
      </c>
      <c r="F791" s="218" t="s">
        <v>715</v>
      </c>
      <c r="G791" s="219" t="s">
        <v>439</v>
      </c>
      <c r="H791" s="220">
        <v>374</v>
      </c>
      <c r="I791" s="221"/>
      <c r="J791" s="222">
        <f>ROUND(I791*H791,2)</f>
        <v>0</v>
      </c>
      <c r="K791" s="218" t="s">
        <v>140</v>
      </c>
      <c r="L791" s="43"/>
      <c r="M791" s="223" t="s">
        <v>1</v>
      </c>
      <c r="N791" s="224" t="s">
        <v>39</v>
      </c>
      <c r="O791" s="79"/>
      <c r="P791" s="225">
        <f>O791*H791</f>
        <v>0</v>
      </c>
      <c r="Q791" s="225">
        <v>0.10373</v>
      </c>
      <c r="R791" s="225">
        <f>Q791*H791</f>
        <v>38.79502</v>
      </c>
      <c r="S791" s="225">
        <v>0</v>
      </c>
      <c r="T791" s="226">
        <f>S791*H791</f>
        <v>0</v>
      </c>
      <c r="AR791" s="17" t="s">
        <v>141</v>
      </c>
      <c r="AT791" s="17" t="s">
        <v>136</v>
      </c>
      <c r="AU791" s="17" t="s">
        <v>78</v>
      </c>
      <c r="AY791" s="17" t="s">
        <v>134</v>
      </c>
      <c r="BE791" s="227">
        <f>IF(N791="základní",J791,0)</f>
        <v>0</v>
      </c>
      <c r="BF791" s="227">
        <f>IF(N791="snížená",J791,0)</f>
        <v>0</v>
      </c>
      <c r="BG791" s="227">
        <f>IF(N791="zákl. přenesená",J791,0)</f>
        <v>0</v>
      </c>
      <c r="BH791" s="227">
        <f>IF(N791="sníž. přenesená",J791,0)</f>
        <v>0</v>
      </c>
      <c r="BI791" s="227">
        <f>IF(N791="nulová",J791,0)</f>
        <v>0</v>
      </c>
      <c r="BJ791" s="17" t="s">
        <v>76</v>
      </c>
      <c r="BK791" s="227">
        <f>ROUND(I791*H791,2)</f>
        <v>0</v>
      </c>
      <c r="BL791" s="17" t="s">
        <v>141</v>
      </c>
      <c r="BM791" s="17" t="s">
        <v>716</v>
      </c>
    </row>
    <row r="792" spans="2:51" s="12" customFormat="1" ht="12">
      <c r="B792" s="228"/>
      <c r="C792" s="229"/>
      <c r="D792" s="230" t="s">
        <v>143</v>
      </c>
      <c r="E792" s="231" t="s">
        <v>1</v>
      </c>
      <c r="F792" s="232" t="s">
        <v>665</v>
      </c>
      <c r="G792" s="229"/>
      <c r="H792" s="231" t="s">
        <v>1</v>
      </c>
      <c r="I792" s="233"/>
      <c r="J792" s="229"/>
      <c r="K792" s="229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143</v>
      </c>
      <c r="AU792" s="238" t="s">
        <v>78</v>
      </c>
      <c r="AV792" s="12" t="s">
        <v>76</v>
      </c>
      <c r="AW792" s="12" t="s">
        <v>30</v>
      </c>
      <c r="AX792" s="12" t="s">
        <v>68</v>
      </c>
      <c r="AY792" s="238" t="s">
        <v>134</v>
      </c>
    </row>
    <row r="793" spans="2:51" s="13" customFormat="1" ht="12">
      <c r="B793" s="239"/>
      <c r="C793" s="240"/>
      <c r="D793" s="230" t="s">
        <v>143</v>
      </c>
      <c r="E793" s="241" t="s">
        <v>1</v>
      </c>
      <c r="F793" s="242" t="s">
        <v>717</v>
      </c>
      <c r="G793" s="240"/>
      <c r="H793" s="243">
        <v>374</v>
      </c>
      <c r="I793" s="244"/>
      <c r="J793" s="240"/>
      <c r="K793" s="240"/>
      <c r="L793" s="245"/>
      <c r="M793" s="246"/>
      <c r="N793" s="247"/>
      <c r="O793" s="247"/>
      <c r="P793" s="247"/>
      <c r="Q793" s="247"/>
      <c r="R793" s="247"/>
      <c r="S793" s="247"/>
      <c r="T793" s="248"/>
      <c r="AT793" s="249" t="s">
        <v>143</v>
      </c>
      <c r="AU793" s="249" t="s">
        <v>78</v>
      </c>
      <c r="AV793" s="13" t="s">
        <v>78</v>
      </c>
      <c r="AW793" s="13" t="s">
        <v>30</v>
      </c>
      <c r="AX793" s="13" t="s">
        <v>68</v>
      </c>
      <c r="AY793" s="249" t="s">
        <v>134</v>
      </c>
    </row>
    <row r="794" spans="2:51" s="14" customFormat="1" ht="12">
      <c r="B794" s="250"/>
      <c r="C794" s="251"/>
      <c r="D794" s="230" t="s">
        <v>143</v>
      </c>
      <c r="E794" s="252" t="s">
        <v>1</v>
      </c>
      <c r="F794" s="253" t="s">
        <v>146</v>
      </c>
      <c r="G794" s="251"/>
      <c r="H794" s="254">
        <v>374</v>
      </c>
      <c r="I794" s="255"/>
      <c r="J794" s="251"/>
      <c r="K794" s="251"/>
      <c r="L794" s="256"/>
      <c r="M794" s="257"/>
      <c r="N794" s="258"/>
      <c r="O794" s="258"/>
      <c r="P794" s="258"/>
      <c r="Q794" s="258"/>
      <c r="R794" s="258"/>
      <c r="S794" s="258"/>
      <c r="T794" s="259"/>
      <c r="AT794" s="260" t="s">
        <v>143</v>
      </c>
      <c r="AU794" s="260" t="s">
        <v>78</v>
      </c>
      <c r="AV794" s="14" t="s">
        <v>141</v>
      </c>
      <c r="AW794" s="14" t="s">
        <v>30</v>
      </c>
      <c r="AX794" s="14" t="s">
        <v>76</v>
      </c>
      <c r="AY794" s="260" t="s">
        <v>134</v>
      </c>
    </row>
    <row r="795" spans="2:65" s="1" customFormat="1" ht="22.5" customHeight="1">
      <c r="B795" s="38"/>
      <c r="C795" s="216" t="s">
        <v>718</v>
      </c>
      <c r="D795" s="216" t="s">
        <v>136</v>
      </c>
      <c r="E795" s="217" t="s">
        <v>719</v>
      </c>
      <c r="F795" s="218" t="s">
        <v>720</v>
      </c>
      <c r="G795" s="219" t="s">
        <v>439</v>
      </c>
      <c r="H795" s="220">
        <v>1960</v>
      </c>
      <c r="I795" s="221"/>
      <c r="J795" s="222">
        <f>ROUND(I795*H795,2)</f>
        <v>0</v>
      </c>
      <c r="K795" s="218" t="s">
        <v>140</v>
      </c>
      <c r="L795" s="43"/>
      <c r="M795" s="223" t="s">
        <v>1</v>
      </c>
      <c r="N795" s="224" t="s">
        <v>39</v>
      </c>
      <c r="O795" s="79"/>
      <c r="P795" s="225">
        <f>O795*H795</f>
        <v>0</v>
      </c>
      <c r="Q795" s="225">
        <v>0.10373</v>
      </c>
      <c r="R795" s="225">
        <f>Q795*H795</f>
        <v>203.3108</v>
      </c>
      <c r="S795" s="225">
        <v>0</v>
      </c>
      <c r="T795" s="226">
        <f>S795*H795</f>
        <v>0</v>
      </c>
      <c r="AR795" s="17" t="s">
        <v>141</v>
      </c>
      <c r="AT795" s="17" t="s">
        <v>136</v>
      </c>
      <c r="AU795" s="17" t="s">
        <v>78</v>
      </c>
      <c r="AY795" s="17" t="s">
        <v>134</v>
      </c>
      <c r="BE795" s="227">
        <f>IF(N795="základní",J795,0)</f>
        <v>0</v>
      </c>
      <c r="BF795" s="227">
        <f>IF(N795="snížená",J795,0)</f>
        <v>0</v>
      </c>
      <c r="BG795" s="227">
        <f>IF(N795="zákl. přenesená",J795,0)</f>
        <v>0</v>
      </c>
      <c r="BH795" s="227">
        <f>IF(N795="sníž. přenesená",J795,0)</f>
        <v>0</v>
      </c>
      <c r="BI795" s="227">
        <f>IF(N795="nulová",J795,0)</f>
        <v>0</v>
      </c>
      <c r="BJ795" s="17" t="s">
        <v>76</v>
      </c>
      <c r="BK795" s="227">
        <f>ROUND(I795*H795,2)</f>
        <v>0</v>
      </c>
      <c r="BL795" s="17" t="s">
        <v>141</v>
      </c>
      <c r="BM795" s="17" t="s">
        <v>721</v>
      </c>
    </row>
    <row r="796" spans="2:51" s="12" customFormat="1" ht="12">
      <c r="B796" s="228"/>
      <c r="C796" s="229"/>
      <c r="D796" s="230" t="s">
        <v>143</v>
      </c>
      <c r="E796" s="231" t="s">
        <v>1</v>
      </c>
      <c r="F796" s="232" t="s">
        <v>671</v>
      </c>
      <c r="G796" s="229"/>
      <c r="H796" s="231" t="s">
        <v>1</v>
      </c>
      <c r="I796" s="233"/>
      <c r="J796" s="229"/>
      <c r="K796" s="229"/>
      <c r="L796" s="234"/>
      <c r="M796" s="235"/>
      <c r="N796" s="236"/>
      <c r="O796" s="236"/>
      <c r="P796" s="236"/>
      <c r="Q796" s="236"/>
      <c r="R796" s="236"/>
      <c r="S796" s="236"/>
      <c r="T796" s="237"/>
      <c r="AT796" s="238" t="s">
        <v>143</v>
      </c>
      <c r="AU796" s="238" t="s">
        <v>78</v>
      </c>
      <c r="AV796" s="12" t="s">
        <v>76</v>
      </c>
      <c r="AW796" s="12" t="s">
        <v>30</v>
      </c>
      <c r="AX796" s="12" t="s">
        <v>68</v>
      </c>
      <c r="AY796" s="238" t="s">
        <v>134</v>
      </c>
    </row>
    <row r="797" spans="2:51" s="13" customFormat="1" ht="12">
      <c r="B797" s="239"/>
      <c r="C797" s="240"/>
      <c r="D797" s="230" t="s">
        <v>143</v>
      </c>
      <c r="E797" s="241" t="s">
        <v>1</v>
      </c>
      <c r="F797" s="242" t="s">
        <v>703</v>
      </c>
      <c r="G797" s="240"/>
      <c r="H797" s="243">
        <v>1960</v>
      </c>
      <c r="I797" s="244"/>
      <c r="J797" s="240"/>
      <c r="K797" s="240"/>
      <c r="L797" s="245"/>
      <c r="M797" s="246"/>
      <c r="N797" s="247"/>
      <c r="O797" s="247"/>
      <c r="P797" s="247"/>
      <c r="Q797" s="247"/>
      <c r="R797" s="247"/>
      <c r="S797" s="247"/>
      <c r="T797" s="248"/>
      <c r="AT797" s="249" t="s">
        <v>143</v>
      </c>
      <c r="AU797" s="249" t="s">
        <v>78</v>
      </c>
      <c r="AV797" s="13" t="s">
        <v>78</v>
      </c>
      <c r="AW797" s="13" t="s">
        <v>30</v>
      </c>
      <c r="AX797" s="13" t="s">
        <v>68</v>
      </c>
      <c r="AY797" s="249" t="s">
        <v>134</v>
      </c>
    </row>
    <row r="798" spans="2:51" s="14" customFormat="1" ht="12">
      <c r="B798" s="250"/>
      <c r="C798" s="251"/>
      <c r="D798" s="230" t="s">
        <v>143</v>
      </c>
      <c r="E798" s="252" t="s">
        <v>1</v>
      </c>
      <c r="F798" s="253" t="s">
        <v>146</v>
      </c>
      <c r="G798" s="251"/>
      <c r="H798" s="254">
        <v>1960</v>
      </c>
      <c r="I798" s="255"/>
      <c r="J798" s="251"/>
      <c r="K798" s="251"/>
      <c r="L798" s="256"/>
      <c r="M798" s="257"/>
      <c r="N798" s="258"/>
      <c r="O798" s="258"/>
      <c r="P798" s="258"/>
      <c r="Q798" s="258"/>
      <c r="R798" s="258"/>
      <c r="S798" s="258"/>
      <c r="T798" s="259"/>
      <c r="AT798" s="260" t="s">
        <v>143</v>
      </c>
      <c r="AU798" s="260" t="s">
        <v>78</v>
      </c>
      <c r="AV798" s="14" t="s">
        <v>141</v>
      </c>
      <c r="AW798" s="14" t="s">
        <v>30</v>
      </c>
      <c r="AX798" s="14" t="s">
        <v>76</v>
      </c>
      <c r="AY798" s="260" t="s">
        <v>134</v>
      </c>
    </row>
    <row r="799" spans="2:65" s="1" customFormat="1" ht="33.75" customHeight="1">
      <c r="B799" s="38"/>
      <c r="C799" s="216" t="s">
        <v>722</v>
      </c>
      <c r="D799" s="216" t="s">
        <v>136</v>
      </c>
      <c r="E799" s="217" t="s">
        <v>723</v>
      </c>
      <c r="F799" s="218" t="s">
        <v>724</v>
      </c>
      <c r="G799" s="219" t="s">
        <v>439</v>
      </c>
      <c r="H799" s="220">
        <v>56</v>
      </c>
      <c r="I799" s="221"/>
      <c r="J799" s="222">
        <f>ROUND(I799*H799,2)</f>
        <v>0</v>
      </c>
      <c r="K799" s="218" t="s">
        <v>140</v>
      </c>
      <c r="L799" s="43"/>
      <c r="M799" s="223" t="s">
        <v>1</v>
      </c>
      <c r="N799" s="224" t="s">
        <v>39</v>
      </c>
      <c r="O799" s="79"/>
      <c r="P799" s="225">
        <f>O799*H799</f>
        <v>0</v>
      </c>
      <c r="Q799" s="225">
        <v>0.08425</v>
      </c>
      <c r="R799" s="225">
        <f>Q799*H799</f>
        <v>4.718</v>
      </c>
      <c r="S799" s="225">
        <v>0</v>
      </c>
      <c r="T799" s="226">
        <f>S799*H799</f>
        <v>0</v>
      </c>
      <c r="AR799" s="17" t="s">
        <v>141</v>
      </c>
      <c r="AT799" s="17" t="s">
        <v>136</v>
      </c>
      <c r="AU799" s="17" t="s">
        <v>78</v>
      </c>
      <c r="AY799" s="17" t="s">
        <v>134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17" t="s">
        <v>76</v>
      </c>
      <c r="BK799" s="227">
        <f>ROUND(I799*H799,2)</f>
        <v>0</v>
      </c>
      <c r="BL799" s="17" t="s">
        <v>141</v>
      </c>
      <c r="BM799" s="17" t="s">
        <v>725</v>
      </c>
    </row>
    <row r="800" spans="2:51" s="12" customFormat="1" ht="12">
      <c r="B800" s="228"/>
      <c r="C800" s="229"/>
      <c r="D800" s="230" t="s">
        <v>143</v>
      </c>
      <c r="E800" s="231" t="s">
        <v>1</v>
      </c>
      <c r="F800" s="232" t="s">
        <v>581</v>
      </c>
      <c r="G800" s="229"/>
      <c r="H800" s="231" t="s">
        <v>1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143</v>
      </c>
      <c r="AU800" s="238" t="s">
        <v>78</v>
      </c>
      <c r="AV800" s="12" t="s">
        <v>76</v>
      </c>
      <c r="AW800" s="12" t="s">
        <v>30</v>
      </c>
      <c r="AX800" s="12" t="s">
        <v>68</v>
      </c>
      <c r="AY800" s="238" t="s">
        <v>134</v>
      </c>
    </row>
    <row r="801" spans="2:51" s="13" customFormat="1" ht="12">
      <c r="B801" s="239"/>
      <c r="C801" s="240"/>
      <c r="D801" s="230" t="s">
        <v>143</v>
      </c>
      <c r="E801" s="241" t="s">
        <v>1</v>
      </c>
      <c r="F801" s="242" t="s">
        <v>726</v>
      </c>
      <c r="G801" s="240"/>
      <c r="H801" s="243">
        <v>50</v>
      </c>
      <c r="I801" s="244"/>
      <c r="J801" s="240"/>
      <c r="K801" s="240"/>
      <c r="L801" s="245"/>
      <c r="M801" s="246"/>
      <c r="N801" s="247"/>
      <c r="O801" s="247"/>
      <c r="P801" s="247"/>
      <c r="Q801" s="247"/>
      <c r="R801" s="247"/>
      <c r="S801" s="247"/>
      <c r="T801" s="248"/>
      <c r="AT801" s="249" t="s">
        <v>143</v>
      </c>
      <c r="AU801" s="249" t="s">
        <v>78</v>
      </c>
      <c r="AV801" s="13" t="s">
        <v>78</v>
      </c>
      <c r="AW801" s="13" t="s">
        <v>30</v>
      </c>
      <c r="AX801" s="13" t="s">
        <v>68</v>
      </c>
      <c r="AY801" s="249" t="s">
        <v>134</v>
      </c>
    </row>
    <row r="802" spans="2:51" s="12" customFormat="1" ht="12">
      <c r="B802" s="228"/>
      <c r="C802" s="229"/>
      <c r="D802" s="230" t="s">
        <v>143</v>
      </c>
      <c r="E802" s="231" t="s">
        <v>1</v>
      </c>
      <c r="F802" s="232" t="s">
        <v>665</v>
      </c>
      <c r="G802" s="229"/>
      <c r="H802" s="231" t="s">
        <v>1</v>
      </c>
      <c r="I802" s="233"/>
      <c r="J802" s="229"/>
      <c r="K802" s="229"/>
      <c r="L802" s="234"/>
      <c r="M802" s="235"/>
      <c r="N802" s="236"/>
      <c r="O802" s="236"/>
      <c r="P802" s="236"/>
      <c r="Q802" s="236"/>
      <c r="R802" s="236"/>
      <c r="S802" s="236"/>
      <c r="T802" s="237"/>
      <c r="AT802" s="238" t="s">
        <v>143</v>
      </c>
      <c r="AU802" s="238" t="s">
        <v>78</v>
      </c>
      <c r="AV802" s="12" t="s">
        <v>76</v>
      </c>
      <c r="AW802" s="12" t="s">
        <v>30</v>
      </c>
      <c r="AX802" s="12" t="s">
        <v>68</v>
      </c>
      <c r="AY802" s="238" t="s">
        <v>134</v>
      </c>
    </row>
    <row r="803" spans="2:51" s="13" customFormat="1" ht="12">
      <c r="B803" s="239"/>
      <c r="C803" s="240"/>
      <c r="D803" s="230" t="s">
        <v>143</v>
      </c>
      <c r="E803" s="241" t="s">
        <v>1</v>
      </c>
      <c r="F803" s="242" t="s">
        <v>156</v>
      </c>
      <c r="G803" s="240"/>
      <c r="H803" s="243">
        <v>6</v>
      </c>
      <c r="I803" s="244"/>
      <c r="J803" s="240"/>
      <c r="K803" s="240"/>
      <c r="L803" s="245"/>
      <c r="M803" s="246"/>
      <c r="N803" s="247"/>
      <c r="O803" s="247"/>
      <c r="P803" s="247"/>
      <c r="Q803" s="247"/>
      <c r="R803" s="247"/>
      <c r="S803" s="247"/>
      <c r="T803" s="248"/>
      <c r="AT803" s="249" t="s">
        <v>143</v>
      </c>
      <c r="AU803" s="249" t="s">
        <v>78</v>
      </c>
      <c r="AV803" s="13" t="s">
        <v>78</v>
      </c>
      <c r="AW803" s="13" t="s">
        <v>30</v>
      </c>
      <c r="AX803" s="13" t="s">
        <v>68</v>
      </c>
      <c r="AY803" s="249" t="s">
        <v>134</v>
      </c>
    </row>
    <row r="804" spans="2:51" s="14" customFormat="1" ht="12">
      <c r="B804" s="250"/>
      <c r="C804" s="251"/>
      <c r="D804" s="230" t="s">
        <v>143</v>
      </c>
      <c r="E804" s="252" t="s">
        <v>1</v>
      </c>
      <c r="F804" s="253" t="s">
        <v>146</v>
      </c>
      <c r="G804" s="251"/>
      <c r="H804" s="254">
        <v>56</v>
      </c>
      <c r="I804" s="255"/>
      <c r="J804" s="251"/>
      <c r="K804" s="251"/>
      <c r="L804" s="256"/>
      <c r="M804" s="257"/>
      <c r="N804" s="258"/>
      <c r="O804" s="258"/>
      <c r="P804" s="258"/>
      <c r="Q804" s="258"/>
      <c r="R804" s="258"/>
      <c r="S804" s="258"/>
      <c r="T804" s="259"/>
      <c r="AT804" s="260" t="s">
        <v>143</v>
      </c>
      <c r="AU804" s="260" t="s">
        <v>78</v>
      </c>
      <c r="AV804" s="14" t="s">
        <v>141</v>
      </c>
      <c r="AW804" s="14" t="s">
        <v>30</v>
      </c>
      <c r="AX804" s="14" t="s">
        <v>76</v>
      </c>
      <c r="AY804" s="260" t="s">
        <v>134</v>
      </c>
    </row>
    <row r="805" spans="2:65" s="1" customFormat="1" ht="16.5" customHeight="1">
      <c r="B805" s="38"/>
      <c r="C805" s="272" t="s">
        <v>727</v>
      </c>
      <c r="D805" s="272" t="s">
        <v>565</v>
      </c>
      <c r="E805" s="273" t="s">
        <v>728</v>
      </c>
      <c r="F805" s="274" t="s">
        <v>729</v>
      </c>
      <c r="G805" s="275" t="s">
        <v>439</v>
      </c>
      <c r="H805" s="276">
        <v>57.68</v>
      </c>
      <c r="I805" s="277"/>
      <c r="J805" s="278">
        <f>ROUND(I805*H805,2)</f>
        <v>0</v>
      </c>
      <c r="K805" s="274" t="s">
        <v>140</v>
      </c>
      <c r="L805" s="279"/>
      <c r="M805" s="280" t="s">
        <v>1</v>
      </c>
      <c r="N805" s="281" t="s">
        <v>39</v>
      </c>
      <c r="O805" s="79"/>
      <c r="P805" s="225">
        <f>O805*H805</f>
        <v>0</v>
      </c>
      <c r="Q805" s="225">
        <v>0.131</v>
      </c>
      <c r="R805" s="225">
        <f>Q805*H805</f>
        <v>7.556080000000001</v>
      </c>
      <c r="S805" s="225">
        <v>0</v>
      </c>
      <c r="T805" s="226">
        <f>S805*H805</f>
        <v>0</v>
      </c>
      <c r="AR805" s="17" t="s">
        <v>175</v>
      </c>
      <c r="AT805" s="17" t="s">
        <v>565</v>
      </c>
      <c r="AU805" s="17" t="s">
        <v>78</v>
      </c>
      <c r="AY805" s="17" t="s">
        <v>134</v>
      </c>
      <c r="BE805" s="227">
        <f>IF(N805="základní",J805,0)</f>
        <v>0</v>
      </c>
      <c r="BF805" s="227">
        <f>IF(N805="snížená",J805,0)</f>
        <v>0</v>
      </c>
      <c r="BG805" s="227">
        <f>IF(N805="zákl. přenesená",J805,0)</f>
        <v>0</v>
      </c>
      <c r="BH805" s="227">
        <f>IF(N805="sníž. přenesená",J805,0)</f>
        <v>0</v>
      </c>
      <c r="BI805" s="227">
        <f>IF(N805="nulová",J805,0)</f>
        <v>0</v>
      </c>
      <c r="BJ805" s="17" t="s">
        <v>76</v>
      </c>
      <c r="BK805" s="227">
        <f>ROUND(I805*H805,2)</f>
        <v>0</v>
      </c>
      <c r="BL805" s="17" t="s">
        <v>141</v>
      </c>
      <c r="BM805" s="17" t="s">
        <v>730</v>
      </c>
    </row>
    <row r="806" spans="2:51" s="12" customFormat="1" ht="12">
      <c r="B806" s="228"/>
      <c r="C806" s="229"/>
      <c r="D806" s="230" t="s">
        <v>143</v>
      </c>
      <c r="E806" s="231" t="s">
        <v>1</v>
      </c>
      <c r="F806" s="232" t="s">
        <v>581</v>
      </c>
      <c r="G806" s="229"/>
      <c r="H806" s="231" t="s">
        <v>1</v>
      </c>
      <c r="I806" s="233"/>
      <c r="J806" s="229"/>
      <c r="K806" s="229"/>
      <c r="L806" s="234"/>
      <c r="M806" s="235"/>
      <c r="N806" s="236"/>
      <c r="O806" s="236"/>
      <c r="P806" s="236"/>
      <c r="Q806" s="236"/>
      <c r="R806" s="236"/>
      <c r="S806" s="236"/>
      <c r="T806" s="237"/>
      <c r="AT806" s="238" t="s">
        <v>143</v>
      </c>
      <c r="AU806" s="238" t="s">
        <v>78</v>
      </c>
      <c r="AV806" s="12" t="s">
        <v>76</v>
      </c>
      <c r="AW806" s="12" t="s">
        <v>30</v>
      </c>
      <c r="AX806" s="12" t="s">
        <v>68</v>
      </c>
      <c r="AY806" s="238" t="s">
        <v>134</v>
      </c>
    </row>
    <row r="807" spans="2:51" s="13" customFormat="1" ht="12">
      <c r="B807" s="239"/>
      <c r="C807" s="240"/>
      <c r="D807" s="230" t="s">
        <v>143</v>
      </c>
      <c r="E807" s="241" t="s">
        <v>1</v>
      </c>
      <c r="F807" s="242" t="s">
        <v>731</v>
      </c>
      <c r="G807" s="240"/>
      <c r="H807" s="243">
        <v>51.5</v>
      </c>
      <c r="I807" s="244"/>
      <c r="J807" s="240"/>
      <c r="K807" s="240"/>
      <c r="L807" s="245"/>
      <c r="M807" s="246"/>
      <c r="N807" s="247"/>
      <c r="O807" s="247"/>
      <c r="P807" s="247"/>
      <c r="Q807" s="247"/>
      <c r="R807" s="247"/>
      <c r="S807" s="247"/>
      <c r="T807" s="248"/>
      <c r="AT807" s="249" t="s">
        <v>143</v>
      </c>
      <c r="AU807" s="249" t="s">
        <v>78</v>
      </c>
      <c r="AV807" s="13" t="s">
        <v>78</v>
      </c>
      <c r="AW807" s="13" t="s">
        <v>30</v>
      </c>
      <c r="AX807" s="13" t="s">
        <v>68</v>
      </c>
      <c r="AY807" s="249" t="s">
        <v>134</v>
      </c>
    </row>
    <row r="808" spans="2:51" s="12" customFormat="1" ht="12">
      <c r="B808" s="228"/>
      <c r="C808" s="229"/>
      <c r="D808" s="230" t="s">
        <v>143</v>
      </c>
      <c r="E808" s="231" t="s">
        <v>1</v>
      </c>
      <c r="F808" s="232" t="s">
        <v>665</v>
      </c>
      <c r="G808" s="229"/>
      <c r="H808" s="231" t="s">
        <v>1</v>
      </c>
      <c r="I808" s="233"/>
      <c r="J808" s="229"/>
      <c r="K808" s="229"/>
      <c r="L808" s="234"/>
      <c r="M808" s="235"/>
      <c r="N808" s="236"/>
      <c r="O808" s="236"/>
      <c r="P808" s="236"/>
      <c r="Q808" s="236"/>
      <c r="R808" s="236"/>
      <c r="S808" s="236"/>
      <c r="T808" s="237"/>
      <c r="AT808" s="238" t="s">
        <v>143</v>
      </c>
      <c r="AU808" s="238" t="s">
        <v>78</v>
      </c>
      <c r="AV808" s="12" t="s">
        <v>76</v>
      </c>
      <c r="AW808" s="12" t="s">
        <v>30</v>
      </c>
      <c r="AX808" s="12" t="s">
        <v>68</v>
      </c>
      <c r="AY808" s="238" t="s">
        <v>134</v>
      </c>
    </row>
    <row r="809" spans="2:51" s="13" customFormat="1" ht="12">
      <c r="B809" s="239"/>
      <c r="C809" s="240"/>
      <c r="D809" s="230" t="s">
        <v>143</v>
      </c>
      <c r="E809" s="241" t="s">
        <v>1</v>
      </c>
      <c r="F809" s="242" t="s">
        <v>732</v>
      </c>
      <c r="G809" s="240"/>
      <c r="H809" s="243">
        <v>6.18</v>
      </c>
      <c r="I809" s="244"/>
      <c r="J809" s="240"/>
      <c r="K809" s="240"/>
      <c r="L809" s="245"/>
      <c r="M809" s="246"/>
      <c r="N809" s="247"/>
      <c r="O809" s="247"/>
      <c r="P809" s="247"/>
      <c r="Q809" s="247"/>
      <c r="R809" s="247"/>
      <c r="S809" s="247"/>
      <c r="T809" s="248"/>
      <c r="AT809" s="249" t="s">
        <v>143</v>
      </c>
      <c r="AU809" s="249" t="s">
        <v>78</v>
      </c>
      <c r="AV809" s="13" t="s">
        <v>78</v>
      </c>
      <c r="AW809" s="13" t="s">
        <v>30</v>
      </c>
      <c r="AX809" s="13" t="s">
        <v>68</v>
      </c>
      <c r="AY809" s="249" t="s">
        <v>134</v>
      </c>
    </row>
    <row r="810" spans="2:51" s="14" customFormat="1" ht="12">
      <c r="B810" s="250"/>
      <c r="C810" s="251"/>
      <c r="D810" s="230" t="s">
        <v>143</v>
      </c>
      <c r="E810" s="252" t="s">
        <v>1</v>
      </c>
      <c r="F810" s="253" t="s">
        <v>146</v>
      </c>
      <c r="G810" s="251"/>
      <c r="H810" s="254">
        <v>57.68</v>
      </c>
      <c r="I810" s="255"/>
      <c r="J810" s="251"/>
      <c r="K810" s="251"/>
      <c r="L810" s="256"/>
      <c r="M810" s="257"/>
      <c r="N810" s="258"/>
      <c r="O810" s="258"/>
      <c r="P810" s="258"/>
      <c r="Q810" s="258"/>
      <c r="R810" s="258"/>
      <c r="S810" s="258"/>
      <c r="T810" s="259"/>
      <c r="AT810" s="260" t="s">
        <v>143</v>
      </c>
      <c r="AU810" s="260" t="s">
        <v>78</v>
      </c>
      <c r="AV810" s="14" t="s">
        <v>141</v>
      </c>
      <c r="AW810" s="14" t="s">
        <v>30</v>
      </c>
      <c r="AX810" s="14" t="s">
        <v>76</v>
      </c>
      <c r="AY810" s="260" t="s">
        <v>134</v>
      </c>
    </row>
    <row r="811" spans="2:65" s="1" customFormat="1" ht="33.75" customHeight="1">
      <c r="B811" s="38"/>
      <c r="C811" s="216" t="s">
        <v>733</v>
      </c>
      <c r="D811" s="216" t="s">
        <v>136</v>
      </c>
      <c r="E811" s="217" t="s">
        <v>734</v>
      </c>
      <c r="F811" s="218" t="s">
        <v>735</v>
      </c>
      <c r="G811" s="219" t="s">
        <v>439</v>
      </c>
      <c r="H811" s="220">
        <v>1925</v>
      </c>
      <c r="I811" s="221"/>
      <c r="J811" s="222">
        <f>ROUND(I811*H811,2)</f>
        <v>0</v>
      </c>
      <c r="K811" s="218" t="s">
        <v>140</v>
      </c>
      <c r="L811" s="43"/>
      <c r="M811" s="223" t="s">
        <v>1</v>
      </c>
      <c r="N811" s="224" t="s">
        <v>39</v>
      </c>
      <c r="O811" s="79"/>
      <c r="P811" s="225">
        <f>O811*H811</f>
        <v>0</v>
      </c>
      <c r="Q811" s="225">
        <v>0.10362</v>
      </c>
      <c r="R811" s="225">
        <f>Q811*H811</f>
        <v>199.4685</v>
      </c>
      <c r="S811" s="225">
        <v>0</v>
      </c>
      <c r="T811" s="226">
        <f>S811*H811</f>
        <v>0</v>
      </c>
      <c r="AR811" s="17" t="s">
        <v>141</v>
      </c>
      <c r="AT811" s="17" t="s">
        <v>136</v>
      </c>
      <c r="AU811" s="17" t="s">
        <v>78</v>
      </c>
      <c r="AY811" s="17" t="s">
        <v>134</v>
      </c>
      <c r="BE811" s="227">
        <f>IF(N811="základní",J811,0)</f>
        <v>0</v>
      </c>
      <c r="BF811" s="227">
        <f>IF(N811="snížená",J811,0)</f>
        <v>0</v>
      </c>
      <c r="BG811" s="227">
        <f>IF(N811="zákl. přenesená",J811,0)</f>
        <v>0</v>
      </c>
      <c r="BH811" s="227">
        <f>IF(N811="sníž. přenesená",J811,0)</f>
        <v>0</v>
      </c>
      <c r="BI811" s="227">
        <f>IF(N811="nulová",J811,0)</f>
        <v>0</v>
      </c>
      <c r="BJ811" s="17" t="s">
        <v>76</v>
      </c>
      <c r="BK811" s="227">
        <f>ROUND(I811*H811,2)</f>
        <v>0</v>
      </c>
      <c r="BL811" s="17" t="s">
        <v>141</v>
      </c>
      <c r="BM811" s="17" t="s">
        <v>736</v>
      </c>
    </row>
    <row r="812" spans="2:51" s="12" customFormat="1" ht="12">
      <c r="B812" s="228"/>
      <c r="C812" s="229"/>
      <c r="D812" s="230" t="s">
        <v>143</v>
      </c>
      <c r="E812" s="231" t="s">
        <v>1</v>
      </c>
      <c r="F812" s="232" t="s">
        <v>577</v>
      </c>
      <c r="G812" s="229"/>
      <c r="H812" s="231" t="s">
        <v>1</v>
      </c>
      <c r="I812" s="233"/>
      <c r="J812" s="229"/>
      <c r="K812" s="229"/>
      <c r="L812" s="234"/>
      <c r="M812" s="235"/>
      <c r="N812" s="236"/>
      <c r="O812" s="236"/>
      <c r="P812" s="236"/>
      <c r="Q812" s="236"/>
      <c r="R812" s="236"/>
      <c r="S812" s="236"/>
      <c r="T812" s="237"/>
      <c r="AT812" s="238" t="s">
        <v>143</v>
      </c>
      <c r="AU812" s="238" t="s">
        <v>78</v>
      </c>
      <c r="AV812" s="12" t="s">
        <v>76</v>
      </c>
      <c r="AW812" s="12" t="s">
        <v>30</v>
      </c>
      <c r="AX812" s="12" t="s">
        <v>68</v>
      </c>
      <c r="AY812" s="238" t="s">
        <v>134</v>
      </c>
    </row>
    <row r="813" spans="2:51" s="13" customFormat="1" ht="12">
      <c r="B813" s="239"/>
      <c r="C813" s="240"/>
      <c r="D813" s="230" t="s">
        <v>143</v>
      </c>
      <c r="E813" s="241" t="s">
        <v>1</v>
      </c>
      <c r="F813" s="242" t="s">
        <v>672</v>
      </c>
      <c r="G813" s="240"/>
      <c r="H813" s="243">
        <v>1105</v>
      </c>
      <c r="I813" s="244"/>
      <c r="J813" s="240"/>
      <c r="K813" s="240"/>
      <c r="L813" s="245"/>
      <c r="M813" s="246"/>
      <c r="N813" s="247"/>
      <c r="O813" s="247"/>
      <c r="P813" s="247"/>
      <c r="Q813" s="247"/>
      <c r="R813" s="247"/>
      <c r="S813" s="247"/>
      <c r="T813" s="248"/>
      <c r="AT813" s="249" t="s">
        <v>143</v>
      </c>
      <c r="AU813" s="249" t="s">
        <v>78</v>
      </c>
      <c r="AV813" s="13" t="s">
        <v>78</v>
      </c>
      <c r="AW813" s="13" t="s">
        <v>30</v>
      </c>
      <c r="AX813" s="13" t="s">
        <v>68</v>
      </c>
      <c r="AY813" s="249" t="s">
        <v>134</v>
      </c>
    </row>
    <row r="814" spans="2:51" s="12" customFormat="1" ht="12">
      <c r="B814" s="228"/>
      <c r="C814" s="229"/>
      <c r="D814" s="230" t="s">
        <v>143</v>
      </c>
      <c r="E814" s="231" t="s">
        <v>1</v>
      </c>
      <c r="F814" s="232" t="s">
        <v>737</v>
      </c>
      <c r="G814" s="229"/>
      <c r="H814" s="231" t="s">
        <v>1</v>
      </c>
      <c r="I814" s="233"/>
      <c r="J814" s="229"/>
      <c r="K814" s="229"/>
      <c r="L814" s="234"/>
      <c r="M814" s="235"/>
      <c r="N814" s="236"/>
      <c r="O814" s="236"/>
      <c r="P814" s="236"/>
      <c r="Q814" s="236"/>
      <c r="R814" s="236"/>
      <c r="S814" s="236"/>
      <c r="T814" s="237"/>
      <c r="AT814" s="238" t="s">
        <v>143</v>
      </c>
      <c r="AU814" s="238" t="s">
        <v>78</v>
      </c>
      <c r="AV814" s="12" t="s">
        <v>76</v>
      </c>
      <c r="AW814" s="12" t="s">
        <v>30</v>
      </c>
      <c r="AX814" s="12" t="s">
        <v>68</v>
      </c>
      <c r="AY814" s="238" t="s">
        <v>134</v>
      </c>
    </row>
    <row r="815" spans="2:51" s="13" customFormat="1" ht="12">
      <c r="B815" s="239"/>
      <c r="C815" s="240"/>
      <c r="D815" s="230" t="s">
        <v>143</v>
      </c>
      <c r="E815" s="241" t="s">
        <v>1</v>
      </c>
      <c r="F815" s="242" t="s">
        <v>738</v>
      </c>
      <c r="G815" s="240"/>
      <c r="H815" s="243">
        <v>820</v>
      </c>
      <c r="I815" s="244"/>
      <c r="J815" s="240"/>
      <c r="K815" s="240"/>
      <c r="L815" s="245"/>
      <c r="M815" s="246"/>
      <c r="N815" s="247"/>
      <c r="O815" s="247"/>
      <c r="P815" s="247"/>
      <c r="Q815" s="247"/>
      <c r="R815" s="247"/>
      <c r="S815" s="247"/>
      <c r="T815" s="248"/>
      <c r="AT815" s="249" t="s">
        <v>143</v>
      </c>
      <c r="AU815" s="249" t="s">
        <v>78</v>
      </c>
      <c r="AV815" s="13" t="s">
        <v>78</v>
      </c>
      <c r="AW815" s="13" t="s">
        <v>30</v>
      </c>
      <c r="AX815" s="13" t="s">
        <v>68</v>
      </c>
      <c r="AY815" s="249" t="s">
        <v>134</v>
      </c>
    </row>
    <row r="816" spans="2:51" s="14" customFormat="1" ht="12">
      <c r="B816" s="250"/>
      <c r="C816" s="251"/>
      <c r="D816" s="230" t="s">
        <v>143</v>
      </c>
      <c r="E816" s="252" t="s">
        <v>1</v>
      </c>
      <c r="F816" s="253" t="s">
        <v>146</v>
      </c>
      <c r="G816" s="251"/>
      <c r="H816" s="254">
        <v>1925</v>
      </c>
      <c r="I816" s="255"/>
      <c r="J816" s="251"/>
      <c r="K816" s="251"/>
      <c r="L816" s="256"/>
      <c r="M816" s="257"/>
      <c r="N816" s="258"/>
      <c r="O816" s="258"/>
      <c r="P816" s="258"/>
      <c r="Q816" s="258"/>
      <c r="R816" s="258"/>
      <c r="S816" s="258"/>
      <c r="T816" s="259"/>
      <c r="AT816" s="260" t="s">
        <v>143</v>
      </c>
      <c r="AU816" s="260" t="s">
        <v>78</v>
      </c>
      <c r="AV816" s="14" t="s">
        <v>141</v>
      </c>
      <c r="AW816" s="14" t="s">
        <v>30</v>
      </c>
      <c r="AX816" s="14" t="s">
        <v>76</v>
      </c>
      <c r="AY816" s="260" t="s">
        <v>134</v>
      </c>
    </row>
    <row r="817" spans="2:65" s="1" customFormat="1" ht="16.5" customHeight="1">
      <c r="B817" s="38"/>
      <c r="C817" s="272" t="s">
        <v>739</v>
      </c>
      <c r="D817" s="272" t="s">
        <v>565</v>
      </c>
      <c r="E817" s="273" t="s">
        <v>740</v>
      </c>
      <c r="F817" s="274" t="s">
        <v>741</v>
      </c>
      <c r="G817" s="275" t="s">
        <v>439</v>
      </c>
      <c r="H817" s="276">
        <v>1944.25</v>
      </c>
      <c r="I817" s="277"/>
      <c r="J817" s="278">
        <f>ROUND(I817*H817,2)</f>
        <v>0</v>
      </c>
      <c r="K817" s="274" t="s">
        <v>1</v>
      </c>
      <c r="L817" s="279"/>
      <c r="M817" s="280" t="s">
        <v>1</v>
      </c>
      <c r="N817" s="281" t="s">
        <v>39</v>
      </c>
      <c r="O817" s="79"/>
      <c r="P817" s="225">
        <f>O817*H817</f>
        <v>0</v>
      </c>
      <c r="Q817" s="225">
        <v>0</v>
      </c>
      <c r="R817" s="225">
        <f>Q817*H817</f>
        <v>0</v>
      </c>
      <c r="S817" s="225">
        <v>0</v>
      </c>
      <c r="T817" s="226">
        <f>S817*H817</f>
        <v>0</v>
      </c>
      <c r="AR817" s="17" t="s">
        <v>175</v>
      </c>
      <c r="AT817" s="17" t="s">
        <v>565</v>
      </c>
      <c r="AU817" s="17" t="s">
        <v>78</v>
      </c>
      <c r="AY817" s="17" t="s">
        <v>134</v>
      </c>
      <c r="BE817" s="227">
        <f>IF(N817="základní",J817,0)</f>
        <v>0</v>
      </c>
      <c r="BF817" s="227">
        <f>IF(N817="snížená",J817,0)</f>
        <v>0</v>
      </c>
      <c r="BG817" s="227">
        <f>IF(N817="zákl. přenesená",J817,0)</f>
        <v>0</v>
      </c>
      <c r="BH817" s="227">
        <f>IF(N817="sníž. přenesená",J817,0)</f>
        <v>0</v>
      </c>
      <c r="BI817" s="227">
        <f>IF(N817="nulová",J817,0)</f>
        <v>0</v>
      </c>
      <c r="BJ817" s="17" t="s">
        <v>76</v>
      </c>
      <c r="BK817" s="227">
        <f>ROUND(I817*H817,2)</f>
        <v>0</v>
      </c>
      <c r="BL817" s="17" t="s">
        <v>141</v>
      </c>
      <c r="BM817" s="17" t="s">
        <v>742</v>
      </c>
    </row>
    <row r="818" spans="2:51" s="12" customFormat="1" ht="12">
      <c r="B818" s="228"/>
      <c r="C818" s="229"/>
      <c r="D818" s="230" t="s">
        <v>143</v>
      </c>
      <c r="E818" s="231" t="s">
        <v>1</v>
      </c>
      <c r="F818" s="232" t="s">
        <v>577</v>
      </c>
      <c r="G818" s="229"/>
      <c r="H818" s="231" t="s">
        <v>1</v>
      </c>
      <c r="I818" s="233"/>
      <c r="J818" s="229"/>
      <c r="K818" s="229"/>
      <c r="L818" s="234"/>
      <c r="M818" s="235"/>
      <c r="N818" s="236"/>
      <c r="O818" s="236"/>
      <c r="P818" s="236"/>
      <c r="Q818" s="236"/>
      <c r="R818" s="236"/>
      <c r="S818" s="236"/>
      <c r="T818" s="237"/>
      <c r="AT818" s="238" t="s">
        <v>143</v>
      </c>
      <c r="AU818" s="238" t="s">
        <v>78</v>
      </c>
      <c r="AV818" s="12" t="s">
        <v>76</v>
      </c>
      <c r="AW818" s="12" t="s">
        <v>30</v>
      </c>
      <c r="AX818" s="12" t="s">
        <v>68</v>
      </c>
      <c r="AY818" s="238" t="s">
        <v>134</v>
      </c>
    </row>
    <row r="819" spans="2:51" s="13" customFormat="1" ht="12">
      <c r="B819" s="239"/>
      <c r="C819" s="240"/>
      <c r="D819" s="230" t="s">
        <v>143</v>
      </c>
      <c r="E819" s="241" t="s">
        <v>1</v>
      </c>
      <c r="F819" s="242" t="s">
        <v>743</v>
      </c>
      <c r="G819" s="240"/>
      <c r="H819" s="243">
        <v>1116.05</v>
      </c>
      <c r="I819" s="244"/>
      <c r="J819" s="240"/>
      <c r="K819" s="240"/>
      <c r="L819" s="245"/>
      <c r="M819" s="246"/>
      <c r="N819" s="247"/>
      <c r="O819" s="247"/>
      <c r="P819" s="247"/>
      <c r="Q819" s="247"/>
      <c r="R819" s="247"/>
      <c r="S819" s="247"/>
      <c r="T819" s="248"/>
      <c r="AT819" s="249" t="s">
        <v>143</v>
      </c>
      <c r="AU819" s="249" t="s">
        <v>78</v>
      </c>
      <c r="AV819" s="13" t="s">
        <v>78</v>
      </c>
      <c r="AW819" s="13" t="s">
        <v>30</v>
      </c>
      <c r="AX819" s="13" t="s">
        <v>68</v>
      </c>
      <c r="AY819" s="249" t="s">
        <v>134</v>
      </c>
    </row>
    <row r="820" spans="2:51" s="12" customFormat="1" ht="12">
      <c r="B820" s="228"/>
      <c r="C820" s="229"/>
      <c r="D820" s="230" t="s">
        <v>143</v>
      </c>
      <c r="E820" s="231" t="s">
        <v>1</v>
      </c>
      <c r="F820" s="232" t="s">
        <v>581</v>
      </c>
      <c r="G820" s="229"/>
      <c r="H820" s="231" t="s">
        <v>1</v>
      </c>
      <c r="I820" s="233"/>
      <c r="J820" s="229"/>
      <c r="K820" s="229"/>
      <c r="L820" s="234"/>
      <c r="M820" s="235"/>
      <c r="N820" s="236"/>
      <c r="O820" s="236"/>
      <c r="P820" s="236"/>
      <c r="Q820" s="236"/>
      <c r="R820" s="236"/>
      <c r="S820" s="236"/>
      <c r="T820" s="237"/>
      <c r="AT820" s="238" t="s">
        <v>143</v>
      </c>
      <c r="AU820" s="238" t="s">
        <v>78</v>
      </c>
      <c r="AV820" s="12" t="s">
        <v>76</v>
      </c>
      <c r="AW820" s="12" t="s">
        <v>30</v>
      </c>
      <c r="AX820" s="12" t="s">
        <v>68</v>
      </c>
      <c r="AY820" s="238" t="s">
        <v>134</v>
      </c>
    </row>
    <row r="821" spans="2:51" s="13" customFormat="1" ht="12">
      <c r="B821" s="239"/>
      <c r="C821" s="240"/>
      <c r="D821" s="230" t="s">
        <v>143</v>
      </c>
      <c r="E821" s="241" t="s">
        <v>1</v>
      </c>
      <c r="F821" s="242" t="s">
        <v>744</v>
      </c>
      <c r="G821" s="240"/>
      <c r="H821" s="243">
        <v>828.2</v>
      </c>
      <c r="I821" s="244"/>
      <c r="J821" s="240"/>
      <c r="K821" s="240"/>
      <c r="L821" s="245"/>
      <c r="M821" s="246"/>
      <c r="N821" s="247"/>
      <c r="O821" s="247"/>
      <c r="P821" s="247"/>
      <c r="Q821" s="247"/>
      <c r="R821" s="247"/>
      <c r="S821" s="247"/>
      <c r="T821" s="248"/>
      <c r="AT821" s="249" t="s">
        <v>143</v>
      </c>
      <c r="AU821" s="249" t="s">
        <v>78</v>
      </c>
      <c r="AV821" s="13" t="s">
        <v>78</v>
      </c>
      <c r="AW821" s="13" t="s">
        <v>30</v>
      </c>
      <c r="AX821" s="13" t="s">
        <v>68</v>
      </c>
      <c r="AY821" s="249" t="s">
        <v>134</v>
      </c>
    </row>
    <row r="822" spans="2:51" s="14" customFormat="1" ht="12">
      <c r="B822" s="250"/>
      <c r="C822" s="251"/>
      <c r="D822" s="230" t="s">
        <v>143</v>
      </c>
      <c r="E822" s="252" t="s">
        <v>1</v>
      </c>
      <c r="F822" s="253" t="s">
        <v>146</v>
      </c>
      <c r="G822" s="251"/>
      <c r="H822" s="254">
        <v>1944.25</v>
      </c>
      <c r="I822" s="255"/>
      <c r="J822" s="251"/>
      <c r="K822" s="251"/>
      <c r="L822" s="256"/>
      <c r="M822" s="257"/>
      <c r="N822" s="258"/>
      <c r="O822" s="258"/>
      <c r="P822" s="258"/>
      <c r="Q822" s="258"/>
      <c r="R822" s="258"/>
      <c r="S822" s="258"/>
      <c r="T822" s="259"/>
      <c r="AT822" s="260" t="s">
        <v>143</v>
      </c>
      <c r="AU822" s="260" t="s">
        <v>78</v>
      </c>
      <c r="AV822" s="14" t="s">
        <v>141</v>
      </c>
      <c r="AW822" s="14" t="s">
        <v>30</v>
      </c>
      <c r="AX822" s="14" t="s">
        <v>76</v>
      </c>
      <c r="AY822" s="260" t="s">
        <v>134</v>
      </c>
    </row>
    <row r="823" spans="2:65" s="1" customFormat="1" ht="33.75" customHeight="1">
      <c r="B823" s="38"/>
      <c r="C823" s="216" t="s">
        <v>745</v>
      </c>
      <c r="D823" s="216" t="s">
        <v>136</v>
      </c>
      <c r="E823" s="217" t="s">
        <v>746</v>
      </c>
      <c r="F823" s="218" t="s">
        <v>747</v>
      </c>
      <c r="G823" s="219" t="s">
        <v>439</v>
      </c>
      <c r="H823" s="220">
        <v>216.4</v>
      </c>
      <c r="I823" s="221"/>
      <c r="J823" s="222">
        <f>ROUND(I823*H823,2)</f>
        <v>0</v>
      </c>
      <c r="K823" s="218" t="s">
        <v>140</v>
      </c>
      <c r="L823" s="43"/>
      <c r="M823" s="223" t="s">
        <v>1</v>
      </c>
      <c r="N823" s="224" t="s">
        <v>39</v>
      </c>
      <c r="O823" s="79"/>
      <c r="P823" s="225">
        <f>O823*H823</f>
        <v>0</v>
      </c>
      <c r="Q823" s="225">
        <v>0.101</v>
      </c>
      <c r="R823" s="225">
        <f>Q823*H823</f>
        <v>21.8564</v>
      </c>
      <c r="S823" s="225">
        <v>0</v>
      </c>
      <c r="T823" s="226">
        <f>S823*H823</f>
        <v>0</v>
      </c>
      <c r="AR823" s="17" t="s">
        <v>141</v>
      </c>
      <c r="AT823" s="17" t="s">
        <v>136</v>
      </c>
      <c r="AU823" s="17" t="s">
        <v>78</v>
      </c>
      <c r="AY823" s="17" t="s">
        <v>134</v>
      </c>
      <c r="BE823" s="227">
        <f>IF(N823="základní",J823,0)</f>
        <v>0</v>
      </c>
      <c r="BF823" s="227">
        <f>IF(N823="snížená",J823,0)</f>
        <v>0</v>
      </c>
      <c r="BG823" s="227">
        <f>IF(N823="zákl. přenesená",J823,0)</f>
        <v>0</v>
      </c>
      <c r="BH823" s="227">
        <f>IF(N823="sníž. přenesená",J823,0)</f>
        <v>0</v>
      </c>
      <c r="BI823" s="227">
        <f>IF(N823="nulová",J823,0)</f>
        <v>0</v>
      </c>
      <c r="BJ823" s="17" t="s">
        <v>76</v>
      </c>
      <c r="BK823" s="227">
        <f>ROUND(I823*H823,2)</f>
        <v>0</v>
      </c>
      <c r="BL823" s="17" t="s">
        <v>141</v>
      </c>
      <c r="BM823" s="17" t="s">
        <v>748</v>
      </c>
    </row>
    <row r="824" spans="2:65" s="1" customFormat="1" ht="33.75" customHeight="1">
      <c r="B824" s="38"/>
      <c r="C824" s="216" t="s">
        <v>749</v>
      </c>
      <c r="D824" s="216" t="s">
        <v>136</v>
      </c>
      <c r="E824" s="217" t="s">
        <v>750</v>
      </c>
      <c r="F824" s="218" t="s">
        <v>751</v>
      </c>
      <c r="G824" s="219" t="s">
        <v>439</v>
      </c>
      <c r="H824" s="220">
        <v>48</v>
      </c>
      <c r="I824" s="221"/>
      <c r="J824" s="222">
        <f>ROUND(I824*H824,2)</f>
        <v>0</v>
      </c>
      <c r="K824" s="218" t="s">
        <v>140</v>
      </c>
      <c r="L824" s="43"/>
      <c r="M824" s="223" t="s">
        <v>1</v>
      </c>
      <c r="N824" s="224" t="s">
        <v>39</v>
      </c>
      <c r="O824" s="79"/>
      <c r="P824" s="225">
        <f>O824*H824</f>
        <v>0</v>
      </c>
      <c r="Q824" s="225">
        <v>0.101</v>
      </c>
      <c r="R824" s="225">
        <f>Q824*H824</f>
        <v>4.848000000000001</v>
      </c>
      <c r="S824" s="225">
        <v>0</v>
      </c>
      <c r="T824" s="226">
        <f>S824*H824</f>
        <v>0</v>
      </c>
      <c r="AR824" s="17" t="s">
        <v>141</v>
      </c>
      <c r="AT824" s="17" t="s">
        <v>136</v>
      </c>
      <c r="AU824" s="17" t="s">
        <v>78</v>
      </c>
      <c r="AY824" s="17" t="s">
        <v>134</v>
      </c>
      <c r="BE824" s="227">
        <f>IF(N824="základní",J824,0)</f>
        <v>0</v>
      </c>
      <c r="BF824" s="227">
        <f>IF(N824="snížená",J824,0)</f>
        <v>0</v>
      </c>
      <c r="BG824" s="227">
        <f>IF(N824="zákl. přenesená",J824,0)</f>
        <v>0</v>
      </c>
      <c r="BH824" s="227">
        <f>IF(N824="sníž. přenesená",J824,0)</f>
        <v>0</v>
      </c>
      <c r="BI824" s="227">
        <f>IF(N824="nulová",J824,0)</f>
        <v>0</v>
      </c>
      <c r="BJ824" s="17" t="s">
        <v>76</v>
      </c>
      <c r="BK824" s="227">
        <f>ROUND(I824*H824,2)</f>
        <v>0</v>
      </c>
      <c r="BL824" s="17" t="s">
        <v>141</v>
      </c>
      <c r="BM824" s="17" t="s">
        <v>752</v>
      </c>
    </row>
    <row r="825" spans="2:51" s="12" customFormat="1" ht="12">
      <c r="B825" s="228"/>
      <c r="C825" s="229"/>
      <c r="D825" s="230" t="s">
        <v>143</v>
      </c>
      <c r="E825" s="231" t="s">
        <v>1</v>
      </c>
      <c r="F825" s="232" t="s">
        <v>577</v>
      </c>
      <c r="G825" s="229"/>
      <c r="H825" s="231" t="s">
        <v>1</v>
      </c>
      <c r="I825" s="233"/>
      <c r="J825" s="229"/>
      <c r="K825" s="229"/>
      <c r="L825" s="234"/>
      <c r="M825" s="235"/>
      <c r="N825" s="236"/>
      <c r="O825" s="236"/>
      <c r="P825" s="236"/>
      <c r="Q825" s="236"/>
      <c r="R825" s="236"/>
      <c r="S825" s="236"/>
      <c r="T825" s="237"/>
      <c r="AT825" s="238" t="s">
        <v>143</v>
      </c>
      <c r="AU825" s="238" t="s">
        <v>78</v>
      </c>
      <c r="AV825" s="12" t="s">
        <v>76</v>
      </c>
      <c r="AW825" s="12" t="s">
        <v>30</v>
      </c>
      <c r="AX825" s="12" t="s">
        <v>68</v>
      </c>
      <c r="AY825" s="238" t="s">
        <v>134</v>
      </c>
    </row>
    <row r="826" spans="2:51" s="13" customFormat="1" ht="12">
      <c r="B826" s="239"/>
      <c r="C826" s="240"/>
      <c r="D826" s="230" t="s">
        <v>143</v>
      </c>
      <c r="E826" s="241" t="s">
        <v>1</v>
      </c>
      <c r="F826" s="242" t="s">
        <v>677</v>
      </c>
      <c r="G826" s="240"/>
      <c r="H826" s="243">
        <v>48</v>
      </c>
      <c r="I826" s="244"/>
      <c r="J826" s="240"/>
      <c r="K826" s="240"/>
      <c r="L826" s="245"/>
      <c r="M826" s="246"/>
      <c r="N826" s="247"/>
      <c r="O826" s="247"/>
      <c r="P826" s="247"/>
      <c r="Q826" s="247"/>
      <c r="R826" s="247"/>
      <c r="S826" s="247"/>
      <c r="T826" s="248"/>
      <c r="AT826" s="249" t="s">
        <v>143</v>
      </c>
      <c r="AU826" s="249" t="s">
        <v>78</v>
      </c>
      <c r="AV826" s="13" t="s">
        <v>78</v>
      </c>
      <c r="AW826" s="13" t="s">
        <v>30</v>
      </c>
      <c r="AX826" s="13" t="s">
        <v>68</v>
      </c>
      <c r="AY826" s="249" t="s">
        <v>134</v>
      </c>
    </row>
    <row r="827" spans="2:51" s="14" customFormat="1" ht="12">
      <c r="B827" s="250"/>
      <c r="C827" s="251"/>
      <c r="D827" s="230" t="s">
        <v>143</v>
      </c>
      <c r="E827" s="252" t="s">
        <v>1</v>
      </c>
      <c r="F827" s="253" t="s">
        <v>146</v>
      </c>
      <c r="G827" s="251"/>
      <c r="H827" s="254">
        <v>48</v>
      </c>
      <c r="I827" s="255"/>
      <c r="J827" s="251"/>
      <c r="K827" s="251"/>
      <c r="L827" s="256"/>
      <c r="M827" s="257"/>
      <c r="N827" s="258"/>
      <c r="O827" s="258"/>
      <c r="P827" s="258"/>
      <c r="Q827" s="258"/>
      <c r="R827" s="258"/>
      <c r="S827" s="258"/>
      <c r="T827" s="259"/>
      <c r="AT827" s="260" t="s">
        <v>143</v>
      </c>
      <c r="AU827" s="260" t="s">
        <v>78</v>
      </c>
      <c r="AV827" s="14" t="s">
        <v>141</v>
      </c>
      <c r="AW827" s="14" t="s">
        <v>30</v>
      </c>
      <c r="AX827" s="14" t="s">
        <v>76</v>
      </c>
      <c r="AY827" s="260" t="s">
        <v>134</v>
      </c>
    </row>
    <row r="828" spans="2:65" s="1" customFormat="1" ht="16.5" customHeight="1">
      <c r="B828" s="38"/>
      <c r="C828" s="272" t="s">
        <v>753</v>
      </c>
      <c r="D828" s="272" t="s">
        <v>565</v>
      </c>
      <c r="E828" s="273" t="s">
        <v>754</v>
      </c>
      <c r="F828" s="274" t="s">
        <v>755</v>
      </c>
      <c r="G828" s="275" t="s">
        <v>439</v>
      </c>
      <c r="H828" s="276">
        <v>48.72</v>
      </c>
      <c r="I828" s="277"/>
      <c r="J828" s="278">
        <f>ROUND(I828*H828,2)</f>
        <v>0</v>
      </c>
      <c r="K828" s="274" t="s">
        <v>140</v>
      </c>
      <c r="L828" s="279"/>
      <c r="M828" s="280" t="s">
        <v>1</v>
      </c>
      <c r="N828" s="281" t="s">
        <v>39</v>
      </c>
      <c r="O828" s="79"/>
      <c r="P828" s="225">
        <f>O828*H828</f>
        <v>0</v>
      </c>
      <c r="Q828" s="225">
        <v>0.108</v>
      </c>
      <c r="R828" s="225">
        <f>Q828*H828</f>
        <v>5.26176</v>
      </c>
      <c r="S828" s="225">
        <v>0</v>
      </c>
      <c r="T828" s="226">
        <f>S828*H828</f>
        <v>0</v>
      </c>
      <c r="AR828" s="17" t="s">
        <v>175</v>
      </c>
      <c r="AT828" s="17" t="s">
        <v>565</v>
      </c>
      <c r="AU828" s="17" t="s">
        <v>78</v>
      </c>
      <c r="AY828" s="17" t="s">
        <v>134</v>
      </c>
      <c r="BE828" s="227">
        <f>IF(N828="základní",J828,0)</f>
        <v>0</v>
      </c>
      <c r="BF828" s="227">
        <f>IF(N828="snížená",J828,0)</f>
        <v>0</v>
      </c>
      <c r="BG828" s="227">
        <f>IF(N828="zákl. přenesená",J828,0)</f>
        <v>0</v>
      </c>
      <c r="BH828" s="227">
        <f>IF(N828="sníž. přenesená",J828,0)</f>
        <v>0</v>
      </c>
      <c r="BI828" s="227">
        <f>IF(N828="nulová",J828,0)</f>
        <v>0</v>
      </c>
      <c r="BJ828" s="17" t="s">
        <v>76</v>
      </c>
      <c r="BK828" s="227">
        <f>ROUND(I828*H828,2)</f>
        <v>0</v>
      </c>
      <c r="BL828" s="17" t="s">
        <v>141</v>
      </c>
      <c r="BM828" s="17" t="s">
        <v>756</v>
      </c>
    </row>
    <row r="829" spans="2:51" s="12" customFormat="1" ht="12">
      <c r="B829" s="228"/>
      <c r="C829" s="229"/>
      <c r="D829" s="230" t="s">
        <v>143</v>
      </c>
      <c r="E829" s="231" t="s">
        <v>1</v>
      </c>
      <c r="F829" s="232" t="s">
        <v>577</v>
      </c>
      <c r="G829" s="229"/>
      <c r="H829" s="231" t="s">
        <v>1</v>
      </c>
      <c r="I829" s="233"/>
      <c r="J829" s="229"/>
      <c r="K829" s="229"/>
      <c r="L829" s="234"/>
      <c r="M829" s="235"/>
      <c r="N829" s="236"/>
      <c r="O829" s="236"/>
      <c r="P829" s="236"/>
      <c r="Q829" s="236"/>
      <c r="R829" s="236"/>
      <c r="S829" s="236"/>
      <c r="T829" s="237"/>
      <c r="AT829" s="238" t="s">
        <v>143</v>
      </c>
      <c r="AU829" s="238" t="s">
        <v>78</v>
      </c>
      <c r="AV829" s="12" t="s">
        <v>76</v>
      </c>
      <c r="AW829" s="12" t="s">
        <v>30</v>
      </c>
      <c r="AX829" s="12" t="s">
        <v>68</v>
      </c>
      <c r="AY829" s="238" t="s">
        <v>134</v>
      </c>
    </row>
    <row r="830" spans="2:51" s="13" customFormat="1" ht="12">
      <c r="B830" s="239"/>
      <c r="C830" s="240"/>
      <c r="D830" s="230" t="s">
        <v>143</v>
      </c>
      <c r="E830" s="241" t="s">
        <v>1</v>
      </c>
      <c r="F830" s="242" t="s">
        <v>677</v>
      </c>
      <c r="G830" s="240"/>
      <c r="H830" s="243">
        <v>48</v>
      </c>
      <c r="I830" s="244"/>
      <c r="J830" s="240"/>
      <c r="K830" s="240"/>
      <c r="L830" s="245"/>
      <c r="M830" s="246"/>
      <c r="N830" s="247"/>
      <c r="O830" s="247"/>
      <c r="P830" s="247"/>
      <c r="Q830" s="247"/>
      <c r="R830" s="247"/>
      <c r="S830" s="247"/>
      <c r="T830" s="248"/>
      <c r="AT830" s="249" t="s">
        <v>143</v>
      </c>
      <c r="AU830" s="249" t="s">
        <v>78</v>
      </c>
      <c r="AV830" s="13" t="s">
        <v>78</v>
      </c>
      <c r="AW830" s="13" t="s">
        <v>30</v>
      </c>
      <c r="AX830" s="13" t="s">
        <v>68</v>
      </c>
      <c r="AY830" s="249" t="s">
        <v>134</v>
      </c>
    </row>
    <row r="831" spans="2:51" s="14" customFormat="1" ht="12">
      <c r="B831" s="250"/>
      <c r="C831" s="251"/>
      <c r="D831" s="230" t="s">
        <v>143</v>
      </c>
      <c r="E831" s="252" t="s">
        <v>1</v>
      </c>
      <c r="F831" s="253" t="s">
        <v>146</v>
      </c>
      <c r="G831" s="251"/>
      <c r="H831" s="254">
        <v>48</v>
      </c>
      <c r="I831" s="255"/>
      <c r="J831" s="251"/>
      <c r="K831" s="251"/>
      <c r="L831" s="256"/>
      <c r="M831" s="257"/>
      <c r="N831" s="258"/>
      <c r="O831" s="258"/>
      <c r="P831" s="258"/>
      <c r="Q831" s="258"/>
      <c r="R831" s="258"/>
      <c r="S831" s="258"/>
      <c r="T831" s="259"/>
      <c r="AT831" s="260" t="s">
        <v>143</v>
      </c>
      <c r="AU831" s="260" t="s">
        <v>78</v>
      </c>
      <c r="AV831" s="14" t="s">
        <v>141</v>
      </c>
      <c r="AW831" s="14" t="s">
        <v>30</v>
      </c>
      <c r="AX831" s="14" t="s">
        <v>68</v>
      </c>
      <c r="AY831" s="260" t="s">
        <v>134</v>
      </c>
    </row>
    <row r="832" spans="2:51" s="13" customFormat="1" ht="12">
      <c r="B832" s="239"/>
      <c r="C832" s="240"/>
      <c r="D832" s="230" t="s">
        <v>143</v>
      </c>
      <c r="E832" s="241" t="s">
        <v>1</v>
      </c>
      <c r="F832" s="242" t="s">
        <v>757</v>
      </c>
      <c r="G832" s="240"/>
      <c r="H832" s="243">
        <v>48.72</v>
      </c>
      <c r="I832" s="244"/>
      <c r="J832" s="240"/>
      <c r="K832" s="240"/>
      <c r="L832" s="245"/>
      <c r="M832" s="246"/>
      <c r="N832" s="247"/>
      <c r="O832" s="247"/>
      <c r="P832" s="247"/>
      <c r="Q832" s="247"/>
      <c r="R832" s="247"/>
      <c r="S832" s="247"/>
      <c r="T832" s="248"/>
      <c r="AT832" s="249" t="s">
        <v>143</v>
      </c>
      <c r="AU832" s="249" t="s">
        <v>78</v>
      </c>
      <c r="AV832" s="13" t="s">
        <v>78</v>
      </c>
      <c r="AW832" s="13" t="s">
        <v>30</v>
      </c>
      <c r="AX832" s="13" t="s">
        <v>68</v>
      </c>
      <c r="AY832" s="249" t="s">
        <v>134</v>
      </c>
    </row>
    <row r="833" spans="2:51" s="14" customFormat="1" ht="12">
      <c r="B833" s="250"/>
      <c r="C833" s="251"/>
      <c r="D833" s="230" t="s">
        <v>143</v>
      </c>
      <c r="E833" s="252" t="s">
        <v>1</v>
      </c>
      <c r="F833" s="253" t="s">
        <v>146</v>
      </c>
      <c r="G833" s="251"/>
      <c r="H833" s="254">
        <v>48.72</v>
      </c>
      <c r="I833" s="255"/>
      <c r="J833" s="251"/>
      <c r="K833" s="251"/>
      <c r="L833" s="256"/>
      <c r="M833" s="257"/>
      <c r="N833" s="258"/>
      <c r="O833" s="258"/>
      <c r="P833" s="258"/>
      <c r="Q833" s="258"/>
      <c r="R833" s="258"/>
      <c r="S833" s="258"/>
      <c r="T833" s="259"/>
      <c r="AT833" s="260" t="s">
        <v>143</v>
      </c>
      <c r="AU833" s="260" t="s">
        <v>78</v>
      </c>
      <c r="AV833" s="14" t="s">
        <v>141</v>
      </c>
      <c r="AW833" s="14" t="s">
        <v>30</v>
      </c>
      <c r="AX833" s="14" t="s">
        <v>76</v>
      </c>
      <c r="AY833" s="260" t="s">
        <v>134</v>
      </c>
    </row>
    <row r="834" spans="2:65" s="1" customFormat="1" ht="16.5" customHeight="1">
      <c r="B834" s="38"/>
      <c r="C834" s="216" t="s">
        <v>758</v>
      </c>
      <c r="D834" s="216" t="s">
        <v>136</v>
      </c>
      <c r="E834" s="217" t="s">
        <v>759</v>
      </c>
      <c r="F834" s="218" t="s">
        <v>760</v>
      </c>
      <c r="G834" s="219" t="s">
        <v>459</v>
      </c>
      <c r="H834" s="220">
        <v>145</v>
      </c>
      <c r="I834" s="221"/>
      <c r="J834" s="222">
        <f>ROUND(I834*H834,2)</f>
        <v>0</v>
      </c>
      <c r="K834" s="218" t="s">
        <v>140</v>
      </c>
      <c r="L834" s="43"/>
      <c r="M834" s="223" t="s">
        <v>1</v>
      </c>
      <c r="N834" s="224" t="s">
        <v>39</v>
      </c>
      <c r="O834" s="79"/>
      <c r="P834" s="225">
        <f>O834*H834</f>
        <v>0</v>
      </c>
      <c r="Q834" s="225">
        <v>0.0036</v>
      </c>
      <c r="R834" s="225">
        <f>Q834*H834</f>
        <v>0.522</v>
      </c>
      <c r="S834" s="225">
        <v>0</v>
      </c>
      <c r="T834" s="226">
        <f>S834*H834</f>
        <v>0</v>
      </c>
      <c r="AR834" s="17" t="s">
        <v>141</v>
      </c>
      <c r="AT834" s="17" t="s">
        <v>136</v>
      </c>
      <c r="AU834" s="17" t="s">
        <v>78</v>
      </c>
      <c r="AY834" s="17" t="s">
        <v>134</v>
      </c>
      <c r="BE834" s="227">
        <f>IF(N834="základní",J834,0)</f>
        <v>0</v>
      </c>
      <c r="BF834" s="227">
        <f>IF(N834="snížená",J834,0)</f>
        <v>0</v>
      </c>
      <c r="BG834" s="227">
        <f>IF(N834="zákl. přenesená",J834,0)</f>
        <v>0</v>
      </c>
      <c r="BH834" s="227">
        <f>IF(N834="sníž. přenesená",J834,0)</f>
        <v>0</v>
      </c>
      <c r="BI834" s="227">
        <f>IF(N834="nulová",J834,0)</f>
        <v>0</v>
      </c>
      <c r="BJ834" s="17" t="s">
        <v>76</v>
      </c>
      <c r="BK834" s="227">
        <f>ROUND(I834*H834,2)</f>
        <v>0</v>
      </c>
      <c r="BL834" s="17" t="s">
        <v>141</v>
      </c>
      <c r="BM834" s="17" t="s">
        <v>761</v>
      </c>
    </row>
    <row r="835" spans="2:51" s="12" customFormat="1" ht="12">
      <c r="B835" s="228"/>
      <c r="C835" s="229"/>
      <c r="D835" s="230" t="s">
        <v>143</v>
      </c>
      <c r="E835" s="231" t="s">
        <v>1</v>
      </c>
      <c r="F835" s="232" t="s">
        <v>562</v>
      </c>
      <c r="G835" s="229"/>
      <c r="H835" s="231" t="s">
        <v>1</v>
      </c>
      <c r="I835" s="233"/>
      <c r="J835" s="229"/>
      <c r="K835" s="229"/>
      <c r="L835" s="234"/>
      <c r="M835" s="235"/>
      <c r="N835" s="236"/>
      <c r="O835" s="236"/>
      <c r="P835" s="236"/>
      <c r="Q835" s="236"/>
      <c r="R835" s="236"/>
      <c r="S835" s="236"/>
      <c r="T835" s="237"/>
      <c r="AT835" s="238" t="s">
        <v>143</v>
      </c>
      <c r="AU835" s="238" t="s">
        <v>78</v>
      </c>
      <c r="AV835" s="12" t="s">
        <v>76</v>
      </c>
      <c r="AW835" s="12" t="s">
        <v>30</v>
      </c>
      <c r="AX835" s="12" t="s">
        <v>68</v>
      </c>
      <c r="AY835" s="238" t="s">
        <v>134</v>
      </c>
    </row>
    <row r="836" spans="2:51" s="13" customFormat="1" ht="12">
      <c r="B836" s="239"/>
      <c r="C836" s="240"/>
      <c r="D836" s="230" t="s">
        <v>143</v>
      </c>
      <c r="E836" s="241" t="s">
        <v>1</v>
      </c>
      <c r="F836" s="242" t="s">
        <v>762</v>
      </c>
      <c r="G836" s="240"/>
      <c r="H836" s="243">
        <v>145</v>
      </c>
      <c r="I836" s="244"/>
      <c r="J836" s="240"/>
      <c r="K836" s="240"/>
      <c r="L836" s="245"/>
      <c r="M836" s="246"/>
      <c r="N836" s="247"/>
      <c r="O836" s="247"/>
      <c r="P836" s="247"/>
      <c r="Q836" s="247"/>
      <c r="R836" s="247"/>
      <c r="S836" s="247"/>
      <c r="T836" s="248"/>
      <c r="AT836" s="249" t="s">
        <v>143</v>
      </c>
      <c r="AU836" s="249" t="s">
        <v>78</v>
      </c>
      <c r="AV836" s="13" t="s">
        <v>78</v>
      </c>
      <c r="AW836" s="13" t="s">
        <v>30</v>
      </c>
      <c r="AX836" s="13" t="s">
        <v>68</v>
      </c>
      <c r="AY836" s="249" t="s">
        <v>134</v>
      </c>
    </row>
    <row r="837" spans="2:51" s="14" customFormat="1" ht="12">
      <c r="B837" s="250"/>
      <c r="C837" s="251"/>
      <c r="D837" s="230" t="s">
        <v>143</v>
      </c>
      <c r="E837" s="252" t="s">
        <v>1</v>
      </c>
      <c r="F837" s="253" t="s">
        <v>146</v>
      </c>
      <c r="G837" s="251"/>
      <c r="H837" s="254">
        <v>145</v>
      </c>
      <c r="I837" s="255"/>
      <c r="J837" s="251"/>
      <c r="K837" s="251"/>
      <c r="L837" s="256"/>
      <c r="M837" s="257"/>
      <c r="N837" s="258"/>
      <c r="O837" s="258"/>
      <c r="P837" s="258"/>
      <c r="Q837" s="258"/>
      <c r="R837" s="258"/>
      <c r="S837" s="258"/>
      <c r="T837" s="259"/>
      <c r="AT837" s="260" t="s">
        <v>143</v>
      </c>
      <c r="AU837" s="260" t="s">
        <v>78</v>
      </c>
      <c r="AV837" s="14" t="s">
        <v>141</v>
      </c>
      <c r="AW837" s="14" t="s">
        <v>30</v>
      </c>
      <c r="AX837" s="14" t="s">
        <v>76</v>
      </c>
      <c r="AY837" s="260" t="s">
        <v>134</v>
      </c>
    </row>
    <row r="838" spans="2:63" s="11" customFormat="1" ht="22.8" customHeight="1">
      <c r="B838" s="200"/>
      <c r="C838" s="201"/>
      <c r="D838" s="202" t="s">
        <v>67</v>
      </c>
      <c r="E838" s="214" t="s">
        <v>180</v>
      </c>
      <c r="F838" s="214" t="s">
        <v>763</v>
      </c>
      <c r="G838" s="201"/>
      <c r="H838" s="201"/>
      <c r="I838" s="204"/>
      <c r="J838" s="215">
        <f>BK838</f>
        <v>0</v>
      </c>
      <c r="K838" s="201"/>
      <c r="L838" s="206"/>
      <c r="M838" s="207"/>
      <c r="N838" s="208"/>
      <c r="O838" s="208"/>
      <c r="P838" s="209">
        <f>SUM(P839:P988)</f>
        <v>0</v>
      </c>
      <c r="Q838" s="208"/>
      <c r="R838" s="209">
        <f>SUM(R839:R988)</f>
        <v>491.44205199999993</v>
      </c>
      <c r="S838" s="208"/>
      <c r="T838" s="210">
        <f>SUM(T839:T988)</f>
        <v>32.842</v>
      </c>
      <c r="AR838" s="211" t="s">
        <v>76</v>
      </c>
      <c r="AT838" s="212" t="s">
        <v>67</v>
      </c>
      <c r="AU838" s="212" t="s">
        <v>76</v>
      </c>
      <c r="AY838" s="211" t="s">
        <v>134</v>
      </c>
      <c r="BK838" s="213">
        <f>SUM(BK839:BK988)</f>
        <v>0</v>
      </c>
    </row>
    <row r="839" spans="2:65" s="1" customFormat="1" ht="16.5" customHeight="1">
      <c r="B839" s="38"/>
      <c r="C839" s="216" t="s">
        <v>764</v>
      </c>
      <c r="D839" s="216" t="s">
        <v>136</v>
      </c>
      <c r="E839" s="217" t="s">
        <v>765</v>
      </c>
      <c r="F839" s="218" t="s">
        <v>766</v>
      </c>
      <c r="G839" s="219" t="s">
        <v>459</v>
      </c>
      <c r="H839" s="220">
        <v>79</v>
      </c>
      <c r="I839" s="221"/>
      <c r="J839" s="222">
        <f>ROUND(I839*H839,2)</f>
        <v>0</v>
      </c>
      <c r="K839" s="218" t="s">
        <v>140</v>
      </c>
      <c r="L839" s="43"/>
      <c r="M839" s="223" t="s">
        <v>1</v>
      </c>
      <c r="N839" s="224" t="s">
        <v>39</v>
      </c>
      <c r="O839" s="79"/>
      <c r="P839" s="225">
        <f>O839*H839</f>
        <v>0</v>
      </c>
      <c r="Q839" s="225">
        <v>0.00084</v>
      </c>
      <c r="R839" s="225">
        <f>Q839*H839</f>
        <v>0.06636</v>
      </c>
      <c r="S839" s="225">
        <v>0</v>
      </c>
      <c r="T839" s="226">
        <f>S839*H839</f>
        <v>0</v>
      </c>
      <c r="AR839" s="17" t="s">
        <v>141</v>
      </c>
      <c r="AT839" s="17" t="s">
        <v>136</v>
      </c>
      <c r="AU839" s="17" t="s">
        <v>78</v>
      </c>
      <c r="AY839" s="17" t="s">
        <v>134</v>
      </c>
      <c r="BE839" s="227">
        <f>IF(N839="základní",J839,0)</f>
        <v>0</v>
      </c>
      <c r="BF839" s="227">
        <f>IF(N839="snížená",J839,0)</f>
        <v>0</v>
      </c>
      <c r="BG839" s="227">
        <f>IF(N839="zákl. přenesená",J839,0)</f>
        <v>0</v>
      </c>
      <c r="BH839" s="227">
        <f>IF(N839="sníž. přenesená",J839,0)</f>
        <v>0</v>
      </c>
      <c r="BI839" s="227">
        <f>IF(N839="nulová",J839,0)</f>
        <v>0</v>
      </c>
      <c r="BJ839" s="17" t="s">
        <v>76</v>
      </c>
      <c r="BK839" s="227">
        <f>ROUND(I839*H839,2)</f>
        <v>0</v>
      </c>
      <c r="BL839" s="17" t="s">
        <v>141</v>
      </c>
      <c r="BM839" s="17" t="s">
        <v>767</v>
      </c>
    </row>
    <row r="840" spans="2:51" s="12" customFormat="1" ht="12">
      <c r="B840" s="228"/>
      <c r="C840" s="229"/>
      <c r="D840" s="230" t="s">
        <v>143</v>
      </c>
      <c r="E840" s="231" t="s">
        <v>1</v>
      </c>
      <c r="F840" s="232" t="s">
        <v>768</v>
      </c>
      <c r="G840" s="229"/>
      <c r="H840" s="231" t="s">
        <v>1</v>
      </c>
      <c r="I840" s="233"/>
      <c r="J840" s="229"/>
      <c r="K840" s="229"/>
      <c r="L840" s="234"/>
      <c r="M840" s="235"/>
      <c r="N840" s="236"/>
      <c r="O840" s="236"/>
      <c r="P840" s="236"/>
      <c r="Q840" s="236"/>
      <c r="R840" s="236"/>
      <c r="S840" s="236"/>
      <c r="T840" s="237"/>
      <c r="AT840" s="238" t="s">
        <v>143</v>
      </c>
      <c r="AU840" s="238" t="s">
        <v>78</v>
      </c>
      <c r="AV840" s="12" t="s">
        <v>76</v>
      </c>
      <c r="AW840" s="12" t="s">
        <v>30</v>
      </c>
      <c r="AX840" s="12" t="s">
        <v>68</v>
      </c>
      <c r="AY840" s="238" t="s">
        <v>134</v>
      </c>
    </row>
    <row r="841" spans="2:51" s="12" customFormat="1" ht="12">
      <c r="B841" s="228"/>
      <c r="C841" s="229"/>
      <c r="D841" s="230" t="s">
        <v>143</v>
      </c>
      <c r="E841" s="231" t="s">
        <v>1</v>
      </c>
      <c r="F841" s="232" t="s">
        <v>577</v>
      </c>
      <c r="G841" s="229"/>
      <c r="H841" s="231" t="s">
        <v>1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143</v>
      </c>
      <c r="AU841" s="238" t="s">
        <v>78</v>
      </c>
      <c r="AV841" s="12" t="s">
        <v>76</v>
      </c>
      <c r="AW841" s="12" t="s">
        <v>30</v>
      </c>
      <c r="AX841" s="12" t="s">
        <v>68</v>
      </c>
      <c r="AY841" s="238" t="s">
        <v>134</v>
      </c>
    </row>
    <row r="842" spans="2:51" s="13" customFormat="1" ht="12">
      <c r="B842" s="239"/>
      <c r="C842" s="240"/>
      <c r="D842" s="230" t="s">
        <v>143</v>
      </c>
      <c r="E842" s="241" t="s">
        <v>1</v>
      </c>
      <c r="F842" s="242" t="s">
        <v>769</v>
      </c>
      <c r="G842" s="240"/>
      <c r="H842" s="243">
        <v>79</v>
      </c>
      <c r="I842" s="244"/>
      <c r="J842" s="240"/>
      <c r="K842" s="240"/>
      <c r="L842" s="245"/>
      <c r="M842" s="246"/>
      <c r="N842" s="247"/>
      <c r="O842" s="247"/>
      <c r="P842" s="247"/>
      <c r="Q842" s="247"/>
      <c r="R842" s="247"/>
      <c r="S842" s="247"/>
      <c r="T842" s="248"/>
      <c r="AT842" s="249" t="s">
        <v>143</v>
      </c>
      <c r="AU842" s="249" t="s">
        <v>78</v>
      </c>
      <c r="AV842" s="13" t="s">
        <v>78</v>
      </c>
      <c r="AW842" s="13" t="s">
        <v>30</v>
      </c>
      <c r="AX842" s="13" t="s">
        <v>68</v>
      </c>
      <c r="AY842" s="249" t="s">
        <v>134</v>
      </c>
    </row>
    <row r="843" spans="2:51" s="14" customFormat="1" ht="12">
      <c r="B843" s="250"/>
      <c r="C843" s="251"/>
      <c r="D843" s="230" t="s">
        <v>143</v>
      </c>
      <c r="E843" s="252" t="s">
        <v>1</v>
      </c>
      <c r="F843" s="253" t="s">
        <v>146</v>
      </c>
      <c r="G843" s="251"/>
      <c r="H843" s="254">
        <v>79</v>
      </c>
      <c r="I843" s="255"/>
      <c r="J843" s="251"/>
      <c r="K843" s="251"/>
      <c r="L843" s="256"/>
      <c r="M843" s="257"/>
      <c r="N843" s="258"/>
      <c r="O843" s="258"/>
      <c r="P843" s="258"/>
      <c r="Q843" s="258"/>
      <c r="R843" s="258"/>
      <c r="S843" s="258"/>
      <c r="T843" s="259"/>
      <c r="AT843" s="260" t="s">
        <v>143</v>
      </c>
      <c r="AU843" s="260" t="s">
        <v>78</v>
      </c>
      <c r="AV843" s="14" t="s">
        <v>141</v>
      </c>
      <c r="AW843" s="14" t="s">
        <v>30</v>
      </c>
      <c r="AX843" s="14" t="s">
        <v>76</v>
      </c>
      <c r="AY843" s="260" t="s">
        <v>134</v>
      </c>
    </row>
    <row r="844" spans="2:65" s="1" customFormat="1" ht="16.5" customHeight="1">
      <c r="B844" s="38"/>
      <c r="C844" s="272" t="s">
        <v>770</v>
      </c>
      <c r="D844" s="272" t="s">
        <v>565</v>
      </c>
      <c r="E844" s="273" t="s">
        <v>771</v>
      </c>
      <c r="F844" s="274" t="s">
        <v>772</v>
      </c>
      <c r="G844" s="275" t="s">
        <v>139</v>
      </c>
      <c r="H844" s="276">
        <v>79</v>
      </c>
      <c r="I844" s="277"/>
      <c r="J844" s="278">
        <f>ROUND(I844*H844,2)</f>
        <v>0</v>
      </c>
      <c r="K844" s="274" t="s">
        <v>140</v>
      </c>
      <c r="L844" s="279"/>
      <c r="M844" s="280" t="s">
        <v>1</v>
      </c>
      <c r="N844" s="281" t="s">
        <v>39</v>
      </c>
      <c r="O844" s="79"/>
      <c r="P844" s="225">
        <f>O844*H844</f>
        <v>0</v>
      </c>
      <c r="Q844" s="225">
        <v>0.01893</v>
      </c>
      <c r="R844" s="225">
        <f>Q844*H844</f>
        <v>1.4954699999999999</v>
      </c>
      <c r="S844" s="225">
        <v>0</v>
      </c>
      <c r="T844" s="226">
        <f>S844*H844</f>
        <v>0</v>
      </c>
      <c r="AR844" s="17" t="s">
        <v>175</v>
      </c>
      <c r="AT844" s="17" t="s">
        <v>565</v>
      </c>
      <c r="AU844" s="17" t="s">
        <v>78</v>
      </c>
      <c r="AY844" s="17" t="s">
        <v>134</v>
      </c>
      <c r="BE844" s="227">
        <f>IF(N844="základní",J844,0)</f>
        <v>0</v>
      </c>
      <c r="BF844" s="227">
        <f>IF(N844="snížená",J844,0)</f>
        <v>0</v>
      </c>
      <c r="BG844" s="227">
        <f>IF(N844="zákl. přenesená",J844,0)</f>
        <v>0</v>
      </c>
      <c r="BH844" s="227">
        <f>IF(N844="sníž. přenesená",J844,0)</f>
        <v>0</v>
      </c>
      <c r="BI844" s="227">
        <f>IF(N844="nulová",J844,0)</f>
        <v>0</v>
      </c>
      <c r="BJ844" s="17" t="s">
        <v>76</v>
      </c>
      <c r="BK844" s="227">
        <f>ROUND(I844*H844,2)</f>
        <v>0</v>
      </c>
      <c r="BL844" s="17" t="s">
        <v>141</v>
      </c>
      <c r="BM844" s="17" t="s">
        <v>773</v>
      </c>
    </row>
    <row r="845" spans="2:51" s="12" customFormat="1" ht="12">
      <c r="B845" s="228"/>
      <c r="C845" s="229"/>
      <c r="D845" s="230" t="s">
        <v>143</v>
      </c>
      <c r="E845" s="231" t="s">
        <v>1</v>
      </c>
      <c r="F845" s="232" t="s">
        <v>577</v>
      </c>
      <c r="G845" s="229"/>
      <c r="H845" s="231" t="s">
        <v>1</v>
      </c>
      <c r="I845" s="233"/>
      <c r="J845" s="229"/>
      <c r="K845" s="229"/>
      <c r="L845" s="234"/>
      <c r="M845" s="235"/>
      <c r="N845" s="236"/>
      <c r="O845" s="236"/>
      <c r="P845" s="236"/>
      <c r="Q845" s="236"/>
      <c r="R845" s="236"/>
      <c r="S845" s="236"/>
      <c r="T845" s="237"/>
      <c r="AT845" s="238" t="s">
        <v>143</v>
      </c>
      <c r="AU845" s="238" t="s">
        <v>78</v>
      </c>
      <c r="AV845" s="12" t="s">
        <v>76</v>
      </c>
      <c r="AW845" s="12" t="s">
        <v>30</v>
      </c>
      <c r="AX845" s="12" t="s">
        <v>68</v>
      </c>
      <c r="AY845" s="238" t="s">
        <v>134</v>
      </c>
    </row>
    <row r="846" spans="2:51" s="13" customFormat="1" ht="12">
      <c r="B846" s="239"/>
      <c r="C846" s="240"/>
      <c r="D846" s="230" t="s">
        <v>143</v>
      </c>
      <c r="E846" s="241" t="s">
        <v>1</v>
      </c>
      <c r="F846" s="242" t="s">
        <v>769</v>
      </c>
      <c r="G846" s="240"/>
      <c r="H846" s="243">
        <v>79</v>
      </c>
      <c r="I846" s="244"/>
      <c r="J846" s="240"/>
      <c r="K846" s="240"/>
      <c r="L846" s="245"/>
      <c r="M846" s="246"/>
      <c r="N846" s="247"/>
      <c r="O846" s="247"/>
      <c r="P846" s="247"/>
      <c r="Q846" s="247"/>
      <c r="R846" s="247"/>
      <c r="S846" s="247"/>
      <c r="T846" s="248"/>
      <c r="AT846" s="249" t="s">
        <v>143</v>
      </c>
      <c r="AU846" s="249" t="s">
        <v>78</v>
      </c>
      <c r="AV846" s="13" t="s">
        <v>78</v>
      </c>
      <c r="AW846" s="13" t="s">
        <v>30</v>
      </c>
      <c r="AX846" s="13" t="s">
        <v>68</v>
      </c>
      <c r="AY846" s="249" t="s">
        <v>134</v>
      </c>
    </row>
    <row r="847" spans="2:51" s="14" customFormat="1" ht="12">
      <c r="B847" s="250"/>
      <c r="C847" s="251"/>
      <c r="D847" s="230" t="s">
        <v>143</v>
      </c>
      <c r="E847" s="252" t="s">
        <v>1</v>
      </c>
      <c r="F847" s="253" t="s">
        <v>146</v>
      </c>
      <c r="G847" s="251"/>
      <c r="H847" s="254">
        <v>79</v>
      </c>
      <c r="I847" s="255"/>
      <c r="J847" s="251"/>
      <c r="K847" s="251"/>
      <c r="L847" s="256"/>
      <c r="M847" s="257"/>
      <c r="N847" s="258"/>
      <c r="O847" s="258"/>
      <c r="P847" s="258"/>
      <c r="Q847" s="258"/>
      <c r="R847" s="258"/>
      <c r="S847" s="258"/>
      <c r="T847" s="259"/>
      <c r="AT847" s="260" t="s">
        <v>143</v>
      </c>
      <c r="AU847" s="260" t="s">
        <v>78</v>
      </c>
      <c r="AV847" s="14" t="s">
        <v>141</v>
      </c>
      <c r="AW847" s="14" t="s">
        <v>30</v>
      </c>
      <c r="AX847" s="14" t="s">
        <v>76</v>
      </c>
      <c r="AY847" s="260" t="s">
        <v>134</v>
      </c>
    </row>
    <row r="848" spans="2:65" s="1" customFormat="1" ht="16.5" customHeight="1">
      <c r="B848" s="38"/>
      <c r="C848" s="216" t="s">
        <v>774</v>
      </c>
      <c r="D848" s="216" t="s">
        <v>136</v>
      </c>
      <c r="E848" s="217" t="s">
        <v>775</v>
      </c>
      <c r="F848" s="218" t="s">
        <v>776</v>
      </c>
      <c r="G848" s="219" t="s">
        <v>139</v>
      </c>
      <c r="H848" s="220">
        <v>7</v>
      </c>
      <c r="I848" s="221"/>
      <c r="J848" s="222">
        <f>ROUND(I848*H848,2)</f>
        <v>0</v>
      </c>
      <c r="K848" s="218" t="s">
        <v>1</v>
      </c>
      <c r="L848" s="43"/>
      <c r="M848" s="223" t="s">
        <v>1</v>
      </c>
      <c r="N848" s="224" t="s">
        <v>39</v>
      </c>
      <c r="O848" s="79"/>
      <c r="P848" s="225">
        <f>O848*H848</f>
        <v>0</v>
      </c>
      <c r="Q848" s="225">
        <v>0</v>
      </c>
      <c r="R848" s="225">
        <f>Q848*H848</f>
        <v>0</v>
      </c>
      <c r="S848" s="225">
        <v>0</v>
      </c>
      <c r="T848" s="226">
        <f>S848*H848</f>
        <v>0</v>
      </c>
      <c r="AR848" s="17" t="s">
        <v>141</v>
      </c>
      <c r="AT848" s="17" t="s">
        <v>136</v>
      </c>
      <c r="AU848" s="17" t="s">
        <v>78</v>
      </c>
      <c r="AY848" s="17" t="s">
        <v>134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17" t="s">
        <v>76</v>
      </c>
      <c r="BK848" s="227">
        <f>ROUND(I848*H848,2)</f>
        <v>0</v>
      </c>
      <c r="BL848" s="17" t="s">
        <v>141</v>
      </c>
      <c r="BM848" s="17" t="s">
        <v>777</v>
      </c>
    </row>
    <row r="849" spans="2:51" s="12" customFormat="1" ht="12">
      <c r="B849" s="228"/>
      <c r="C849" s="229"/>
      <c r="D849" s="230" t="s">
        <v>143</v>
      </c>
      <c r="E849" s="231" t="s">
        <v>1</v>
      </c>
      <c r="F849" s="232" t="s">
        <v>778</v>
      </c>
      <c r="G849" s="229"/>
      <c r="H849" s="231" t="s">
        <v>1</v>
      </c>
      <c r="I849" s="233"/>
      <c r="J849" s="229"/>
      <c r="K849" s="229"/>
      <c r="L849" s="234"/>
      <c r="M849" s="235"/>
      <c r="N849" s="236"/>
      <c r="O849" s="236"/>
      <c r="P849" s="236"/>
      <c r="Q849" s="236"/>
      <c r="R849" s="236"/>
      <c r="S849" s="236"/>
      <c r="T849" s="237"/>
      <c r="AT849" s="238" t="s">
        <v>143</v>
      </c>
      <c r="AU849" s="238" t="s">
        <v>78</v>
      </c>
      <c r="AV849" s="12" t="s">
        <v>76</v>
      </c>
      <c r="AW849" s="12" t="s">
        <v>30</v>
      </c>
      <c r="AX849" s="12" t="s">
        <v>68</v>
      </c>
      <c r="AY849" s="238" t="s">
        <v>134</v>
      </c>
    </row>
    <row r="850" spans="2:51" s="13" customFormat="1" ht="12">
      <c r="B850" s="239"/>
      <c r="C850" s="240"/>
      <c r="D850" s="230" t="s">
        <v>143</v>
      </c>
      <c r="E850" s="241" t="s">
        <v>1</v>
      </c>
      <c r="F850" s="242" t="s">
        <v>170</v>
      </c>
      <c r="G850" s="240"/>
      <c r="H850" s="243">
        <v>7</v>
      </c>
      <c r="I850" s="244"/>
      <c r="J850" s="240"/>
      <c r="K850" s="240"/>
      <c r="L850" s="245"/>
      <c r="M850" s="246"/>
      <c r="N850" s="247"/>
      <c r="O850" s="247"/>
      <c r="P850" s="247"/>
      <c r="Q850" s="247"/>
      <c r="R850" s="247"/>
      <c r="S850" s="247"/>
      <c r="T850" s="248"/>
      <c r="AT850" s="249" t="s">
        <v>143</v>
      </c>
      <c r="AU850" s="249" t="s">
        <v>78</v>
      </c>
      <c r="AV850" s="13" t="s">
        <v>78</v>
      </c>
      <c r="AW850" s="13" t="s">
        <v>30</v>
      </c>
      <c r="AX850" s="13" t="s">
        <v>68</v>
      </c>
      <c r="AY850" s="249" t="s">
        <v>134</v>
      </c>
    </row>
    <row r="851" spans="2:51" s="14" customFormat="1" ht="12">
      <c r="B851" s="250"/>
      <c r="C851" s="251"/>
      <c r="D851" s="230" t="s">
        <v>143</v>
      </c>
      <c r="E851" s="252" t="s">
        <v>1</v>
      </c>
      <c r="F851" s="253" t="s">
        <v>146</v>
      </c>
      <c r="G851" s="251"/>
      <c r="H851" s="254">
        <v>7</v>
      </c>
      <c r="I851" s="255"/>
      <c r="J851" s="251"/>
      <c r="K851" s="251"/>
      <c r="L851" s="256"/>
      <c r="M851" s="257"/>
      <c r="N851" s="258"/>
      <c r="O851" s="258"/>
      <c r="P851" s="258"/>
      <c r="Q851" s="258"/>
      <c r="R851" s="258"/>
      <c r="S851" s="258"/>
      <c r="T851" s="259"/>
      <c r="AT851" s="260" t="s">
        <v>143</v>
      </c>
      <c r="AU851" s="260" t="s">
        <v>78</v>
      </c>
      <c r="AV851" s="14" t="s">
        <v>141</v>
      </c>
      <c r="AW851" s="14" t="s">
        <v>30</v>
      </c>
      <c r="AX851" s="14" t="s">
        <v>76</v>
      </c>
      <c r="AY851" s="260" t="s">
        <v>134</v>
      </c>
    </row>
    <row r="852" spans="2:65" s="1" customFormat="1" ht="16.5" customHeight="1">
      <c r="B852" s="38"/>
      <c r="C852" s="216" t="s">
        <v>779</v>
      </c>
      <c r="D852" s="216" t="s">
        <v>136</v>
      </c>
      <c r="E852" s="217" t="s">
        <v>780</v>
      </c>
      <c r="F852" s="218" t="s">
        <v>781</v>
      </c>
      <c r="G852" s="219" t="s">
        <v>139</v>
      </c>
      <c r="H852" s="220">
        <v>20</v>
      </c>
      <c r="I852" s="221"/>
      <c r="J852" s="222">
        <f>ROUND(I852*H852,2)</f>
        <v>0</v>
      </c>
      <c r="K852" s="218" t="s">
        <v>140</v>
      </c>
      <c r="L852" s="43"/>
      <c r="M852" s="223" t="s">
        <v>1</v>
      </c>
      <c r="N852" s="224" t="s">
        <v>39</v>
      </c>
      <c r="O852" s="79"/>
      <c r="P852" s="225">
        <f>O852*H852</f>
        <v>0</v>
      </c>
      <c r="Q852" s="225">
        <v>0.0007</v>
      </c>
      <c r="R852" s="225">
        <f>Q852*H852</f>
        <v>0.014</v>
      </c>
      <c r="S852" s="225">
        <v>0</v>
      </c>
      <c r="T852" s="226">
        <f>S852*H852</f>
        <v>0</v>
      </c>
      <c r="AR852" s="17" t="s">
        <v>141</v>
      </c>
      <c r="AT852" s="17" t="s">
        <v>136</v>
      </c>
      <c r="AU852" s="17" t="s">
        <v>78</v>
      </c>
      <c r="AY852" s="17" t="s">
        <v>134</v>
      </c>
      <c r="BE852" s="227">
        <f>IF(N852="základní",J852,0)</f>
        <v>0</v>
      </c>
      <c r="BF852" s="227">
        <f>IF(N852="snížená",J852,0)</f>
        <v>0</v>
      </c>
      <c r="BG852" s="227">
        <f>IF(N852="zákl. přenesená",J852,0)</f>
        <v>0</v>
      </c>
      <c r="BH852" s="227">
        <f>IF(N852="sníž. přenesená",J852,0)</f>
        <v>0</v>
      </c>
      <c r="BI852" s="227">
        <f>IF(N852="nulová",J852,0)</f>
        <v>0</v>
      </c>
      <c r="BJ852" s="17" t="s">
        <v>76</v>
      </c>
      <c r="BK852" s="227">
        <f>ROUND(I852*H852,2)</f>
        <v>0</v>
      </c>
      <c r="BL852" s="17" t="s">
        <v>141</v>
      </c>
      <c r="BM852" s="17" t="s">
        <v>782</v>
      </c>
    </row>
    <row r="853" spans="2:51" s="12" customFormat="1" ht="12">
      <c r="B853" s="228"/>
      <c r="C853" s="229"/>
      <c r="D853" s="230" t="s">
        <v>143</v>
      </c>
      <c r="E853" s="231" t="s">
        <v>1</v>
      </c>
      <c r="F853" s="232" t="s">
        <v>562</v>
      </c>
      <c r="G853" s="229"/>
      <c r="H853" s="231" t="s">
        <v>1</v>
      </c>
      <c r="I853" s="233"/>
      <c r="J853" s="229"/>
      <c r="K853" s="229"/>
      <c r="L853" s="234"/>
      <c r="M853" s="235"/>
      <c r="N853" s="236"/>
      <c r="O853" s="236"/>
      <c r="P853" s="236"/>
      <c r="Q853" s="236"/>
      <c r="R853" s="236"/>
      <c r="S853" s="236"/>
      <c r="T853" s="237"/>
      <c r="AT853" s="238" t="s">
        <v>143</v>
      </c>
      <c r="AU853" s="238" t="s">
        <v>78</v>
      </c>
      <c r="AV853" s="12" t="s">
        <v>76</v>
      </c>
      <c r="AW853" s="12" t="s">
        <v>30</v>
      </c>
      <c r="AX853" s="12" t="s">
        <v>68</v>
      </c>
      <c r="AY853" s="238" t="s">
        <v>134</v>
      </c>
    </row>
    <row r="854" spans="2:51" s="13" customFormat="1" ht="12">
      <c r="B854" s="239"/>
      <c r="C854" s="240"/>
      <c r="D854" s="230" t="s">
        <v>143</v>
      </c>
      <c r="E854" s="241" t="s">
        <v>1</v>
      </c>
      <c r="F854" s="242" t="s">
        <v>232</v>
      </c>
      <c r="G854" s="240"/>
      <c r="H854" s="243">
        <v>20</v>
      </c>
      <c r="I854" s="244"/>
      <c r="J854" s="240"/>
      <c r="K854" s="240"/>
      <c r="L854" s="245"/>
      <c r="M854" s="246"/>
      <c r="N854" s="247"/>
      <c r="O854" s="247"/>
      <c r="P854" s="247"/>
      <c r="Q854" s="247"/>
      <c r="R854" s="247"/>
      <c r="S854" s="247"/>
      <c r="T854" s="248"/>
      <c r="AT854" s="249" t="s">
        <v>143</v>
      </c>
      <c r="AU854" s="249" t="s">
        <v>78</v>
      </c>
      <c r="AV854" s="13" t="s">
        <v>78</v>
      </c>
      <c r="AW854" s="13" t="s">
        <v>30</v>
      </c>
      <c r="AX854" s="13" t="s">
        <v>68</v>
      </c>
      <c r="AY854" s="249" t="s">
        <v>134</v>
      </c>
    </row>
    <row r="855" spans="2:51" s="14" customFormat="1" ht="12">
      <c r="B855" s="250"/>
      <c r="C855" s="251"/>
      <c r="D855" s="230" t="s">
        <v>143</v>
      </c>
      <c r="E855" s="252" t="s">
        <v>1</v>
      </c>
      <c r="F855" s="253" t="s">
        <v>146</v>
      </c>
      <c r="G855" s="251"/>
      <c r="H855" s="254">
        <v>20</v>
      </c>
      <c r="I855" s="255"/>
      <c r="J855" s="251"/>
      <c r="K855" s="251"/>
      <c r="L855" s="256"/>
      <c r="M855" s="257"/>
      <c r="N855" s="258"/>
      <c r="O855" s="258"/>
      <c r="P855" s="258"/>
      <c r="Q855" s="258"/>
      <c r="R855" s="258"/>
      <c r="S855" s="258"/>
      <c r="T855" s="259"/>
      <c r="AT855" s="260" t="s">
        <v>143</v>
      </c>
      <c r="AU855" s="260" t="s">
        <v>78</v>
      </c>
      <c r="AV855" s="14" t="s">
        <v>141</v>
      </c>
      <c r="AW855" s="14" t="s">
        <v>30</v>
      </c>
      <c r="AX855" s="14" t="s">
        <v>76</v>
      </c>
      <c r="AY855" s="260" t="s">
        <v>134</v>
      </c>
    </row>
    <row r="856" spans="2:65" s="1" customFormat="1" ht="16.5" customHeight="1">
      <c r="B856" s="38"/>
      <c r="C856" s="272" t="s">
        <v>783</v>
      </c>
      <c r="D856" s="272" t="s">
        <v>565</v>
      </c>
      <c r="E856" s="273" t="s">
        <v>784</v>
      </c>
      <c r="F856" s="274" t="s">
        <v>785</v>
      </c>
      <c r="G856" s="275" t="s">
        <v>139</v>
      </c>
      <c r="H856" s="276">
        <v>20</v>
      </c>
      <c r="I856" s="277"/>
      <c r="J856" s="278">
        <f>ROUND(I856*H856,2)</f>
        <v>0</v>
      </c>
      <c r="K856" s="274" t="s">
        <v>140</v>
      </c>
      <c r="L856" s="279"/>
      <c r="M856" s="280" t="s">
        <v>1</v>
      </c>
      <c r="N856" s="281" t="s">
        <v>39</v>
      </c>
      <c r="O856" s="79"/>
      <c r="P856" s="225">
        <f>O856*H856</f>
        <v>0</v>
      </c>
      <c r="Q856" s="225">
        <v>0.0041</v>
      </c>
      <c r="R856" s="225">
        <f>Q856*H856</f>
        <v>0.082</v>
      </c>
      <c r="S856" s="225">
        <v>0</v>
      </c>
      <c r="T856" s="226">
        <f>S856*H856</f>
        <v>0</v>
      </c>
      <c r="AR856" s="17" t="s">
        <v>175</v>
      </c>
      <c r="AT856" s="17" t="s">
        <v>565</v>
      </c>
      <c r="AU856" s="17" t="s">
        <v>78</v>
      </c>
      <c r="AY856" s="17" t="s">
        <v>134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17" t="s">
        <v>76</v>
      </c>
      <c r="BK856" s="227">
        <f>ROUND(I856*H856,2)</f>
        <v>0</v>
      </c>
      <c r="BL856" s="17" t="s">
        <v>141</v>
      </c>
      <c r="BM856" s="17" t="s">
        <v>786</v>
      </c>
    </row>
    <row r="857" spans="2:51" s="12" customFormat="1" ht="12">
      <c r="B857" s="228"/>
      <c r="C857" s="229"/>
      <c r="D857" s="230" t="s">
        <v>143</v>
      </c>
      <c r="E857" s="231" t="s">
        <v>1</v>
      </c>
      <c r="F857" s="232" t="s">
        <v>562</v>
      </c>
      <c r="G857" s="229"/>
      <c r="H857" s="231" t="s">
        <v>1</v>
      </c>
      <c r="I857" s="233"/>
      <c r="J857" s="229"/>
      <c r="K857" s="229"/>
      <c r="L857" s="234"/>
      <c r="M857" s="235"/>
      <c r="N857" s="236"/>
      <c r="O857" s="236"/>
      <c r="P857" s="236"/>
      <c r="Q857" s="236"/>
      <c r="R857" s="236"/>
      <c r="S857" s="236"/>
      <c r="T857" s="237"/>
      <c r="AT857" s="238" t="s">
        <v>143</v>
      </c>
      <c r="AU857" s="238" t="s">
        <v>78</v>
      </c>
      <c r="AV857" s="12" t="s">
        <v>76</v>
      </c>
      <c r="AW857" s="12" t="s">
        <v>30</v>
      </c>
      <c r="AX857" s="12" t="s">
        <v>68</v>
      </c>
      <c r="AY857" s="238" t="s">
        <v>134</v>
      </c>
    </row>
    <row r="858" spans="2:51" s="13" customFormat="1" ht="12">
      <c r="B858" s="239"/>
      <c r="C858" s="240"/>
      <c r="D858" s="230" t="s">
        <v>143</v>
      </c>
      <c r="E858" s="241" t="s">
        <v>1</v>
      </c>
      <c r="F858" s="242" t="s">
        <v>232</v>
      </c>
      <c r="G858" s="240"/>
      <c r="H858" s="243">
        <v>20</v>
      </c>
      <c r="I858" s="244"/>
      <c r="J858" s="240"/>
      <c r="K858" s="240"/>
      <c r="L858" s="245"/>
      <c r="M858" s="246"/>
      <c r="N858" s="247"/>
      <c r="O858" s="247"/>
      <c r="P858" s="247"/>
      <c r="Q858" s="247"/>
      <c r="R858" s="247"/>
      <c r="S858" s="247"/>
      <c r="T858" s="248"/>
      <c r="AT858" s="249" t="s">
        <v>143</v>
      </c>
      <c r="AU858" s="249" t="s">
        <v>78</v>
      </c>
      <c r="AV858" s="13" t="s">
        <v>78</v>
      </c>
      <c r="AW858" s="13" t="s">
        <v>30</v>
      </c>
      <c r="AX858" s="13" t="s">
        <v>68</v>
      </c>
      <c r="AY858" s="249" t="s">
        <v>134</v>
      </c>
    </row>
    <row r="859" spans="2:51" s="14" customFormat="1" ht="12">
      <c r="B859" s="250"/>
      <c r="C859" s="251"/>
      <c r="D859" s="230" t="s">
        <v>143</v>
      </c>
      <c r="E859" s="252" t="s">
        <v>1</v>
      </c>
      <c r="F859" s="253" t="s">
        <v>146</v>
      </c>
      <c r="G859" s="251"/>
      <c r="H859" s="254">
        <v>20</v>
      </c>
      <c r="I859" s="255"/>
      <c r="J859" s="251"/>
      <c r="K859" s="251"/>
      <c r="L859" s="256"/>
      <c r="M859" s="257"/>
      <c r="N859" s="258"/>
      <c r="O859" s="258"/>
      <c r="P859" s="258"/>
      <c r="Q859" s="258"/>
      <c r="R859" s="258"/>
      <c r="S859" s="258"/>
      <c r="T859" s="259"/>
      <c r="AT859" s="260" t="s">
        <v>143</v>
      </c>
      <c r="AU859" s="260" t="s">
        <v>78</v>
      </c>
      <c r="AV859" s="14" t="s">
        <v>141</v>
      </c>
      <c r="AW859" s="14" t="s">
        <v>30</v>
      </c>
      <c r="AX859" s="14" t="s">
        <v>76</v>
      </c>
      <c r="AY859" s="260" t="s">
        <v>134</v>
      </c>
    </row>
    <row r="860" spans="2:65" s="1" customFormat="1" ht="16.5" customHeight="1">
      <c r="B860" s="38"/>
      <c r="C860" s="216" t="s">
        <v>787</v>
      </c>
      <c r="D860" s="216" t="s">
        <v>136</v>
      </c>
      <c r="E860" s="217" t="s">
        <v>788</v>
      </c>
      <c r="F860" s="218" t="s">
        <v>789</v>
      </c>
      <c r="G860" s="219" t="s">
        <v>139</v>
      </c>
      <c r="H860" s="220">
        <v>22</v>
      </c>
      <c r="I860" s="221"/>
      <c r="J860" s="222">
        <f>ROUND(I860*H860,2)</f>
        <v>0</v>
      </c>
      <c r="K860" s="218" t="s">
        <v>140</v>
      </c>
      <c r="L860" s="43"/>
      <c r="M860" s="223" t="s">
        <v>1</v>
      </c>
      <c r="N860" s="224" t="s">
        <v>39</v>
      </c>
      <c r="O860" s="79"/>
      <c r="P860" s="225">
        <f>O860*H860</f>
        <v>0</v>
      </c>
      <c r="Q860" s="225">
        <v>0.11241</v>
      </c>
      <c r="R860" s="225">
        <f>Q860*H860</f>
        <v>2.47302</v>
      </c>
      <c r="S860" s="225">
        <v>0</v>
      </c>
      <c r="T860" s="226">
        <f>S860*H860</f>
        <v>0</v>
      </c>
      <c r="AR860" s="17" t="s">
        <v>141</v>
      </c>
      <c r="AT860" s="17" t="s">
        <v>136</v>
      </c>
      <c r="AU860" s="17" t="s">
        <v>78</v>
      </c>
      <c r="AY860" s="17" t="s">
        <v>134</v>
      </c>
      <c r="BE860" s="227">
        <f>IF(N860="základní",J860,0)</f>
        <v>0</v>
      </c>
      <c r="BF860" s="227">
        <f>IF(N860="snížená",J860,0)</f>
        <v>0</v>
      </c>
      <c r="BG860" s="227">
        <f>IF(N860="zákl. přenesená",J860,0)</f>
        <v>0</v>
      </c>
      <c r="BH860" s="227">
        <f>IF(N860="sníž. přenesená",J860,0)</f>
        <v>0</v>
      </c>
      <c r="BI860" s="227">
        <f>IF(N860="nulová",J860,0)</f>
        <v>0</v>
      </c>
      <c r="BJ860" s="17" t="s">
        <v>76</v>
      </c>
      <c r="BK860" s="227">
        <f>ROUND(I860*H860,2)</f>
        <v>0</v>
      </c>
      <c r="BL860" s="17" t="s">
        <v>141</v>
      </c>
      <c r="BM860" s="17" t="s">
        <v>790</v>
      </c>
    </row>
    <row r="861" spans="2:51" s="12" customFormat="1" ht="12">
      <c r="B861" s="228"/>
      <c r="C861" s="229"/>
      <c r="D861" s="230" t="s">
        <v>143</v>
      </c>
      <c r="E861" s="231" t="s">
        <v>1</v>
      </c>
      <c r="F861" s="232" t="s">
        <v>562</v>
      </c>
      <c r="G861" s="229"/>
      <c r="H861" s="231" t="s">
        <v>1</v>
      </c>
      <c r="I861" s="233"/>
      <c r="J861" s="229"/>
      <c r="K861" s="229"/>
      <c r="L861" s="234"/>
      <c r="M861" s="235"/>
      <c r="N861" s="236"/>
      <c r="O861" s="236"/>
      <c r="P861" s="236"/>
      <c r="Q861" s="236"/>
      <c r="R861" s="236"/>
      <c r="S861" s="236"/>
      <c r="T861" s="237"/>
      <c r="AT861" s="238" t="s">
        <v>143</v>
      </c>
      <c r="AU861" s="238" t="s">
        <v>78</v>
      </c>
      <c r="AV861" s="12" t="s">
        <v>76</v>
      </c>
      <c r="AW861" s="12" t="s">
        <v>30</v>
      </c>
      <c r="AX861" s="12" t="s">
        <v>68</v>
      </c>
      <c r="AY861" s="238" t="s">
        <v>134</v>
      </c>
    </row>
    <row r="862" spans="2:51" s="13" customFormat="1" ht="12">
      <c r="B862" s="239"/>
      <c r="C862" s="240"/>
      <c r="D862" s="230" t="s">
        <v>143</v>
      </c>
      <c r="E862" s="241" t="s">
        <v>1</v>
      </c>
      <c r="F862" s="242" t="s">
        <v>239</v>
      </c>
      <c r="G862" s="240"/>
      <c r="H862" s="243">
        <v>22</v>
      </c>
      <c r="I862" s="244"/>
      <c r="J862" s="240"/>
      <c r="K862" s="240"/>
      <c r="L862" s="245"/>
      <c r="M862" s="246"/>
      <c r="N862" s="247"/>
      <c r="O862" s="247"/>
      <c r="P862" s="247"/>
      <c r="Q862" s="247"/>
      <c r="R862" s="247"/>
      <c r="S862" s="247"/>
      <c r="T862" s="248"/>
      <c r="AT862" s="249" t="s">
        <v>143</v>
      </c>
      <c r="AU862" s="249" t="s">
        <v>78</v>
      </c>
      <c r="AV862" s="13" t="s">
        <v>78</v>
      </c>
      <c r="AW862" s="13" t="s">
        <v>30</v>
      </c>
      <c r="AX862" s="13" t="s">
        <v>68</v>
      </c>
      <c r="AY862" s="249" t="s">
        <v>134</v>
      </c>
    </row>
    <row r="863" spans="2:51" s="14" customFormat="1" ht="12">
      <c r="B863" s="250"/>
      <c r="C863" s="251"/>
      <c r="D863" s="230" t="s">
        <v>143</v>
      </c>
      <c r="E863" s="252" t="s">
        <v>1</v>
      </c>
      <c r="F863" s="253" t="s">
        <v>146</v>
      </c>
      <c r="G863" s="251"/>
      <c r="H863" s="254">
        <v>22</v>
      </c>
      <c r="I863" s="255"/>
      <c r="J863" s="251"/>
      <c r="K863" s="251"/>
      <c r="L863" s="256"/>
      <c r="M863" s="257"/>
      <c r="N863" s="258"/>
      <c r="O863" s="258"/>
      <c r="P863" s="258"/>
      <c r="Q863" s="258"/>
      <c r="R863" s="258"/>
      <c r="S863" s="258"/>
      <c r="T863" s="259"/>
      <c r="AT863" s="260" t="s">
        <v>143</v>
      </c>
      <c r="AU863" s="260" t="s">
        <v>78</v>
      </c>
      <c r="AV863" s="14" t="s">
        <v>141</v>
      </c>
      <c r="AW863" s="14" t="s">
        <v>30</v>
      </c>
      <c r="AX863" s="14" t="s">
        <v>76</v>
      </c>
      <c r="AY863" s="260" t="s">
        <v>134</v>
      </c>
    </row>
    <row r="864" spans="2:65" s="1" customFormat="1" ht="16.5" customHeight="1">
      <c r="B864" s="38"/>
      <c r="C864" s="272" t="s">
        <v>791</v>
      </c>
      <c r="D864" s="272" t="s">
        <v>565</v>
      </c>
      <c r="E864" s="273" t="s">
        <v>792</v>
      </c>
      <c r="F864" s="274" t="s">
        <v>793</v>
      </c>
      <c r="G864" s="275" t="s">
        <v>139</v>
      </c>
      <c r="H864" s="276">
        <v>22</v>
      </c>
      <c r="I864" s="277"/>
      <c r="J864" s="278">
        <f>ROUND(I864*H864,2)</f>
        <v>0</v>
      </c>
      <c r="K864" s="274" t="s">
        <v>140</v>
      </c>
      <c r="L864" s="279"/>
      <c r="M864" s="280" t="s">
        <v>1</v>
      </c>
      <c r="N864" s="281" t="s">
        <v>39</v>
      </c>
      <c r="O864" s="79"/>
      <c r="P864" s="225">
        <f>O864*H864</f>
        <v>0</v>
      </c>
      <c r="Q864" s="225">
        <v>0.0025</v>
      </c>
      <c r="R864" s="225">
        <f>Q864*H864</f>
        <v>0.055</v>
      </c>
      <c r="S864" s="225">
        <v>0</v>
      </c>
      <c r="T864" s="226">
        <f>S864*H864</f>
        <v>0</v>
      </c>
      <c r="AR864" s="17" t="s">
        <v>175</v>
      </c>
      <c r="AT864" s="17" t="s">
        <v>565</v>
      </c>
      <c r="AU864" s="17" t="s">
        <v>78</v>
      </c>
      <c r="AY864" s="17" t="s">
        <v>134</v>
      </c>
      <c r="BE864" s="227">
        <f>IF(N864="základní",J864,0)</f>
        <v>0</v>
      </c>
      <c r="BF864" s="227">
        <f>IF(N864="snížená",J864,0)</f>
        <v>0</v>
      </c>
      <c r="BG864" s="227">
        <f>IF(N864="zákl. přenesená",J864,0)</f>
        <v>0</v>
      </c>
      <c r="BH864" s="227">
        <f>IF(N864="sníž. přenesená",J864,0)</f>
        <v>0</v>
      </c>
      <c r="BI864" s="227">
        <f>IF(N864="nulová",J864,0)</f>
        <v>0</v>
      </c>
      <c r="BJ864" s="17" t="s">
        <v>76</v>
      </c>
      <c r="BK864" s="227">
        <f>ROUND(I864*H864,2)</f>
        <v>0</v>
      </c>
      <c r="BL864" s="17" t="s">
        <v>141</v>
      </c>
      <c r="BM864" s="17" t="s">
        <v>794</v>
      </c>
    </row>
    <row r="865" spans="2:51" s="12" customFormat="1" ht="12">
      <c r="B865" s="228"/>
      <c r="C865" s="229"/>
      <c r="D865" s="230" t="s">
        <v>143</v>
      </c>
      <c r="E865" s="231" t="s">
        <v>1</v>
      </c>
      <c r="F865" s="232" t="s">
        <v>562</v>
      </c>
      <c r="G865" s="229"/>
      <c r="H865" s="231" t="s">
        <v>1</v>
      </c>
      <c r="I865" s="233"/>
      <c r="J865" s="229"/>
      <c r="K865" s="229"/>
      <c r="L865" s="234"/>
      <c r="M865" s="235"/>
      <c r="N865" s="236"/>
      <c r="O865" s="236"/>
      <c r="P865" s="236"/>
      <c r="Q865" s="236"/>
      <c r="R865" s="236"/>
      <c r="S865" s="236"/>
      <c r="T865" s="237"/>
      <c r="AT865" s="238" t="s">
        <v>143</v>
      </c>
      <c r="AU865" s="238" t="s">
        <v>78</v>
      </c>
      <c r="AV865" s="12" t="s">
        <v>76</v>
      </c>
      <c r="AW865" s="12" t="s">
        <v>30</v>
      </c>
      <c r="AX865" s="12" t="s">
        <v>68</v>
      </c>
      <c r="AY865" s="238" t="s">
        <v>134</v>
      </c>
    </row>
    <row r="866" spans="2:51" s="13" customFormat="1" ht="12">
      <c r="B866" s="239"/>
      <c r="C866" s="240"/>
      <c r="D866" s="230" t="s">
        <v>143</v>
      </c>
      <c r="E866" s="241" t="s">
        <v>1</v>
      </c>
      <c r="F866" s="242" t="s">
        <v>239</v>
      </c>
      <c r="G866" s="240"/>
      <c r="H866" s="243">
        <v>22</v>
      </c>
      <c r="I866" s="244"/>
      <c r="J866" s="240"/>
      <c r="K866" s="240"/>
      <c r="L866" s="245"/>
      <c r="M866" s="246"/>
      <c r="N866" s="247"/>
      <c r="O866" s="247"/>
      <c r="P866" s="247"/>
      <c r="Q866" s="247"/>
      <c r="R866" s="247"/>
      <c r="S866" s="247"/>
      <c r="T866" s="248"/>
      <c r="AT866" s="249" t="s">
        <v>143</v>
      </c>
      <c r="AU866" s="249" t="s">
        <v>78</v>
      </c>
      <c r="AV866" s="13" t="s">
        <v>78</v>
      </c>
      <c r="AW866" s="13" t="s">
        <v>30</v>
      </c>
      <c r="AX866" s="13" t="s">
        <v>68</v>
      </c>
      <c r="AY866" s="249" t="s">
        <v>134</v>
      </c>
    </row>
    <row r="867" spans="2:51" s="14" customFormat="1" ht="12">
      <c r="B867" s="250"/>
      <c r="C867" s="251"/>
      <c r="D867" s="230" t="s">
        <v>143</v>
      </c>
      <c r="E867" s="252" t="s">
        <v>1</v>
      </c>
      <c r="F867" s="253" t="s">
        <v>146</v>
      </c>
      <c r="G867" s="251"/>
      <c r="H867" s="254">
        <v>22</v>
      </c>
      <c r="I867" s="255"/>
      <c r="J867" s="251"/>
      <c r="K867" s="251"/>
      <c r="L867" s="256"/>
      <c r="M867" s="257"/>
      <c r="N867" s="258"/>
      <c r="O867" s="258"/>
      <c r="P867" s="258"/>
      <c r="Q867" s="258"/>
      <c r="R867" s="258"/>
      <c r="S867" s="258"/>
      <c r="T867" s="259"/>
      <c r="AT867" s="260" t="s">
        <v>143</v>
      </c>
      <c r="AU867" s="260" t="s">
        <v>78</v>
      </c>
      <c r="AV867" s="14" t="s">
        <v>141</v>
      </c>
      <c r="AW867" s="14" t="s">
        <v>30</v>
      </c>
      <c r="AX867" s="14" t="s">
        <v>76</v>
      </c>
      <c r="AY867" s="260" t="s">
        <v>134</v>
      </c>
    </row>
    <row r="868" spans="2:65" s="1" customFormat="1" ht="16.5" customHeight="1">
      <c r="B868" s="38"/>
      <c r="C868" s="272" t="s">
        <v>795</v>
      </c>
      <c r="D868" s="272" t="s">
        <v>565</v>
      </c>
      <c r="E868" s="273" t="s">
        <v>796</v>
      </c>
      <c r="F868" s="274" t="s">
        <v>797</v>
      </c>
      <c r="G868" s="275" t="s">
        <v>139</v>
      </c>
      <c r="H868" s="276">
        <v>22</v>
      </c>
      <c r="I868" s="277"/>
      <c r="J868" s="278">
        <f>ROUND(I868*H868,2)</f>
        <v>0</v>
      </c>
      <c r="K868" s="274" t="s">
        <v>140</v>
      </c>
      <c r="L868" s="279"/>
      <c r="M868" s="280" t="s">
        <v>1</v>
      </c>
      <c r="N868" s="281" t="s">
        <v>39</v>
      </c>
      <c r="O868" s="79"/>
      <c r="P868" s="225">
        <f>O868*H868</f>
        <v>0</v>
      </c>
      <c r="Q868" s="225">
        <v>0.003</v>
      </c>
      <c r="R868" s="225">
        <f>Q868*H868</f>
        <v>0.066</v>
      </c>
      <c r="S868" s="225">
        <v>0</v>
      </c>
      <c r="T868" s="226">
        <f>S868*H868</f>
        <v>0</v>
      </c>
      <c r="AR868" s="17" t="s">
        <v>175</v>
      </c>
      <c r="AT868" s="17" t="s">
        <v>565</v>
      </c>
      <c r="AU868" s="17" t="s">
        <v>78</v>
      </c>
      <c r="AY868" s="17" t="s">
        <v>134</v>
      </c>
      <c r="BE868" s="227">
        <f>IF(N868="základní",J868,0)</f>
        <v>0</v>
      </c>
      <c r="BF868" s="227">
        <f>IF(N868="snížená",J868,0)</f>
        <v>0</v>
      </c>
      <c r="BG868" s="227">
        <f>IF(N868="zákl. přenesená",J868,0)</f>
        <v>0</v>
      </c>
      <c r="BH868" s="227">
        <f>IF(N868="sníž. přenesená",J868,0)</f>
        <v>0</v>
      </c>
      <c r="BI868" s="227">
        <f>IF(N868="nulová",J868,0)</f>
        <v>0</v>
      </c>
      <c r="BJ868" s="17" t="s">
        <v>76</v>
      </c>
      <c r="BK868" s="227">
        <f>ROUND(I868*H868,2)</f>
        <v>0</v>
      </c>
      <c r="BL868" s="17" t="s">
        <v>141</v>
      </c>
      <c r="BM868" s="17" t="s">
        <v>798</v>
      </c>
    </row>
    <row r="869" spans="2:51" s="12" customFormat="1" ht="12">
      <c r="B869" s="228"/>
      <c r="C869" s="229"/>
      <c r="D869" s="230" t="s">
        <v>143</v>
      </c>
      <c r="E869" s="231" t="s">
        <v>1</v>
      </c>
      <c r="F869" s="232" t="s">
        <v>562</v>
      </c>
      <c r="G869" s="229"/>
      <c r="H869" s="231" t="s">
        <v>1</v>
      </c>
      <c r="I869" s="233"/>
      <c r="J869" s="229"/>
      <c r="K869" s="229"/>
      <c r="L869" s="234"/>
      <c r="M869" s="235"/>
      <c r="N869" s="236"/>
      <c r="O869" s="236"/>
      <c r="P869" s="236"/>
      <c r="Q869" s="236"/>
      <c r="R869" s="236"/>
      <c r="S869" s="236"/>
      <c r="T869" s="237"/>
      <c r="AT869" s="238" t="s">
        <v>143</v>
      </c>
      <c r="AU869" s="238" t="s">
        <v>78</v>
      </c>
      <c r="AV869" s="12" t="s">
        <v>76</v>
      </c>
      <c r="AW869" s="12" t="s">
        <v>30</v>
      </c>
      <c r="AX869" s="12" t="s">
        <v>68</v>
      </c>
      <c r="AY869" s="238" t="s">
        <v>134</v>
      </c>
    </row>
    <row r="870" spans="2:51" s="13" customFormat="1" ht="12">
      <c r="B870" s="239"/>
      <c r="C870" s="240"/>
      <c r="D870" s="230" t="s">
        <v>143</v>
      </c>
      <c r="E870" s="241" t="s">
        <v>1</v>
      </c>
      <c r="F870" s="242" t="s">
        <v>239</v>
      </c>
      <c r="G870" s="240"/>
      <c r="H870" s="243">
        <v>22</v>
      </c>
      <c r="I870" s="244"/>
      <c r="J870" s="240"/>
      <c r="K870" s="240"/>
      <c r="L870" s="245"/>
      <c r="M870" s="246"/>
      <c r="N870" s="247"/>
      <c r="O870" s="247"/>
      <c r="P870" s="247"/>
      <c r="Q870" s="247"/>
      <c r="R870" s="247"/>
      <c r="S870" s="247"/>
      <c r="T870" s="248"/>
      <c r="AT870" s="249" t="s">
        <v>143</v>
      </c>
      <c r="AU870" s="249" t="s">
        <v>78</v>
      </c>
      <c r="AV870" s="13" t="s">
        <v>78</v>
      </c>
      <c r="AW870" s="13" t="s">
        <v>30</v>
      </c>
      <c r="AX870" s="13" t="s">
        <v>68</v>
      </c>
      <c r="AY870" s="249" t="s">
        <v>134</v>
      </c>
    </row>
    <row r="871" spans="2:51" s="14" customFormat="1" ht="12">
      <c r="B871" s="250"/>
      <c r="C871" s="251"/>
      <c r="D871" s="230" t="s">
        <v>143</v>
      </c>
      <c r="E871" s="252" t="s">
        <v>1</v>
      </c>
      <c r="F871" s="253" t="s">
        <v>146</v>
      </c>
      <c r="G871" s="251"/>
      <c r="H871" s="254">
        <v>22</v>
      </c>
      <c r="I871" s="255"/>
      <c r="J871" s="251"/>
      <c r="K871" s="251"/>
      <c r="L871" s="256"/>
      <c r="M871" s="257"/>
      <c r="N871" s="258"/>
      <c r="O871" s="258"/>
      <c r="P871" s="258"/>
      <c r="Q871" s="258"/>
      <c r="R871" s="258"/>
      <c r="S871" s="258"/>
      <c r="T871" s="259"/>
      <c r="AT871" s="260" t="s">
        <v>143</v>
      </c>
      <c r="AU871" s="260" t="s">
        <v>78</v>
      </c>
      <c r="AV871" s="14" t="s">
        <v>141</v>
      </c>
      <c r="AW871" s="14" t="s">
        <v>30</v>
      </c>
      <c r="AX871" s="14" t="s">
        <v>76</v>
      </c>
      <c r="AY871" s="260" t="s">
        <v>134</v>
      </c>
    </row>
    <row r="872" spans="2:65" s="1" customFormat="1" ht="22.5" customHeight="1">
      <c r="B872" s="38"/>
      <c r="C872" s="272" t="s">
        <v>799</v>
      </c>
      <c r="D872" s="272" t="s">
        <v>565</v>
      </c>
      <c r="E872" s="273" t="s">
        <v>800</v>
      </c>
      <c r="F872" s="274" t="s">
        <v>801</v>
      </c>
      <c r="G872" s="275" t="s">
        <v>139</v>
      </c>
      <c r="H872" s="276">
        <v>44</v>
      </c>
      <c r="I872" s="277"/>
      <c r="J872" s="278">
        <f>ROUND(I872*H872,2)</f>
        <v>0</v>
      </c>
      <c r="K872" s="274" t="s">
        <v>140</v>
      </c>
      <c r="L872" s="279"/>
      <c r="M872" s="280" t="s">
        <v>1</v>
      </c>
      <c r="N872" s="281" t="s">
        <v>39</v>
      </c>
      <c r="O872" s="79"/>
      <c r="P872" s="225">
        <f>O872*H872</f>
        <v>0</v>
      </c>
      <c r="Q872" s="225">
        <v>0.00035</v>
      </c>
      <c r="R872" s="225">
        <f>Q872*H872</f>
        <v>0.0154</v>
      </c>
      <c r="S872" s="225">
        <v>0</v>
      </c>
      <c r="T872" s="226">
        <f>S872*H872</f>
        <v>0</v>
      </c>
      <c r="AR872" s="17" t="s">
        <v>175</v>
      </c>
      <c r="AT872" s="17" t="s">
        <v>565</v>
      </c>
      <c r="AU872" s="17" t="s">
        <v>78</v>
      </c>
      <c r="AY872" s="17" t="s">
        <v>134</v>
      </c>
      <c r="BE872" s="227">
        <f>IF(N872="základní",J872,0)</f>
        <v>0</v>
      </c>
      <c r="BF872" s="227">
        <f>IF(N872="snížená",J872,0)</f>
        <v>0</v>
      </c>
      <c r="BG872" s="227">
        <f>IF(N872="zákl. přenesená",J872,0)</f>
        <v>0</v>
      </c>
      <c r="BH872" s="227">
        <f>IF(N872="sníž. přenesená",J872,0)</f>
        <v>0</v>
      </c>
      <c r="BI872" s="227">
        <f>IF(N872="nulová",J872,0)</f>
        <v>0</v>
      </c>
      <c r="BJ872" s="17" t="s">
        <v>76</v>
      </c>
      <c r="BK872" s="227">
        <f>ROUND(I872*H872,2)</f>
        <v>0</v>
      </c>
      <c r="BL872" s="17" t="s">
        <v>141</v>
      </c>
      <c r="BM872" s="17" t="s">
        <v>802</v>
      </c>
    </row>
    <row r="873" spans="2:51" s="12" customFormat="1" ht="12">
      <c r="B873" s="228"/>
      <c r="C873" s="229"/>
      <c r="D873" s="230" t="s">
        <v>143</v>
      </c>
      <c r="E873" s="231" t="s">
        <v>1</v>
      </c>
      <c r="F873" s="232" t="s">
        <v>562</v>
      </c>
      <c r="G873" s="229"/>
      <c r="H873" s="231" t="s">
        <v>1</v>
      </c>
      <c r="I873" s="233"/>
      <c r="J873" s="229"/>
      <c r="K873" s="229"/>
      <c r="L873" s="234"/>
      <c r="M873" s="235"/>
      <c r="N873" s="236"/>
      <c r="O873" s="236"/>
      <c r="P873" s="236"/>
      <c r="Q873" s="236"/>
      <c r="R873" s="236"/>
      <c r="S873" s="236"/>
      <c r="T873" s="237"/>
      <c r="AT873" s="238" t="s">
        <v>143</v>
      </c>
      <c r="AU873" s="238" t="s">
        <v>78</v>
      </c>
      <c r="AV873" s="12" t="s">
        <v>76</v>
      </c>
      <c r="AW873" s="12" t="s">
        <v>30</v>
      </c>
      <c r="AX873" s="12" t="s">
        <v>68</v>
      </c>
      <c r="AY873" s="238" t="s">
        <v>134</v>
      </c>
    </row>
    <row r="874" spans="2:51" s="13" customFormat="1" ht="12">
      <c r="B874" s="239"/>
      <c r="C874" s="240"/>
      <c r="D874" s="230" t="s">
        <v>143</v>
      </c>
      <c r="E874" s="241" t="s">
        <v>1</v>
      </c>
      <c r="F874" s="242" t="s">
        <v>239</v>
      </c>
      <c r="G874" s="240"/>
      <c r="H874" s="243">
        <v>22</v>
      </c>
      <c r="I874" s="244"/>
      <c r="J874" s="240"/>
      <c r="K874" s="240"/>
      <c r="L874" s="245"/>
      <c r="M874" s="246"/>
      <c r="N874" s="247"/>
      <c r="O874" s="247"/>
      <c r="P874" s="247"/>
      <c r="Q874" s="247"/>
      <c r="R874" s="247"/>
      <c r="S874" s="247"/>
      <c r="T874" s="248"/>
      <c r="AT874" s="249" t="s">
        <v>143</v>
      </c>
      <c r="AU874" s="249" t="s">
        <v>78</v>
      </c>
      <c r="AV874" s="13" t="s">
        <v>78</v>
      </c>
      <c r="AW874" s="13" t="s">
        <v>30</v>
      </c>
      <c r="AX874" s="13" t="s">
        <v>68</v>
      </c>
      <c r="AY874" s="249" t="s">
        <v>134</v>
      </c>
    </row>
    <row r="875" spans="2:51" s="14" customFormat="1" ht="12">
      <c r="B875" s="250"/>
      <c r="C875" s="251"/>
      <c r="D875" s="230" t="s">
        <v>143</v>
      </c>
      <c r="E875" s="252" t="s">
        <v>1</v>
      </c>
      <c r="F875" s="253" t="s">
        <v>146</v>
      </c>
      <c r="G875" s="251"/>
      <c r="H875" s="254">
        <v>22</v>
      </c>
      <c r="I875" s="255"/>
      <c r="J875" s="251"/>
      <c r="K875" s="251"/>
      <c r="L875" s="256"/>
      <c r="M875" s="257"/>
      <c r="N875" s="258"/>
      <c r="O875" s="258"/>
      <c r="P875" s="258"/>
      <c r="Q875" s="258"/>
      <c r="R875" s="258"/>
      <c r="S875" s="258"/>
      <c r="T875" s="259"/>
      <c r="AT875" s="260" t="s">
        <v>143</v>
      </c>
      <c r="AU875" s="260" t="s">
        <v>78</v>
      </c>
      <c r="AV875" s="14" t="s">
        <v>141</v>
      </c>
      <c r="AW875" s="14" t="s">
        <v>30</v>
      </c>
      <c r="AX875" s="14" t="s">
        <v>68</v>
      </c>
      <c r="AY875" s="260" t="s">
        <v>134</v>
      </c>
    </row>
    <row r="876" spans="2:51" s="13" customFormat="1" ht="12">
      <c r="B876" s="239"/>
      <c r="C876" s="240"/>
      <c r="D876" s="230" t="s">
        <v>143</v>
      </c>
      <c r="E876" s="241" t="s">
        <v>1</v>
      </c>
      <c r="F876" s="242" t="s">
        <v>803</v>
      </c>
      <c r="G876" s="240"/>
      <c r="H876" s="243">
        <v>44</v>
      </c>
      <c r="I876" s="244"/>
      <c r="J876" s="240"/>
      <c r="K876" s="240"/>
      <c r="L876" s="245"/>
      <c r="M876" s="246"/>
      <c r="N876" s="247"/>
      <c r="O876" s="247"/>
      <c r="P876" s="247"/>
      <c r="Q876" s="247"/>
      <c r="R876" s="247"/>
      <c r="S876" s="247"/>
      <c r="T876" s="248"/>
      <c r="AT876" s="249" t="s">
        <v>143</v>
      </c>
      <c r="AU876" s="249" t="s">
        <v>78</v>
      </c>
      <c r="AV876" s="13" t="s">
        <v>78</v>
      </c>
      <c r="AW876" s="13" t="s">
        <v>30</v>
      </c>
      <c r="AX876" s="13" t="s">
        <v>68</v>
      </c>
      <c r="AY876" s="249" t="s">
        <v>134</v>
      </c>
    </row>
    <row r="877" spans="2:51" s="14" customFormat="1" ht="12">
      <c r="B877" s="250"/>
      <c r="C877" s="251"/>
      <c r="D877" s="230" t="s">
        <v>143</v>
      </c>
      <c r="E877" s="252" t="s">
        <v>1</v>
      </c>
      <c r="F877" s="253" t="s">
        <v>146</v>
      </c>
      <c r="G877" s="251"/>
      <c r="H877" s="254">
        <v>44</v>
      </c>
      <c r="I877" s="255"/>
      <c r="J877" s="251"/>
      <c r="K877" s="251"/>
      <c r="L877" s="256"/>
      <c r="M877" s="257"/>
      <c r="N877" s="258"/>
      <c r="O877" s="258"/>
      <c r="P877" s="258"/>
      <c r="Q877" s="258"/>
      <c r="R877" s="258"/>
      <c r="S877" s="258"/>
      <c r="T877" s="259"/>
      <c r="AT877" s="260" t="s">
        <v>143</v>
      </c>
      <c r="AU877" s="260" t="s">
        <v>78</v>
      </c>
      <c r="AV877" s="14" t="s">
        <v>141</v>
      </c>
      <c r="AW877" s="14" t="s">
        <v>30</v>
      </c>
      <c r="AX877" s="14" t="s">
        <v>76</v>
      </c>
      <c r="AY877" s="260" t="s">
        <v>134</v>
      </c>
    </row>
    <row r="878" spans="2:65" s="1" customFormat="1" ht="22.5" customHeight="1">
      <c r="B878" s="38"/>
      <c r="C878" s="272" t="s">
        <v>804</v>
      </c>
      <c r="D878" s="272" t="s">
        <v>565</v>
      </c>
      <c r="E878" s="273" t="s">
        <v>805</v>
      </c>
      <c r="F878" s="274" t="s">
        <v>806</v>
      </c>
      <c r="G878" s="275" t="s">
        <v>139</v>
      </c>
      <c r="H878" s="276">
        <v>22</v>
      </c>
      <c r="I878" s="277"/>
      <c r="J878" s="278">
        <f>ROUND(I878*H878,2)</f>
        <v>0</v>
      </c>
      <c r="K878" s="274" t="s">
        <v>140</v>
      </c>
      <c r="L878" s="279"/>
      <c r="M878" s="280" t="s">
        <v>1</v>
      </c>
      <c r="N878" s="281" t="s">
        <v>39</v>
      </c>
      <c r="O878" s="79"/>
      <c r="P878" s="225">
        <f>O878*H878</f>
        <v>0</v>
      </c>
      <c r="Q878" s="225">
        <v>0.0001</v>
      </c>
      <c r="R878" s="225">
        <f>Q878*H878</f>
        <v>0.0022</v>
      </c>
      <c r="S878" s="225">
        <v>0</v>
      </c>
      <c r="T878" s="226">
        <f>S878*H878</f>
        <v>0</v>
      </c>
      <c r="AR878" s="17" t="s">
        <v>175</v>
      </c>
      <c r="AT878" s="17" t="s">
        <v>565</v>
      </c>
      <c r="AU878" s="17" t="s">
        <v>78</v>
      </c>
      <c r="AY878" s="17" t="s">
        <v>134</v>
      </c>
      <c r="BE878" s="227">
        <f>IF(N878="základní",J878,0)</f>
        <v>0</v>
      </c>
      <c r="BF878" s="227">
        <f>IF(N878="snížená",J878,0)</f>
        <v>0</v>
      </c>
      <c r="BG878" s="227">
        <f>IF(N878="zákl. přenesená",J878,0)</f>
        <v>0</v>
      </c>
      <c r="BH878" s="227">
        <f>IF(N878="sníž. přenesená",J878,0)</f>
        <v>0</v>
      </c>
      <c r="BI878" s="227">
        <f>IF(N878="nulová",J878,0)</f>
        <v>0</v>
      </c>
      <c r="BJ878" s="17" t="s">
        <v>76</v>
      </c>
      <c r="BK878" s="227">
        <f>ROUND(I878*H878,2)</f>
        <v>0</v>
      </c>
      <c r="BL878" s="17" t="s">
        <v>141</v>
      </c>
      <c r="BM878" s="17" t="s">
        <v>807</v>
      </c>
    </row>
    <row r="879" spans="2:51" s="12" customFormat="1" ht="12">
      <c r="B879" s="228"/>
      <c r="C879" s="229"/>
      <c r="D879" s="230" t="s">
        <v>143</v>
      </c>
      <c r="E879" s="231" t="s">
        <v>1</v>
      </c>
      <c r="F879" s="232" t="s">
        <v>562</v>
      </c>
      <c r="G879" s="229"/>
      <c r="H879" s="231" t="s">
        <v>1</v>
      </c>
      <c r="I879" s="233"/>
      <c r="J879" s="229"/>
      <c r="K879" s="229"/>
      <c r="L879" s="234"/>
      <c r="M879" s="235"/>
      <c r="N879" s="236"/>
      <c r="O879" s="236"/>
      <c r="P879" s="236"/>
      <c r="Q879" s="236"/>
      <c r="R879" s="236"/>
      <c r="S879" s="236"/>
      <c r="T879" s="237"/>
      <c r="AT879" s="238" t="s">
        <v>143</v>
      </c>
      <c r="AU879" s="238" t="s">
        <v>78</v>
      </c>
      <c r="AV879" s="12" t="s">
        <v>76</v>
      </c>
      <c r="AW879" s="12" t="s">
        <v>30</v>
      </c>
      <c r="AX879" s="12" t="s">
        <v>68</v>
      </c>
      <c r="AY879" s="238" t="s">
        <v>134</v>
      </c>
    </row>
    <row r="880" spans="2:51" s="13" customFormat="1" ht="12">
      <c r="B880" s="239"/>
      <c r="C880" s="240"/>
      <c r="D880" s="230" t="s">
        <v>143</v>
      </c>
      <c r="E880" s="241" t="s">
        <v>1</v>
      </c>
      <c r="F880" s="242" t="s">
        <v>239</v>
      </c>
      <c r="G880" s="240"/>
      <c r="H880" s="243">
        <v>22</v>
      </c>
      <c r="I880" s="244"/>
      <c r="J880" s="240"/>
      <c r="K880" s="240"/>
      <c r="L880" s="245"/>
      <c r="M880" s="246"/>
      <c r="N880" s="247"/>
      <c r="O880" s="247"/>
      <c r="P880" s="247"/>
      <c r="Q880" s="247"/>
      <c r="R880" s="247"/>
      <c r="S880" s="247"/>
      <c r="T880" s="248"/>
      <c r="AT880" s="249" t="s">
        <v>143</v>
      </c>
      <c r="AU880" s="249" t="s">
        <v>78</v>
      </c>
      <c r="AV880" s="13" t="s">
        <v>78</v>
      </c>
      <c r="AW880" s="13" t="s">
        <v>30</v>
      </c>
      <c r="AX880" s="13" t="s">
        <v>68</v>
      </c>
      <c r="AY880" s="249" t="s">
        <v>134</v>
      </c>
    </row>
    <row r="881" spans="2:51" s="14" customFormat="1" ht="12">
      <c r="B881" s="250"/>
      <c r="C881" s="251"/>
      <c r="D881" s="230" t="s">
        <v>143</v>
      </c>
      <c r="E881" s="252" t="s">
        <v>1</v>
      </c>
      <c r="F881" s="253" t="s">
        <v>146</v>
      </c>
      <c r="G881" s="251"/>
      <c r="H881" s="254">
        <v>22</v>
      </c>
      <c r="I881" s="255"/>
      <c r="J881" s="251"/>
      <c r="K881" s="251"/>
      <c r="L881" s="256"/>
      <c r="M881" s="257"/>
      <c r="N881" s="258"/>
      <c r="O881" s="258"/>
      <c r="P881" s="258"/>
      <c r="Q881" s="258"/>
      <c r="R881" s="258"/>
      <c r="S881" s="258"/>
      <c r="T881" s="259"/>
      <c r="AT881" s="260" t="s">
        <v>143</v>
      </c>
      <c r="AU881" s="260" t="s">
        <v>78</v>
      </c>
      <c r="AV881" s="14" t="s">
        <v>141</v>
      </c>
      <c r="AW881" s="14" t="s">
        <v>30</v>
      </c>
      <c r="AX881" s="14" t="s">
        <v>76</v>
      </c>
      <c r="AY881" s="260" t="s">
        <v>134</v>
      </c>
    </row>
    <row r="882" spans="2:65" s="1" customFormat="1" ht="16.5" customHeight="1">
      <c r="B882" s="38"/>
      <c r="C882" s="216" t="s">
        <v>808</v>
      </c>
      <c r="D882" s="216" t="s">
        <v>136</v>
      </c>
      <c r="E882" s="217" t="s">
        <v>809</v>
      </c>
      <c r="F882" s="218" t="s">
        <v>810</v>
      </c>
      <c r="G882" s="219" t="s">
        <v>459</v>
      </c>
      <c r="H882" s="220">
        <v>328</v>
      </c>
      <c r="I882" s="221"/>
      <c r="J882" s="222">
        <f>ROUND(I882*H882,2)</f>
        <v>0</v>
      </c>
      <c r="K882" s="218" t="s">
        <v>140</v>
      </c>
      <c r="L882" s="43"/>
      <c r="M882" s="223" t="s">
        <v>1</v>
      </c>
      <c r="N882" s="224" t="s">
        <v>39</v>
      </c>
      <c r="O882" s="79"/>
      <c r="P882" s="225">
        <f>O882*H882</f>
        <v>0</v>
      </c>
      <c r="Q882" s="225">
        <v>0.00011</v>
      </c>
      <c r="R882" s="225">
        <f>Q882*H882</f>
        <v>0.03608</v>
      </c>
      <c r="S882" s="225">
        <v>0</v>
      </c>
      <c r="T882" s="226">
        <f>S882*H882</f>
        <v>0</v>
      </c>
      <c r="AR882" s="17" t="s">
        <v>141</v>
      </c>
      <c r="AT882" s="17" t="s">
        <v>136</v>
      </c>
      <c r="AU882" s="17" t="s">
        <v>78</v>
      </c>
      <c r="AY882" s="17" t="s">
        <v>134</v>
      </c>
      <c r="BE882" s="227">
        <f>IF(N882="základní",J882,0)</f>
        <v>0</v>
      </c>
      <c r="BF882" s="227">
        <f>IF(N882="snížená",J882,0)</f>
        <v>0</v>
      </c>
      <c r="BG882" s="227">
        <f>IF(N882="zákl. přenesená",J882,0)</f>
        <v>0</v>
      </c>
      <c r="BH882" s="227">
        <f>IF(N882="sníž. přenesená",J882,0)</f>
        <v>0</v>
      </c>
      <c r="BI882" s="227">
        <f>IF(N882="nulová",J882,0)</f>
        <v>0</v>
      </c>
      <c r="BJ882" s="17" t="s">
        <v>76</v>
      </c>
      <c r="BK882" s="227">
        <f>ROUND(I882*H882,2)</f>
        <v>0</v>
      </c>
      <c r="BL882" s="17" t="s">
        <v>141</v>
      </c>
      <c r="BM882" s="17" t="s">
        <v>811</v>
      </c>
    </row>
    <row r="883" spans="2:51" s="12" customFormat="1" ht="12">
      <c r="B883" s="228"/>
      <c r="C883" s="229"/>
      <c r="D883" s="230" t="s">
        <v>143</v>
      </c>
      <c r="E883" s="231" t="s">
        <v>1</v>
      </c>
      <c r="F883" s="232" t="s">
        <v>562</v>
      </c>
      <c r="G883" s="229"/>
      <c r="H883" s="231" t="s">
        <v>1</v>
      </c>
      <c r="I883" s="233"/>
      <c r="J883" s="229"/>
      <c r="K883" s="229"/>
      <c r="L883" s="234"/>
      <c r="M883" s="235"/>
      <c r="N883" s="236"/>
      <c r="O883" s="236"/>
      <c r="P883" s="236"/>
      <c r="Q883" s="236"/>
      <c r="R883" s="236"/>
      <c r="S883" s="236"/>
      <c r="T883" s="237"/>
      <c r="AT883" s="238" t="s">
        <v>143</v>
      </c>
      <c r="AU883" s="238" t="s">
        <v>78</v>
      </c>
      <c r="AV883" s="12" t="s">
        <v>76</v>
      </c>
      <c r="AW883" s="12" t="s">
        <v>30</v>
      </c>
      <c r="AX883" s="12" t="s">
        <v>68</v>
      </c>
      <c r="AY883" s="238" t="s">
        <v>134</v>
      </c>
    </row>
    <row r="884" spans="2:51" s="12" customFormat="1" ht="12">
      <c r="B884" s="228"/>
      <c r="C884" s="229"/>
      <c r="D884" s="230" t="s">
        <v>143</v>
      </c>
      <c r="E884" s="231" t="s">
        <v>1</v>
      </c>
      <c r="F884" s="232" t="s">
        <v>812</v>
      </c>
      <c r="G884" s="229"/>
      <c r="H884" s="231" t="s">
        <v>1</v>
      </c>
      <c r="I884" s="233"/>
      <c r="J884" s="229"/>
      <c r="K884" s="229"/>
      <c r="L884" s="234"/>
      <c r="M884" s="235"/>
      <c r="N884" s="236"/>
      <c r="O884" s="236"/>
      <c r="P884" s="236"/>
      <c r="Q884" s="236"/>
      <c r="R884" s="236"/>
      <c r="S884" s="236"/>
      <c r="T884" s="237"/>
      <c r="AT884" s="238" t="s">
        <v>143</v>
      </c>
      <c r="AU884" s="238" t="s">
        <v>78</v>
      </c>
      <c r="AV884" s="12" t="s">
        <v>76</v>
      </c>
      <c r="AW884" s="12" t="s">
        <v>30</v>
      </c>
      <c r="AX884" s="12" t="s">
        <v>68</v>
      </c>
      <c r="AY884" s="238" t="s">
        <v>134</v>
      </c>
    </row>
    <row r="885" spans="2:51" s="13" customFormat="1" ht="12">
      <c r="B885" s="239"/>
      <c r="C885" s="240"/>
      <c r="D885" s="230" t="s">
        <v>143</v>
      </c>
      <c r="E885" s="241" t="s">
        <v>1</v>
      </c>
      <c r="F885" s="242" t="s">
        <v>813</v>
      </c>
      <c r="G885" s="240"/>
      <c r="H885" s="243">
        <v>328</v>
      </c>
      <c r="I885" s="244"/>
      <c r="J885" s="240"/>
      <c r="K885" s="240"/>
      <c r="L885" s="245"/>
      <c r="M885" s="246"/>
      <c r="N885" s="247"/>
      <c r="O885" s="247"/>
      <c r="P885" s="247"/>
      <c r="Q885" s="247"/>
      <c r="R885" s="247"/>
      <c r="S885" s="247"/>
      <c r="T885" s="248"/>
      <c r="AT885" s="249" t="s">
        <v>143</v>
      </c>
      <c r="AU885" s="249" t="s">
        <v>78</v>
      </c>
      <c r="AV885" s="13" t="s">
        <v>78</v>
      </c>
      <c r="AW885" s="13" t="s">
        <v>30</v>
      </c>
      <c r="AX885" s="13" t="s">
        <v>68</v>
      </c>
      <c r="AY885" s="249" t="s">
        <v>134</v>
      </c>
    </row>
    <row r="886" spans="2:51" s="14" customFormat="1" ht="12">
      <c r="B886" s="250"/>
      <c r="C886" s="251"/>
      <c r="D886" s="230" t="s">
        <v>143</v>
      </c>
      <c r="E886" s="252" t="s">
        <v>1</v>
      </c>
      <c r="F886" s="253" t="s">
        <v>146</v>
      </c>
      <c r="G886" s="251"/>
      <c r="H886" s="254">
        <v>328</v>
      </c>
      <c r="I886" s="255"/>
      <c r="J886" s="251"/>
      <c r="K886" s="251"/>
      <c r="L886" s="256"/>
      <c r="M886" s="257"/>
      <c r="N886" s="258"/>
      <c r="O886" s="258"/>
      <c r="P886" s="258"/>
      <c r="Q886" s="258"/>
      <c r="R886" s="258"/>
      <c r="S886" s="258"/>
      <c r="T886" s="259"/>
      <c r="AT886" s="260" t="s">
        <v>143</v>
      </c>
      <c r="AU886" s="260" t="s">
        <v>78</v>
      </c>
      <c r="AV886" s="14" t="s">
        <v>141</v>
      </c>
      <c r="AW886" s="14" t="s">
        <v>30</v>
      </c>
      <c r="AX886" s="14" t="s">
        <v>76</v>
      </c>
      <c r="AY886" s="260" t="s">
        <v>134</v>
      </c>
    </row>
    <row r="887" spans="2:65" s="1" customFormat="1" ht="16.5" customHeight="1">
      <c r="B887" s="38"/>
      <c r="C887" s="216" t="s">
        <v>814</v>
      </c>
      <c r="D887" s="216" t="s">
        <v>136</v>
      </c>
      <c r="E887" s="217" t="s">
        <v>815</v>
      </c>
      <c r="F887" s="218" t="s">
        <v>816</v>
      </c>
      <c r="G887" s="219" t="s">
        <v>459</v>
      </c>
      <c r="H887" s="220">
        <v>64</v>
      </c>
      <c r="I887" s="221"/>
      <c r="J887" s="222">
        <f>ROUND(I887*H887,2)</f>
        <v>0</v>
      </c>
      <c r="K887" s="218" t="s">
        <v>140</v>
      </c>
      <c r="L887" s="43"/>
      <c r="M887" s="223" t="s">
        <v>1</v>
      </c>
      <c r="N887" s="224" t="s">
        <v>39</v>
      </c>
      <c r="O887" s="79"/>
      <c r="P887" s="225">
        <f>O887*H887</f>
        <v>0</v>
      </c>
      <c r="Q887" s="225">
        <v>0.00021</v>
      </c>
      <c r="R887" s="225">
        <f>Q887*H887</f>
        <v>0.01344</v>
      </c>
      <c r="S887" s="225">
        <v>0</v>
      </c>
      <c r="T887" s="226">
        <f>S887*H887</f>
        <v>0</v>
      </c>
      <c r="AR887" s="17" t="s">
        <v>141</v>
      </c>
      <c r="AT887" s="17" t="s">
        <v>136</v>
      </c>
      <c r="AU887" s="17" t="s">
        <v>78</v>
      </c>
      <c r="AY887" s="17" t="s">
        <v>134</v>
      </c>
      <c r="BE887" s="227">
        <f>IF(N887="základní",J887,0)</f>
        <v>0</v>
      </c>
      <c r="BF887" s="227">
        <f>IF(N887="snížená",J887,0)</f>
        <v>0</v>
      </c>
      <c r="BG887" s="227">
        <f>IF(N887="zákl. přenesená",J887,0)</f>
        <v>0</v>
      </c>
      <c r="BH887" s="227">
        <f>IF(N887="sníž. přenesená",J887,0)</f>
        <v>0</v>
      </c>
      <c r="BI887" s="227">
        <f>IF(N887="nulová",J887,0)</f>
        <v>0</v>
      </c>
      <c r="BJ887" s="17" t="s">
        <v>76</v>
      </c>
      <c r="BK887" s="227">
        <f>ROUND(I887*H887,2)</f>
        <v>0</v>
      </c>
      <c r="BL887" s="17" t="s">
        <v>141</v>
      </c>
      <c r="BM887" s="17" t="s">
        <v>817</v>
      </c>
    </row>
    <row r="888" spans="2:51" s="12" customFormat="1" ht="12">
      <c r="B888" s="228"/>
      <c r="C888" s="229"/>
      <c r="D888" s="230" t="s">
        <v>143</v>
      </c>
      <c r="E888" s="231" t="s">
        <v>1</v>
      </c>
      <c r="F888" s="232" t="s">
        <v>818</v>
      </c>
      <c r="G888" s="229"/>
      <c r="H888" s="231" t="s">
        <v>1</v>
      </c>
      <c r="I888" s="233"/>
      <c r="J888" s="229"/>
      <c r="K888" s="229"/>
      <c r="L888" s="234"/>
      <c r="M888" s="235"/>
      <c r="N888" s="236"/>
      <c r="O888" s="236"/>
      <c r="P888" s="236"/>
      <c r="Q888" s="236"/>
      <c r="R888" s="236"/>
      <c r="S888" s="236"/>
      <c r="T888" s="237"/>
      <c r="AT888" s="238" t="s">
        <v>143</v>
      </c>
      <c r="AU888" s="238" t="s">
        <v>78</v>
      </c>
      <c r="AV888" s="12" t="s">
        <v>76</v>
      </c>
      <c r="AW888" s="12" t="s">
        <v>30</v>
      </c>
      <c r="AX888" s="12" t="s">
        <v>68</v>
      </c>
      <c r="AY888" s="238" t="s">
        <v>134</v>
      </c>
    </row>
    <row r="889" spans="2:51" s="12" customFormat="1" ht="12">
      <c r="B889" s="228"/>
      <c r="C889" s="229"/>
      <c r="D889" s="230" t="s">
        <v>143</v>
      </c>
      <c r="E889" s="231" t="s">
        <v>1</v>
      </c>
      <c r="F889" s="232" t="s">
        <v>819</v>
      </c>
      <c r="G889" s="229"/>
      <c r="H889" s="231" t="s">
        <v>1</v>
      </c>
      <c r="I889" s="233"/>
      <c r="J889" s="229"/>
      <c r="K889" s="229"/>
      <c r="L889" s="234"/>
      <c r="M889" s="235"/>
      <c r="N889" s="236"/>
      <c r="O889" s="236"/>
      <c r="P889" s="236"/>
      <c r="Q889" s="236"/>
      <c r="R889" s="236"/>
      <c r="S889" s="236"/>
      <c r="T889" s="237"/>
      <c r="AT889" s="238" t="s">
        <v>143</v>
      </c>
      <c r="AU889" s="238" t="s">
        <v>78</v>
      </c>
      <c r="AV889" s="12" t="s">
        <v>76</v>
      </c>
      <c r="AW889" s="12" t="s">
        <v>30</v>
      </c>
      <c r="AX889" s="12" t="s">
        <v>68</v>
      </c>
      <c r="AY889" s="238" t="s">
        <v>134</v>
      </c>
    </row>
    <row r="890" spans="2:51" s="13" customFormat="1" ht="12">
      <c r="B890" s="239"/>
      <c r="C890" s="240"/>
      <c r="D890" s="230" t="s">
        <v>143</v>
      </c>
      <c r="E890" s="241" t="s">
        <v>1</v>
      </c>
      <c r="F890" s="242" t="s">
        <v>820</v>
      </c>
      <c r="G890" s="240"/>
      <c r="H890" s="243">
        <v>64</v>
      </c>
      <c r="I890" s="244"/>
      <c r="J890" s="240"/>
      <c r="K890" s="240"/>
      <c r="L890" s="245"/>
      <c r="M890" s="246"/>
      <c r="N890" s="247"/>
      <c r="O890" s="247"/>
      <c r="P890" s="247"/>
      <c r="Q890" s="247"/>
      <c r="R890" s="247"/>
      <c r="S890" s="247"/>
      <c r="T890" s="248"/>
      <c r="AT890" s="249" t="s">
        <v>143</v>
      </c>
      <c r="AU890" s="249" t="s">
        <v>78</v>
      </c>
      <c r="AV890" s="13" t="s">
        <v>78</v>
      </c>
      <c r="AW890" s="13" t="s">
        <v>30</v>
      </c>
      <c r="AX890" s="13" t="s">
        <v>68</v>
      </c>
      <c r="AY890" s="249" t="s">
        <v>134</v>
      </c>
    </row>
    <row r="891" spans="2:51" s="14" customFormat="1" ht="12">
      <c r="B891" s="250"/>
      <c r="C891" s="251"/>
      <c r="D891" s="230" t="s">
        <v>143</v>
      </c>
      <c r="E891" s="252" t="s">
        <v>1</v>
      </c>
      <c r="F891" s="253" t="s">
        <v>146</v>
      </c>
      <c r="G891" s="251"/>
      <c r="H891" s="254">
        <v>64</v>
      </c>
      <c r="I891" s="255"/>
      <c r="J891" s="251"/>
      <c r="K891" s="251"/>
      <c r="L891" s="256"/>
      <c r="M891" s="257"/>
      <c r="N891" s="258"/>
      <c r="O891" s="258"/>
      <c r="P891" s="258"/>
      <c r="Q891" s="258"/>
      <c r="R891" s="258"/>
      <c r="S891" s="258"/>
      <c r="T891" s="259"/>
      <c r="AT891" s="260" t="s">
        <v>143</v>
      </c>
      <c r="AU891" s="260" t="s">
        <v>78</v>
      </c>
      <c r="AV891" s="14" t="s">
        <v>141</v>
      </c>
      <c r="AW891" s="14" t="s">
        <v>30</v>
      </c>
      <c r="AX891" s="14" t="s">
        <v>76</v>
      </c>
      <c r="AY891" s="260" t="s">
        <v>134</v>
      </c>
    </row>
    <row r="892" spans="2:65" s="1" customFormat="1" ht="16.5" customHeight="1">
      <c r="B892" s="38"/>
      <c r="C892" s="216" t="s">
        <v>821</v>
      </c>
      <c r="D892" s="216" t="s">
        <v>136</v>
      </c>
      <c r="E892" s="217" t="s">
        <v>822</v>
      </c>
      <c r="F892" s="218" t="s">
        <v>823</v>
      </c>
      <c r="G892" s="219" t="s">
        <v>439</v>
      </c>
      <c r="H892" s="220">
        <v>7.7</v>
      </c>
      <c r="I892" s="221"/>
      <c r="J892" s="222">
        <f>ROUND(I892*H892,2)</f>
        <v>0</v>
      </c>
      <c r="K892" s="218" t="s">
        <v>140</v>
      </c>
      <c r="L892" s="43"/>
      <c r="M892" s="223" t="s">
        <v>1</v>
      </c>
      <c r="N892" s="224" t="s">
        <v>39</v>
      </c>
      <c r="O892" s="79"/>
      <c r="P892" s="225">
        <f>O892*H892</f>
        <v>0</v>
      </c>
      <c r="Q892" s="225">
        <v>0.00085</v>
      </c>
      <c r="R892" s="225">
        <f>Q892*H892</f>
        <v>0.006545</v>
      </c>
      <c r="S892" s="225">
        <v>0</v>
      </c>
      <c r="T892" s="226">
        <f>S892*H892</f>
        <v>0</v>
      </c>
      <c r="AR892" s="17" t="s">
        <v>141</v>
      </c>
      <c r="AT892" s="17" t="s">
        <v>136</v>
      </c>
      <c r="AU892" s="17" t="s">
        <v>78</v>
      </c>
      <c r="AY892" s="17" t="s">
        <v>134</v>
      </c>
      <c r="BE892" s="227">
        <f>IF(N892="základní",J892,0)</f>
        <v>0</v>
      </c>
      <c r="BF892" s="227">
        <f>IF(N892="snížená",J892,0)</f>
        <v>0</v>
      </c>
      <c r="BG892" s="227">
        <f>IF(N892="zákl. přenesená",J892,0)</f>
        <v>0</v>
      </c>
      <c r="BH892" s="227">
        <f>IF(N892="sníž. přenesená",J892,0)</f>
        <v>0</v>
      </c>
      <c r="BI892" s="227">
        <f>IF(N892="nulová",J892,0)</f>
        <v>0</v>
      </c>
      <c r="BJ892" s="17" t="s">
        <v>76</v>
      </c>
      <c r="BK892" s="227">
        <f>ROUND(I892*H892,2)</f>
        <v>0</v>
      </c>
      <c r="BL892" s="17" t="s">
        <v>141</v>
      </c>
      <c r="BM892" s="17" t="s">
        <v>824</v>
      </c>
    </row>
    <row r="893" spans="2:51" s="12" customFormat="1" ht="12">
      <c r="B893" s="228"/>
      <c r="C893" s="229"/>
      <c r="D893" s="230" t="s">
        <v>143</v>
      </c>
      <c r="E893" s="231" t="s">
        <v>1</v>
      </c>
      <c r="F893" s="232" t="s">
        <v>562</v>
      </c>
      <c r="G893" s="229"/>
      <c r="H893" s="231" t="s">
        <v>1</v>
      </c>
      <c r="I893" s="233"/>
      <c r="J893" s="229"/>
      <c r="K893" s="229"/>
      <c r="L893" s="234"/>
      <c r="M893" s="235"/>
      <c r="N893" s="236"/>
      <c r="O893" s="236"/>
      <c r="P893" s="236"/>
      <c r="Q893" s="236"/>
      <c r="R893" s="236"/>
      <c r="S893" s="236"/>
      <c r="T893" s="237"/>
      <c r="AT893" s="238" t="s">
        <v>143</v>
      </c>
      <c r="AU893" s="238" t="s">
        <v>78</v>
      </c>
      <c r="AV893" s="12" t="s">
        <v>76</v>
      </c>
      <c r="AW893" s="12" t="s">
        <v>30</v>
      </c>
      <c r="AX893" s="12" t="s">
        <v>68</v>
      </c>
      <c r="AY893" s="238" t="s">
        <v>134</v>
      </c>
    </row>
    <row r="894" spans="2:51" s="12" customFormat="1" ht="12">
      <c r="B894" s="228"/>
      <c r="C894" s="229"/>
      <c r="D894" s="230" t="s">
        <v>143</v>
      </c>
      <c r="E894" s="231" t="s">
        <v>1</v>
      </c>
      <c r="F894" s="232" t="s">
        <v>825</v>
      </c>
      <c r="G894" s="229"/>
      <c r="H894" s="231" t="s">
        <v>1</v>
      </c>
      <c r="I894" s="233"/>
      <c r="J894" s="229"/>
      <c r="K894" s="229"/>
      <c r="L894" s="234"/>
      <c r="M894" s="235"/>
      <c r="N894" s="236"/>
      <c r="O894" s="236"/>
      <c r="P894" s="236"/>
      <c r="Q894" s="236"/>
      <c r="R894" s="236"/>
      <c r="S894" s="236"/>
      <c r="T894" s="237"/>
      <c r="AT894" s="238" t="s">
        <v>143</v>
      </c>
      <c r="AU894" s="238" t="s">
        <v>78</v>
      </c>
      <c r="AV894" s="12" t="s">
        <v>76</v>
      </c>
      <c r="AW894" s="12" t="s">
        <v>30</v>
      </c>
      <c r="AX894" s="12" t="s">
        <v>68</v>
      </c>
      <c r="AY894" s="238" t="s">
        <v>134</v>
      </c>
    </row>
    <row r="895" spans="2:51" s="13" customFormat="1" ht="12">
      <c r="B895" s="239"/>
      <c r="C895" s="240"/>
      <c r="D895" s="230" t="s">
        <v>143</v>
      </c>
      <c r="E895" s="241" t="s">
        <v>1</v>
      </c>
      <c r="F895" s="242" t="s">
        <v>826</v>
      </c>
      <c r="G895" s="240"/>
      <c r="H895" s="243">
        <v>2.7</v>
      </c>
      <c r="I895" s="244"/>
      <c r="J895" s="240"/>
      <c r="K895" s="240"/>
      <c r="L895" s="245"/>
      <c r="M895" s="246"/>
      <c r="N895" s="247"/>
      <c r="O895" s="247"/>
      <c r="P895" s="247"/>
      <c r="Q895" s="247"/>
      <c r="R895" s="247"/>
      <c r="S895" s="247"/>
      <c r="T895" s="248"/>
      <c r="AT895" s="249" t="s">
        <v>143</v>
      </c>
      <c r="AU895" s="249" t="s">
        <v>78</v>
      </c>
      <c r="AV895" s="13" t="s">
        <v>78</v>
      </c>
      <c r="AW895" s="13" t="s">
        <v>30</v>
      </c>
      <c r="AX895" s="13" t="s">
        <v>68</v>
      </c>
      <c r="AY895" s="249" t="s">
        <v>134</v>
      </c>
    </row>
    <row r="896" spans="2:51" s="12" customFormat="1" ht="12">
      <c r="B896" s="228"/>
      <c r="C896" s="229"/>
      <c r="D896" s="230" t="s">
        <v>143</v>
      </c>
      <c r="E896" s="231" t="s">
        <v>1</v>
      </c>
      <c r="F896" s="232" t="s">
        <v>827</v>
      </c>
      <c r="G896" s="229"/>
      <c r="H896" s="231" t="s">
        <v>1</v>
      </c>
      <c r="I896" s="233"/>
      <c r="J896" s="229"/>
      <c r="K896" s="229"/>
      <c r="L896" s="234"/>
      <c r="M896" s="235"/>
      <c r="N896" s="236"/>
      <c r="O896" s="236"/>
      <c r="P896" s="236"/>
      <c r="Q896" s="236"/>
      <c r="R896" s="236"/>
      <c r="S896" s="236"/>
      <c r="T896" s="237"/>
      <c r="AT896" s="238" t="s">
        <v>143</v>
      </c>
      <c r="AU896" s="238" t="s">
        <v>78</v>
      </c>
      <c r="AV896" s="12" t="s">
        <v>76</v>
      </c>
      <c r="AW896" s="12" t="s">
        <v>30</v>
      </c>
      <c r="AX896" s="12" t="s">
        <v>68</v>
      </c>
      <c r="AY896" s="238" t="s">
        <v>134</v>
      </c>
    </row>
    <row r="897" spans="2:51" s="13" customFormat="1" ht="12">
      <c r="B897" s="239"/>
      <c r="C897" s="240"/>
      <c r="D897" s="230" t="s">
        <v>143</v>
      </c>
      <c r="E897" s="241" t="s">
        <v>1</v>
      </c>
      <c r="F897" s="242" t="s">
        <v>828</v>
      </c>
      <c r="G897" s="240"/>
      <c r="H897" s="243">
        <v>5</v>
      </c>
      <c r="I897" s="244"/>
      <c r="J897" s="240"/>
      <c r="K897" s="240"/>
      <c r="L897" s="245"/>
      <c r="M897" s="246"/>
      <c r="N897" s="247"/>
      <c r="O897" s="247"/>
      <c r="P897" s="247"/>
      <c r="Q897" s="247"/>
      <c r="R897" s="247"/>
      <c r="S897" s="247"/>
      <c r="T897" s="248"/>
      <c r="AT897" s="249" t="s">
        <v>143</v>
      </c>
      <c r="AU897" s="249" t="s">
        <v>78</v>
      </c>
      <c r="AV897" s="13" t="s">
        <v>78</v>
      </c>
      <c r="AW897" s="13" t="s">
        <v>30</v>
      </c>
      <c r="AX897" s="13" t="s">
        <v>68</v>
      </c>
      <c r="AY897" s="249" t="s">
        <v>134</v>
      </c>
    </row>
    <row r="898" spans="2:51" s="14" customFormat="1" ht="12">
      <c r="B898" s="250"/>
      <c r="C898" s="251"/>
      <c r="D898" s="230" t="s">
        <v>143</v>
      </c>
      <c r="E898" s="252" t="s">
        <v>1</v>
      </c>
      <c r="F898" s="253" t="s">
        <v>146</v>
      </c>
      <c r="G898" s="251"/>
      <c r="H898" s="254">
        <v>7.7</v>
      </c>
      <c r="I898" s="255"/>
      <c r="J898" s="251"/>
      <c r="K898" s="251"/>
      <c r="L898" s="256"/>
      <c r="M898" s="257"/>
      <c r="N898" s="258"/>
      <c r="O898" s="258"/>
      <c r="P898" s="258"/>
      <c r="Q898" s="258"/>
      <c r="R898" s="258"/>
      <c r="S898" s="258"/>
      <c r="T898" s="259"/>
      <c r="AT898" s="260" t="s">
        <v>143</v>
      </c>
      <c r="AU898" s="260" t="s">
        <v>78</v>
      </c>
      <c r="AV898" s="14" t="s">
        <v>141</v>
      </c>
      <c r="AW898" s="14" t="s">
        <v>30</v>
      </c>
      <c r="AX898" s="14" t="s">
        <v>76</v>
      </c>
      <c r="AY898" s="260" t="s">
        <v>134</v>
      </c>
    </row>
    <row r="899" spans="2:65" s="1" customFormat="1" ht="16.5" customHeight="1">
      <c r="B899" s="38"/>
      <c r="C899" s="216" t="s">
        <v>829</v>
      </c>
      <c r="D899" s="216" t="s">
        <v>136</v>
      </c>
      <c r="E899" s="217" t="s">
        <v>830</v>
      </c>
      <c r="F899" s="218" t="s">
        <v>831</v>
      </c>
      <c r="G899" s="219" t="s">
        <v>459</v>
      </c>
      <c r="H899" s="220">
        <v>5.5</v>
      </c>
      <c r="I899" s="221"/>
      <c r="J899" s="222">
        <f>ROUND(I899*H899,2)</f>
        <v>0</v>
      </c>
      <c r="K899" s="218" t="s">
        <v>140</v>
      </c>
      <c r="L899" s="43"/>
      <c r="M899" s="223" t="s">
        <v>1</v>
      </c>
      <c r="N899" s="224" t="s">
        <v>39</v>
      </c>
      <c r="O899" s="79"/>
      <c r="P899" s="225">
        <f>O899*H899</f>
        <v>0</v>
      </c>
      <c r="Q899" s="225">
        <v>0.00014</v>
      </c>
      <c r="R899" s="225">
        <f>Q899*H899</f>
        <v>0.00077</v>
      </c>
      <c r="S899" s="225">
        <v>0</v>
      </c>
      <c r="T899" s="226">
        <f>S899*H899</f>
        <v>0</v>
      </c>
      <c r="AR899" s="17" t="s">
        <v>141</v>
      </c>
      <c r="AT899" s="17" t="s">
        <v>136</v>
      </c>
      <c r="AU899" s="17" t="s">
        <v>78</v>
      </c>
      <c r="AY899" s="17" t="s">
        <v>134</v>
      </c>
      <c r="BE899" s="227">
        <f>IF(N899="základní",J899,0)</f>
        <v>0</v>
      </c>
      <c r="BF899" s="227">
        <f>IF(N899="snížená",J899,0)</f>
        <v>0</v>
      </c>
      <c r="BG899" s="227">
        <f>IF(N899="zákl. přenesená",J899,0)</f>
        <v>0</v>
      </c>
      <c r="BH899" s="227">
        <f>IF(N899="sníž. přenesená",J899,0)</f>
        <v>0</v>
      </c>
      <c r="BI899" s="227">
        <f>IF(N899="nulová",J899,0)</f>
        <v>0</v>
      </c>
      <c r="BJ899" s="17" t="s">
        <v>76</v>
      </c>
      <c r="BK899" s="227">
        <f>ROUND(I899*H899,2)</f>
        <v>0</v>
      </c>
      <c r="BL899" s="17" t="s">
        <v>141</v>
      </c>
      <c r="BM899" s="17" t="s">
        <v>832</v>
      </c>
    </row>
    <row r="900" spans="2:51" s="12" customFormat="1" ht="12">
      <c r="B900" s="228"/>
      <c r="C900" s="229"/>
      <c r="D900" s="230" t="s">
        <v>143</v>
      </c>
      <c r="E900" s="231" t="s">
        <v>1</v>
      </c>
      <c r="F900" s="232" t="s">
        <v>562</v>
      </c>
      <c r="G900" s="229"/>
      <c r="H900" s="231" t="s">
        <v>1</v>
      </c>
      <c r="I900" s="233"/>
      <c r="J900" s="229"/>
      <c r="K900" s="229"/>
      <c r="L900" s="234"/>
      <c r="M900" s="235"/>
      <c r="N900" s="236"/>
      <c r="O900" s="236"/>
      <c r="P900" s="236"/>
      <c r="Q900" s="236"/>
      <c r="R900" s="236"/>
      <c r="S900" s="236"/>
      <c r="T900" s="237"/>
      <c r="AT900" s="238" t="s">
        <v>143</v>
      </c>
      <c r="AU900" s="238" t="s">
        <v>78</v>
      </c>
      <c r="AV900" s="12" t="s">
        <v>76</v>
      </c>
      <c r="AW900" s="12" t="s">
        <v>30</v>
      </c>
      <c r="AX900" s="12" t="s">
        <v>68</v>
      </c>
      <c r="AY900" s="238" t="s">
        <v>134</v>
      </c>
    </row>
    <row r="901" spans="2:51" s="13" customFormat="1" ht="12">
      <c r="B901" s="239"/>
      <c r="C901" s="240"/>
      <c r="D901" s="230" t="s">
        <v>143</v>
      </c>
      <c r="E901" s="241" t="s">
        <v>1</v>
      </c>
      <c r="F901" s="242" t="s">
        <v>833</v>
      </c>
      <c r="G901" s="240"/>
      <c r="H901" s="243">
        <v>5.5</v>
      </c>
      <c r="I901" s="244"/>
      <c r="J901" s="240"/>
      <c r="K901" s="240"/>
      <c r="L901" s="245"/>
      <c r="M901" s="246"/>
      <c r="N901" s="247"/>
      <c r="O901" s="247"/>
      <c r="P901" s="247"/>
      <c r="Q901" s="247"/>
      <c r="R901" s="247"/>
      <c r="S901" s="247"/>
      <c r="T901" s="248"/>
      <c r="AT901" s="249" t="s">
        <v>143</v>
      </c>
      <c r="AU901" s="249" t="s">
        <v>78</v>
      </c>
      <c r="AV901" s="13" t="s">
        <v>78</v>
      </c>
      <c r="AW901" s="13" t="s">
        <v>30</v>
      </c>
      <c r="AX901" s="13" t="s">
        <v>68</v>
      </c>
      <c r="AY901" s="249" t="s">
        <v>134</v>
      </c>
    </row>
    <row r="902" spans="2:51" s="14" customFormat="1" ht="12">
      <c r="B902" s="250"/>
      <c r="C902" s="251"/>
      <c r="D902" s="230" t="s">
        <v>143</v>
      </c>
      <c r="E902" s="252" t="s">
        <v>1</v>
      </c>
      <c r="F902" s="253" t="s">
        <v>146</v>
      </c>
      <c r="G902" s="251"/>
      <c r="H902" s="254">
        <v>5.5</v>
      </c>
      <c r="I902" s="255"/>
      <c r="J902" s="251"/>
      <c r="K902" s="251"/>
      <c r="L902" s="256"/>
      <c r="M902" s="257"/>
      <c r="N902" s="258"/>
      <c r="O902" s="258"/>
      <c r="P902" s="258"/>
      <c r="Q902" s="258"/>
      <c r="R902" s="258"/>
      <c r="S902" s="258"/>
      <c r="T902" s="259"/>
      <c r="AT902" s="260" t="s">
        <v>143</v>
      </c>
      <c r="AU902" s="260" t="s">
        <v>78</v>
      </c>
      <c r="AV902" s="14" t="s">
        <v>141</v>
      </c>
      <c r="AW902" s="14" t="s">
        <v>30</v>
      </c>
      <c r="AX902" s="14" t="s">
        <v>76</v>
      </c>
      <c r="AY902" s="260" t="s">
        <v>134</v>
      </c>
    </row>
    <row r="903" spans="2:65" s="1" customFormat="1" ht="16.5" customHeight="1">
      <c r="B903" s="38"/>
      <c r="C903" s="216" t="s">
        <v>834</v>
      </c>
      <c r="D903" s="216" t="s">
        <v>136</v>
      </c>
      <c r="E903" s="217" t="s">
        <v>835</v>
      </c>
      <c r="F903" s="218" t="s">
        <v>836</v>
      </c>
      <c r="G903" s="219" t="s">
        <v>459</v>
      </c>
      <c r="H903" s="220">
        <v>392</v>
      </c>
      <c r="I903" s="221"/>
      <c r="J903" s="222">
        <f>ROUND(I903*H903,2)</f>
        <v>0</v>
      </c>
      <c r="K903" s="218" t="s">
        <v>140</v>
      </c>
      <c r="L903" s="43"/>
      <c r="M903" s="223" t="s">
        <v>1</v>
      </c>
      <c r="N903" s="224" t="s">
        <v>39</v>
      </c>
      <c r="O903" s="79"/>
      <c r="P903" s="225">
        <f>O903*H903</f>
        <v>0</v>
      </c>
      <c r="Q903" s="225">
        <v>0</v>
      </c>
      <c r="R903" s="225">
        <f>Q903*H903</f>
        <v>0</v>
      </c>
      <c r="S903" s="225">
        <v>0</v>
      </c>
      <c r="T903" s="226">
        <f>S903*H903</f>
        <v>0</v>
      </c>
      <c r="AR903" s="17" t="s">
        <v>141</v>
      </c>
      <c r="AT903" s="17" t="s">
        <v>136</v>
      </c>
      <c r="AU903" s="17" t="s">
        <v>78</v>
      </c>
      <c r="AY903" s="17" t="s">
        <v>134</v>
      </c>
      <c r="BE903" s="227">
        <f>IF(N903="základní",J903,0)</f>
        <v>0</v>
      </c>
      <c r="BF903" s="227">
        <f>IF(N903="snížená",J903,0)</f>
        <v>0</v>
      </c>
      <c r="BG903" s="227">
        <f>IF(N903="zákl. přenesená",J903,0)</f>
        <v>0</v>
      </c>
      <c r="BH903" s="227">
        <f>IF(N903="sníž. přenesená",J903,0)</f>
        <v>0</v>
      </c>
      <c r="BI903" s="227">
        <f>IF(N903="nulová",J903,0)</f>
        <v>0</v>
      </c>
      <c r="BJ903" s="17" t="s">
        <v>76</v>
      </c>
      <c r="BK903" s="227">
        <f>ROUND(I903*H903,2)</f>
        <v>0</v>
      </c>
      <c r="BL903" s="17" t="s">
        <v>141</v>
      </c>
      <c r="BM903" s="17" t="s">
        <v>837</v>
      </c>
    </row>
    <row r="904" spans="2:51" s="12" customFormat="1" ht="12">
      <c r="B904" s="228"/>
      <c r="C904" s="229"/>
      <c r="D904" s="230" t="s">
        <v>143</v>
      </c>
      <c r="E904" s="231" t="s">
        <v>1</v>
      </c>
      <c r="F904" s="232" t="s">
        <v>562</v>
      </c>
      <c r="G904" s="229"/>
      <c r="H904" s="231" t="s">
        <v>1</v>
      </c>
      <c r="I904" s="233"/>
      <c r="J904" s="229"/>
      <c r="K904" s="229"/>
      <c r="L904" s="234"/>
      <c r="M904" s="235"/>
      <c r="N904" s="236"/>
      <c r="O904" s="236"/>
      <c r="P904" s="236"/>
      <c r="Q904" s="236"/>
      <c r="R904" s="236"/>
      <c r="S904" s="236"/>
      <c r="T904" s="237"/>
      <c r="AT904" s="238" t="s">
        <v>143</v>
      </c>
      <c r="AU904" s="238" t="s">
        <v>78</v>
      </c>
      <c r="AV904" s="12" t="s">
        <v>76</v>
      </c>
      <c r="AW904" s="12" t="s">
        <v>30</v>
      </c>
      <c r="AX904" s="12" t="s">
        <v>68</v>
      </c>
      <c r="AY904" s="238" t="s">
        <v>134</v>
      </c>
    </row>
    <row r="905" spans="2:51" s="12" customFormat="1" ht="12">
      <c r="B905" s="228"/>
      <c r="C905" s="229"/>
      <c r="D905" s="230" t="s">
        <v>143</v>
      </c>
      <c r="E905" s="231" t="s">
        <v>1</v>
      </c>
      <c r="F905" s="232" t="s">
        <v>838</v>
      </c>
      <c r="G905" s="229"/>
      <c r="H905" s="231" t="s">
        <v>1</v>
      </c>
      <c r="I905" s="233"/>
      <c r="J905" s="229"/>
      <c r="K905" s="229"/>
      <c r="L905" s="234"/>
      <c r="M905" s="235"/>
      <c r="N905" s="236"/>
      <c r="O905" s="236"/>
      <c r="P905" s="236"/>
      <c r="Q905" s="236"/>
      <c r="R905" s="236"/>
      <c r="S905" s="236"/>
      <c r="T905" s="237"/>
      <c r="AT905" s="238" t="s">
        <v>143</v>
      </c>
      <c r="AU905" s="238" t="s">
        <v>78</v>
      </c>
      <c r="AV905" s="12" t="s">
        <v>76</v>
      </c>
      <c r="AW905" s="12" t="s">
        <v>30</v>
      </c>
      <c r="AX905" s="12" t="s">
        <v>68</v>
      </c>
      <c r="AY905" s="238" t="s">
        <v>134</v>
      </c>
    </row>
    <row r="906" spans="2:51" s="12" customFormat="1" ht="12">
      <c r="B906" s="228"/>
      <c r="C906" s="229"/>
      <c r="D906" s="230" t="s">
        <v>143</v>
      </c>
      <c r="E906" s="231" t="s">
        <v>1</v>
      </c>
      <c r="F906" s="232" t="s">
        <v>839</v>
      </c>
      <c r="G906" s="229"/>
      <c r="H906" s="231" t="s">
        <v>1</v>
      </c>
      <c r="I906" s="233"/>
      <c r="J906" s="229"/>
      <c r="K906" s="229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143</v>
      </c>
      <c r="AU906" s="238" t="s">
        <v>78</v>
      </c>
      <c r="AV906" s="12" t="s">
        <v>76</v>
      </c>
      <c r="AW906" s="12" t="s">
        <v>30</v>
      </c>
      <c r="AX906" s="12" t="s">
        <v>68</v>
      </c>
      <c r="AY906" s="238" t="s">
        <v>134</v>
      </c>
    </row>
    <row r="907" spans="2:51" s="13" customFormat="1" ht="12">
      <c r="B907" s="239"/>
      <c r="C907" s="240"/>
      <c r="D907" s="230" t="s">
        <v>143</v>
      </c>
      <c r="E907" s="241" t="s">
        <v>1</v>
      </c>
      <c r="F907" s="242" t="s">
        <v>813</v>
      </c>
      <c r="G907" s="240"/>
      <c r="H907" s="243">
        <v>328</v>
      </c>
      <c r="I907" s="244"/>
      <c r="J907" s="240"/>
      <c r="K907" s="240"/>
      <c r="L907" s="245"/>
      <c r="M907" s="246"/>
      <c r="N907" s="247"/>
      <c r="O907" s="247"/>
      <c r="P907" s="247"/>
      <c r="Q907" s="247"/>
      <c r="R907" s="247"/>
      <c r="S907" s="247"/>
      <c r="T907" s="248"/>
      <c r="AT907" s="249" t="s">
        <v>143</v>
      </c>
      <c r="AU907" s="249" t="s">
        <v>78</v>
      </c>
      <c r="AV907" s="13" t="s">
        <v>78</v>
      </c>
      <c r="AW907" s="13" t="s">
        <v>30</v>
      </c>
      <c r="AX907" s="13" t="s">
        <v>68</v>
      </c>
      <c r="AY907" s="249" t="s">
        <v>134</v>
      </c>
    </row>
    <row r="908" spans="2:51" s="12" customFormat="1" ht="12">
      <c r="B908" s="228"/>
      <c r="C908" s="229"/>
      <c r="D908" s="230" t="s">
        <v>143</v>
      </c>
      <c r="E908" s="231" t="s">
        <v>1</v>
      </c>
      <c r="F908" s="232" t="s">
        <v>818</v>
      </c>
      <c r="G908" s="229"/>
      <c r="H908" s="231" t="s">
        <v>1</v>
      </c>
      <c r="I908" s="233"/>
      <c r="J908" s="229"/>
      <c r="K908" s="229"/>
      <c r="L908" s="234"/>
      <c r="M908" s="235"/>
      <c r="N908" s="236"/>
      <c r="O908" s="236"/>
      <c r="P908" s="236"/>
      <c r="Q908" s="236"/>
      <c r="R908" s="236"/>
      <c r="S908" s="236"/>
      <c r="T908" s="237"/>
      <c r="AT908" s="238" t="s">
        <v>143</v>
      </c>
      <c r="AU908" s="238" t="s">
        <v>78</v>
      </c>
      <c r="AV908" s="12" t="s">
        <v>76</v>
      </c>
      <c r="AW908" s="12" t="s">
        <v>30</v>
      </c>
      <c r="AX908" s="12" t="s">
        <v>68</v>
      </c>
      <c r="AY908" s="238" t="s">
        <v>134</v>
      </c>
    </row>
    <row r="909" spans="2:51" s="12" customFormat="1" ht="12">
      <c r="B909" s="228"/>
      <c r="C909" s="229"/>
      <c r="D909" s="230" t="s">
        <v>143</v>
      </c>
      <c r="E909" s="231" t="s">
        <v>1</v>
      </c>
      <c r="F909" s="232" t="s">
        <v>819</v>
      </c>
      <c r="G909" s="229"/>
      <c r="H909" s="231" t="s">
        <v>1</v>
      </c>
      <c r="I909" s="233"/>
      <c r="J909" s="229"/>
      <c r="K909" s="229"/>
      <c r="L909" s="234"/>
      <c r="M909" s="235"/>
      <c r="N909" s="236"/>
      <c r="O909" s="236"/>
      <c r="P909" s="236"/>
      <c r="Q909" s="236"/>
      <c r="R909" s="236"/>
      <c r="S909" s="236"/>
      <c r="T909" s="237"/>
      <c r="AT909" s="238" t="s">
        <v>143</v>
      </c>
      <c r="AU909" s="238" t="s">
        <v>78</v>
      </c>
      <c r="AV909" s="12" t="s">
        <v>76</v>
      </c>
      <c r="AW909" s="12" t="s">
        <v>30</v>
      </c>
      <c r="AX909" s="12" t="s">
        <v>68</v>
      </c>
      <c r="AY909" s="238" t="s">
        <v>134</v>
      </c>
    </row>
    <row r="910" spans="2:51" s="13" customFormat="1" ht="12">
      <c r="B910" s="239"/>
      <c r="C910" s="240"/>
      <c r="D910" s="230" t="s">
        <v>143</v>
      </c>
      <c r="E910" s="241" t="s">
        <v>1</v>
      </c>
      <c r="F910" s="242" t="s">
        <v>820</v>
      </c>
      <c r="G910" s="240"/>
      <c r="H910" s="243">
        <v>64</v>
      </c>
      <c r="I910" s="244"/>
      <c r="J910" s="240"/>
      <c r="K910" s="240"/>
      <c r="L910" s="245"/>
      <c r="M910" s="246"/>
      <c r="N910" s="247"/>
      <c r="O910" s="247"/>
      <c r="P910" s="247"/>
      <c r="Q910" s="247"/>
      <c r="R910" s="247"/>
      <c r="S910" s="247"/>
      <c r="T910" s="248"/>
      <c r="AT910" s="249" t="s">
        <v>143</v>
      </c>
      <c r="AU910" s="249" t="s">
        <v>78</v>
      </c>
      <c r="AV910" s="13" t="s">
        <v>78</v>
      </c>
      <c r="AW910" s="13" t="s">
        <v>30</v>
      </c>
      <c r="AX910" s="13" t="s">
        <v>68</v>
      </c>
      <c r="AY910" s="249" t="s">
        <v>134</v>
      </c>
    </row>
    <row r="911" spans="2:51" s="14" customFormat="1" ht="12">
      <c r="B911" s="250"/>
      <c r="C911" s="251"/>
      <c r="D911" s="230" t="s">
        <v>143</v>
      </c>
      <c r="E911" s="252" t="s">
        <v>1</v>
      </c>
      <c r="F911" s="253" t="s">
        <v>146</v>
      </c>
      <c r="G911" s="251"/>
      <c r="H911" s="254">
        <v>392</v>
      </c>
      <c r="I911" s="255"/>
      <c r="J911" s="251"/>
      <c r="K911" s="251"/>
      <c r="L911" s="256"/>
      <c r="M911" s="257"/>
      <c r="N911" s="258"/>
      <c r="O911" s="258"/>
      <c r="P911" s="258"/>
      <c r="Q911" s="258"/>
      <c r="R911" s="258"/>
      <c r="S911" s="258"/>
      <c r="T911" s="259"/>
      <c r="AT911" s="260" t="s">
        <v>143</v>
      </c>
      <c r="AU911" s="260" t="s">
        <v>78</v>
      </c>
      <c r="AV911" s="14" t="s">
        <v>141</v>
      </c>
      <c r="AW911" s="14" t="s">
        <v>30</v>
      </c>
      <c r="AX911" s="14" t="s">
        <v>76</v>
      </c>
      <c r="AY911" s="260" t="s">
        <v>134</v>
      </c>
    </row>
    <row r="912" spans="2:65" s="1" customFormat="1" ht="16.5" customHeight="1">
      <c r="B912" s="38"/>
      <c r="C912" s="216" t="s">
        <v>840</v>
      </c>
      <c r="D912" s="216" t="s">
        <v>136</v>
      </c>
      <c r="E912" s="217" t="s">
        <v>841</v>
      </c>
      <c r="F912" s="218" t="s">
        <v>842</v>
      </c>
      <c r="G912" s="219" t="s">
        <v>439</v>
      </c>
      <c r="H912" s="220">
        <v>7.7</v>
      </c>
      <c r="I912" s="221"/>
      <c r="J912" s="222">
        <f>ROUND(I912*H912,2)</f>
        <v>0</v>
      </c>
      <c r="K912" s="218" t="s">
        <v>140</v>
      </c>
      <c r="L912" s="43"/>
      <c r="M912" s="223" t="s">
        <v>1</v>
      </c>
      <c r="N912" s="224" t="s">
        <v>39</v>
      </c>
      <c r="O912" s="79"/>
      <c r="P912" s="225">
        <f>O912*H912</f>
        <v>0</v>
      </c>
      <c r="Q912" s="225">
        <v>1E-05</v>
      </c>
      <c r="R912" s="225">
        <f>Q912*H912</f>
        <v>7.7E-05</v>
      </c>
      <c r="S912" s="225">
        <v>0</v>
      </c>
      <c r="T912" s="226">
        <f>S912*H912</f>
        <v>0</v>
      </c>
      <c r="AR912" s="17" t="s">
        <v>141</v>
      </c>
      <c r="AT912" s="17" t="s">
        <v>136</v>
      </c>
      <c r="AU912" s="17" t="s">
        <v>78</v>
      </c>
      <c r="AY912" s="17" t="s">
        <v>134</v>
      </c>
      <c r="BE912" s="227">
        <f>IF(N912="základní",J912,0)</f>
        <v>0</v>
      </c>
      <c r="BF912" s="227">
        <f>IF(N912="snížená",J912,0)</f>
        <v>0</v>
      </c>
      <c r="BG912" s="227">
        <f>IF(N912="zákl. přenesená",J912,0)</f>
        <v>0</v>
      </c>
      <c r="BH912" s="227">
        <f>IF(N912="sníž. přenesená",J912,0)</f>
        <v>0</v>
      </c>
      <c r="BI912" s="227">
        <f>IF(N912="nulová",J912,0)</f>
        <v>0</v>
      </c>
      <c r="BJ912" s="17" t="s">
        <v>76</v>
      </c>
      <c r="BK912" s="227">
        <f>ROUND(I912*H912,2)</f>
        <v>0</v>
      </c>
      <c r="BL912" s="17" t="s">
        <v>141</v>
      </c>
      <c r="BM912" s="17" t="s">
        <v>843</v>
      </c>
    </row>
    <row r="913" spans="2:51" s="12" customFormat="1" ht="12">
      <c r="B913" s="228"/>
      <c r="C913" s="229"/>
      <c r="D913" s="230" t="s">
        <v>143</v>
      </c>
      <c r="E913" s="231" t="s">
        <v>1</v>
      </c>
      <c r="F913" s="232" t="s">
        <v>562</v>
      </c>
      <c r="G913" s="229"/>
      <c r="H913" s="231" t="s">
        <v>1</v>
      </c>
      <c r="I913" s="233"/>
      <c r="J913" s="229"/>
      <c r="K913" s="229"/>
      <c r="L913" s="234"/>
      <c r="M913" s="235"/>
      <c r="N913" s="236"/>
      <c r="O913" s="236"/>
      <c r="P913" s="236"/>
      <c r="Q913" s="236"/>
      <c r="R913" s="236"/>
      <c r="S913" s="236"/>
      <c r="T913" s="237"/>
      <c r="AT913" s="238" t="s">
        <v>143</v>
      </c>
      <c r="AU913" s="238" t="s">
        <v>78</v>
      </c>
      <c r="AV913" s="12" t="s">
        <v>76</v>
      </c>
      <c r="AW913" s="12" t="s">
        <v>30</v>
      </c>
      <c r="AX913" s="12" t="s">
        <v>68</v>
      </c>
      <c r="AY913" s="238" t="s">
        <v>134</v>
      </c>
    </row>
    <row r="914" spans="2:51" s="12" customFormat="1" ht="12">
      <c r="B914" s="228"/>
      <c r="C914" s="229"/>
      <c r="D914" s="230" t="s">
        <v>143</v>
      </c>
      <c r="E914" s="231" t="s">
        <v>1</v>
      </c>
      <c r="F914" s="232" t="s">
        <v>825</v>
      </c>
      <c r="G914" s="229"/>
      <c r="H914" s="231" t="s">
        <v>1</v>
      </c>
      <c r="I914" s="233"/>
      <c r="J914" s="229"/>
      <c r="K914" s="229"/>
      <c r="L914" s="234"/>
      <c r="M914" s="235"/>
      <c r="N914" s="236"/>
      <c r="O914" s="236"/>
      <c r="P914" s="236"/>
      <c r="Q914" s="236"/>
      <c r="R914" s="236"/>
      <c r="S914" s="236"/>
      <c r="T914" s="237"/>
      <c r="AT914" s="238" t="s">
        <v>143</v>
      </c>
      <c r="AU914" s="238" t="s">
        <v>78</v>
      </c>
      <c r="AV914" s="12" t="s">
        <v>76</v>
      </c>
      <c r="AW914" s="12" t="s">
        <v>30</v>
      </c>
      <c r="AX914" s="12" t="s">
        <v>68</v>
      </c>
      <c r="AY914" s="238" t="s">
        <v>134</v>
      </c>
    </row>
    <row r="915" spans="2:51" s="13" customFormat="1" ht="12">
      <c r="B915" s="239"/>
      <c r="C915" s="240"/>
      <c r="D915" s="230" t="s">
        <v>143</v>
      </c>
      <c r="E915" s="241" t="s">
        <v>1</v>
      </c>
      <c r="F915" s="242" t="s">
        <v>826</v>
      </c>
      <c r="G915" s="240"/>
      <c r="H915" s="243">
        <v>2.7</v>
      </c>
      <c r="I915" s="244"/>
      <c r="J915" s="240"/>
      <c r="K915" s="240"/>
      <c r="L915" s="245"/>
      <c r="M915" s="246"/>
      <c r="N915" s="247"/>
      <c r="O915" s="247"/>
      <c r="P915" s="247"/>
      <c r="Q915" s="247"/>
      <c r="R915" s="247"/>
      <c r="S915" s="247"/>
      <c r="T915" s="248"/>
      <c r="AT915" s="249" t="s">
        <v>143</v>
      </c>
      <c r="AU915" s="249" t="s">
        <v>78</v>
      </c>
      <c r="AV915" s="13" t="s">
        <v>78</v>
      </c>
      <c r="AW915" s="13" t="s">
        <v>30</v>
      </c>
      <c r="AX915" s="13" t="s">
        <v>68</v>
      </c>
      <c r="AY915" s="249" t="s">
        <v>134</v>
      </c>
    </row>
    <row r="916" spans="2:51" s="12" customFormat="1" ht="12">
      <c r="B916" s="228"/>
      <c r="C916" s="229"/>
      <c r="D916" s="230" t="s">
        <v>143</v>
      </c>
      <c r="E916" s="231" t="s">
        <v>1</v>
      </c>
      <c r="F916" s="232" t="s">
        <v>827</v>
      </c>
      <c r="G916" s="229"/>
      <c r="H916" s="231" t="s">
        <v>1</v>
      </c>
      <c r="I916" s="233"/>
      <c r="J916" s="229"/>
      <c r="K916" s="229"/>
      <c r="L916" s="234"/>
      <c r="M916" s="235"/>
      <c r="N916" s="236"/>
      <c r="O916" s="236"/>
      <c r="P916" s="236"/>
      <c r="Q916" s="236"/>
      <c r="R916" s="236"/>
      <c r="S916" s="236"/>
      <c r="T916" s="237"/>
      <c r="AT916" s="238" t="s">
        <v>143</v>
      </c>
      <c r="AU916" s="238" t="s">
        <v>78</v>
      </c>
      <c r="AV916" s="12" t="s">
        <v>76</v>
      </c>
      <c r="AW916" s="12" t="s">
        <v>30</v>
      </c>
      <c r="AX916" s="12" t="s">
        <v>68</v>
      </c>
      <c r="AY916" s="238" t="s">
        <v>134</v>
      </c>
    </row>
    <row r="917" spans="2:51" s="13" customFormat="1" ht="12">
      <c r="B917" s="239"/>
      <c r="C917" s="240"/>
      <c r="D917" s="230" t="s">
        <v>143</v>
      </c>
      <c r="E917" s="241" t="s">
        <v>1</v>
      </c>
      <c r="F917" s="242" t="s">
        <v>828</v>
      </c>
      <c r="G917" s="240"/>
      <c r="H917" s="243">
        <v>5</v>
      </c>
      <c r="I917" s="244"/>
      <c r="J917" s="240"/>
      <c r="K917" s="240"/>
      <c r="L917" s="245"/>
      <c r="M917" s="246"/>
      <c r="N917" s="247"/>
      <c r="O917" s="247"/>
      <c r="P917" s="247"/>
      <c r="Q917" s="247"/>
      <c r="R917" s="247"/>
      <c r="S917" s="247"/>
      <c r="T917" s="248"/>
      <c r="AT917" s="249" t="s">
        <v>143</v>
      </c>
      <c r="AU917" s="249" t="s">
        <v>78</v>
      </c>
      <c r="AV917" s="13" t="s">
        <v>78</v>
      </c>
      <c r="AW917" s="13" t="s">
        <v>30</v>
      </c>
      <c r="AX917" s="13" t="s">
        <v>68</v>
      </c>
      <c r="AY917" s="249" t="s">
        <v>134</v>
      </c>
    </row>
    <row r="918" spans="2:51" s="14" customFormat="1" ht="12">
      <c r="B918" s="250"/>
      <c r="C918" s="251"/>
      <c r="D918" s="230" t="s">
        <v>143</v>
      </c>
      <c r="E918" s="252" t="s">
        <v>1</v>
      </c>
      <c r="F918" s="253" t="s">
        <v>146</v>
      </c>
      <c r="G918" s="251"/>
      <c r="H918" s="254">
        <v>7.7</v>
      </c>
      <c r="I918" s="255"/>
      <c r="J918" s="251"/>
      <c r="K918" s="251"/>
      <c r="L918" s="256"/>
      <c r="M918" s="257"/>
      <c r="N918" s="258"/>
      <c r="O918" s="258"/>
      <c r="P918" s="258"/>
      <c r="Q918" s="258"/>
      <c r="R918" s="258"/>
      <c r="S918" s="258"/>
      <c r="T918" s="259"/>
      <c r="AT918" s="260" t="s">
        <v>143</v>
      </c>
      <c r="AU918" s="260" t="s">
        <v>78</v>
      </c>
      <c r="AV918" s="14" t="s">
        <v>141</v>
      </c>
      <c r="AW918" s="14" t="s">
        <v>30</v>
      </c>
      <c r="AX918" s="14" t="s">
        <v>76</v>
      </c>
      <c r="AY918" s="260" t="s">
        <v>134</v>
      </c>
    </row>
    <row r="919" spans="2:65" s="1" customFormat="1" ht="22.5" customHeight="1">
      <c r="B919" s="38"/>
      <c r="C919" s="216" t="s">
        <v>844</v>
      </c>
      <c r="D919" s="216" t="s">
        <v>136</v>
      </c>
      <c r="E919" s="217" t="s">
        <v>845</v>
      </c>
      <c r="F919" s="218" t="s">
        <v>846</v>
      </c>
      <c r="G919" s="219" t="s">
        <v>459</v>
      </c>
      <c r="H919" s="220">
        <v>235</v>
      </c>
      <c r="I919" s="221"/>
      <c r="J919" s="222">
        <f>ROUND(I919*H919,2)</f>
        <v>0</v>
      </c>
      <c r="K919" s="218" t="s">
        <v>140</v>
      </c>
      <c r="L919" s="43"/>
      <c r="M919" s="223" t="s">
        <v>1</v>
      </c>
      <c r="N919" s="224" t="s">
        <v>39</v>
      </c>
      <c r="O919" s="79"/>
      <c r="P919" s="225">
        <f>O919*H919</f>
        <v>0</v>
      </c>
      <c r="Q919" s="225">
        <v>0.20219</v>
      </c>
      <c r="R919" s="225">
        <f>Q919*H919</f>
        <v>47.51465</v>
      </c>
      <c r="S919" s="225">
        <v>0</v>
      </c>
      <c r="T919" s="226">
        <f>S919*H919</f>
        <v>0</v>
      </c>
      <c r="AR919" s="17" t="s">
        <v>141</v>
      </c>
      <c r="AT919" s="17" t="s">
        <v>136</v>
      </c>
      <c r="AU919" s="17" t="s">
        <v>78</v>
      </c>
      <c r="AY919" s="17" t="s">
        <v>134</v>
      </c>
      <c r="BE919" s="227">
        <f>IF(N919="základní",J919,0)</f>
        <v>0</v>
      </c>
      <c r="BF919" s="227">
        <f>IF(N919="snížená",J919,0)</f>
        <v>0</v>
      </c>
      <c r="BG919" s="227">
        <f>IF(N919="zákl. přenesená",J919,0)</f>
        <v>0</v>
      </c>
      <c r="BH919" s="227">
        <f>IF(N919="sníž. přenesená",J919,0)</f>
        <v>0</v>
      </c>
      <c r="BI919" s="227">
        <f>IF(N919="nulová",J919,0)</f>
        <v>0</v>
      </c>
      <c r="BJ919" s="17" t="s">
        <v>76</v>
      </c>
      <c r="BK919" s="227">
        <f>ROUND(I919*H919,2)</f>
        <v>0</v>
      </c>
      <c r="BL919" s="17" t="s">
        <v>141</v>
      </c>
      <c r="BM919" s="17" t="s">
        <v>847</v>
      </c>
    </row>
    <row r="920" spans="2:51" s="12" customFormat="1" ht="12">
      <c r="B920" s="228"/>
      <c r="C920" s="229"/>
      <c r="D920" s="230" t="s">
        <v>143</v>
      </c>
      <c r="E920" s="231" t="s">
        <v>1</v>
      </c>
      <c r="F920" s="232" t="s">
        <v>848</v>
      </c>
      <c r="G920" s="229"/>
      <c r="H920" s="231" t="s">
        <v>1</v>
      </c>
      <c r="I920" s="233"/>
      <c r="J920" s="229"/>
      <c r="K920" s="229"/>
      <c r="L920" s="234"/>
      <c r="M920" s="235"/>
      <c r="N920" s="236"/>
      <c r="O920" s="236"/>
      <c r="P920" s="236"/>
      <c r="Q920" s="236"/>
      <c r="R920" s="236"/>
      <c r="S920" s="236"/>
      <c r="T920" s="237"/>
      <c r="AT920" s="238" t="s">
        <v>143</v>
      </c>
      <c r="AU920" s="238" t="s">
        <v>78</v>
      </c>
      <c r="AV920" s="12" t="s">
        <v>76</v>
      </c>
      <c r="AW920" s="12" t="s">
        <v>30</v>
      </c>
      <c r="AX920" s="12" t="s">
        <v>68</v>
      </c>
      <c r="AY920" s="238" t="s">
        <v>134</v>
      </c>
    </row>
    <row r="921" spans="2:51" s="12" customFormat="1" ht="12">
      <c r="B921" s="228"/>
      <c r="C921" s="229"/>
      <c r="D921" s="230" t="s">
        <v>143</v>
      </c>
      <c r="E921" s="231" t="s">
        <v>1</v>
      </c>
      <c r="F921" s="232" t="s">
        <v>671</v>
      </c>
      <c r="G921" s="229"/>
      <c r="H921" s="231" t="s">
        <v>1</v>
      </c>
      <c r="I921" s="233"/>
      <c r="J921" s="229"/>
      <c r="K921" s="229"/>
      <c r="L921" s="234"/>
      <c r="M921" s="235"/>
      <c r="N921" s="236"/>
      <c r="O921" s="236"/>
      <c r="P921" s="236"/>
      <c r="Q921" s="236"/>
      <c r="R921" s="236"/>
      <c r="S921" s="236"/>
      <c r="T921" s="237"/>
      <c r="AT921" s="238" t="s">
        <v>143</v>
      </c>
      <c r="AU921" s="238" t="s">
        <v>78</v>
      </c>
      <c r="AV921" s="12" t="s">
        <v>76</v>
      </c>
      <c r="AW921" s="12" t="s">
        <v>30</v>
      </c>
      <c r="AX921" s="12" t="s">
        <v>68</v>
      </c>
      <c r="AY921" s="238" t="s">
        <v>134</v>
      </c>
    </row>
    <row r="922" spans="2:51" s="13" customFormat="1" ht="12">
      <c r="B922" s="239"/>
      <c r="C922" s="240"/>
      <c r="D922" s="230" t="s">
        <v>143</v>
      </c>
      <c r="E922" s="241" t="s">
        <v>1</v>
      </c>
      <c r="F922" s="242" t="s">
        <v>849</v>
      </c>
      <c r="G922" s="240"/>
      <c r="H922" s="243">
        <v>235</v>
      </c>
      <c r="I922" s="244"/>
      <c r="J922" s="240"/>
      <c r="K922" s="240"/>
      <c r="L922" s="245"/>
      <c r="M922" s="246"/>
      <c r="N922" s="247"/>
      <c r="O922" s="247"/>
      <c r="P922" s="247"/>
      <c r="Q922" s="247"/>
      <c r="R922" s="247"/>
      <c r="S922" s="247"/>
      <c r="T922" s="248"/>
      <c r="AT922" s="249" t="s">
        <v>143</v>
      </c>
      <c r="AU922" s="249" t="s">
        <v>78</v>
      </c>
      <c r="AV922" s="13" t="s">
        <v>78</v>
      </c>
      <c r="AW922" s="13" t="s">
        <v>30</v>
      </c>
      <c r="AX922" s="13" t="s">
        <v>68</v>
      </c>
      <c r="AY922" s="249" t="s">
        <v>134</v>
      </c>
    </row>
    <row r="923" spans="2:51" s="14" customFormat="1" ht="12">
      <c r="B923" s="250"/>
      <c r="C923" s="251"/>
      <c r="D923" s="230" t="s">
        <v>143</v>
      </c>
      <c r="E923" s="252" t="s">
        <v>1</v>
      </c>
      <c r="F923" s="253" t="s">
        <v>146</v>
      </c>
      <c r="G923" s="251"/>
      <c r="H923" s="254">
        <v>235</v>
      </c>
      <c r="I923" s="255"/>
      <c r="J923" s="251"/>
      <c r="K923" s="251"/>
      <c r="L923" s="256"/>
      <c r="M923" s="257"/>
      <c r="N923" s="258"/>
      <c r="O923" s="258"/>
      <c r="P923" s="258"/>
      <c r="Q923" s="258"/>
      <c r="R923" s="258"/>
      <c r="S923" s="258"/>
      <c r="T923" s="259"/>
      <c r="AT923" s="260" t="s">
        <v>143</v>
      </c>
      <c r="AU923" s="260" t="s">
        <v>78</v>
      </c>
      <c r="AV923" s="14" t="s">
        <v>141</v>
      </c>
      <c r="AW923" s="14" t="s">
        <v>30</v>
      </c>
      <c r="AX923" s="14" t="s">
        <v>76</v>
      </c>
      <c r="AY923" s="260" t="s">
        <v>134</v>
      </c>
    </row>
    <row r="924" spans="2:65" s="1" customFormat="1" ht="16.5" customHeight="1">
      <c r="B924" s="38"/>
      <c r="C924" s="272" t="s">
        <v>850</v>
      </c>
      <c r="D924" s="272" t="s">
        <v>565</v>
      </c>
      <c r="E924" s="273" t="s">
        <v>851</v>
      </c>
      <c r="F924" s="274" t="s">
        <v>852</v>
      </c>
      <c r="G924" s="275" t="s">
        <v>139</v>
      </c>
      <c r="H924" s="276">
        <v>238.525</v>
      </c>
      <c r="I924" s="277"/>
      <c r="J924" s="278">
        <f>ROUND(I924*H924,2)</f>
        <v>0</v>
      </c>
      <c r="K924" s="274" t="s">
        <v>1</v>
      </c>
      <c r="L924" s="279"/>
      <c r="M924" s="280" t="s">
        <v>1</v>
      </c>
      <c r="N924" s="281" t="s">
        <v>39</v>
      </c>
      <c r="O924" s="79"/>
      <c r="P924" s="225">
        <f>O924*H924</f>
        <v>0</v>
      </c>
      <c r="Q924" s="225">
        <v>0</v>
      </c>
      <c r="R924" s="225">
        <f>Q924*H924</f>
        <v>0</v>
      </c>
      <c r="S924" s="225">
        <v>0</v>
      </c>
      <c r="T924" s="226">
        <f>S924*H924</f>
        <v>0</v>
      </c>
      <c r="AR924" s="17" t="s">
        <v>175</v>
      </c>
      <c r="AT924" s="17" t="s">
        <v>565</v>
      </c>
      <c r="AU924" s="17" t="s">
        <v>78</v>
      </c>
      <c r="AY924" s="17" t="s">
        <v>134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17" t="s">
        <v>76</v>
      </c>
      <c r="BK924" s="227">
        <f>ROUND(I924*H924,2)</f>
        <v>0</v>
      </c>
      <c r="BL924" s="17" t="s">
        <v>141</v>
      </c>
      <c r="BM924" s="17" t="s">
        <v>853</v>
      </c>
    </row>
    <row r="925" spans="2:51" s="12" customFormat="1" ht="12">
      <c r="B925" s="228"/>
      <c r="C925" s="229"/>
      <c r="D925" s="230" t="s">
        <v>143</v>
      </c>
      <c r="E925" s="231" t="s">
        <v>1</v>
      </c>
      <c r="F925" s="232" t="s">
        <v>671</v>
      </c>
      <c r="G925" s="229"/>
      <c r="H925" s="231" t="s">
        <v>1</v>
      </c>
      <c r="I925" s="233"/>
      <c r="J925" s="229"/>
      <c r="K925" s="229"/>
      <c r="L925" s="234"/>
      <c r="M925" s="235"/>
      <c r="N925" s="236"/>
      <c r="O925" s="236"/>
      <c r="P925" s="236"/>
      <c r="Q925" s="236"/>
      <c r="R925" s="236"/>
      <c r="S925" s="236"/>
      <c r="T925" s="237"/>
      <c r="AT925" s="238" t="s">
        <v>143</v>
      </c>
      <c r="AU925" s="238" t="s">
        <v>78</v>
      </c>
      <c r="AV925" s="12" t="s">
        <v>76</v>
      </c>
      <c r="AW925" s="12" t="s">
        <v>30</v>
      </c>
      <c r="AX925" s="12" t="s">
        <v>68</v>
      </c>
      <c r="AY925" s="238" t="s">
        <v>134</v>
      </c>
    </row>
    <row r="926" spans="2:51" s="13" customFormat="1" ht="12">
      <c r="B926" s="239"/>
      <c r="C926" s="240"/>
      <c r="D926" s="230" t="s">
        <v>143</v>
      </c>
      <c r="E926" s="241" t="s">
        <v>1</v>
      </c>
      <c r="F926" s="242" t="s">
        <v>849</v>
      </c>
      <c r="G926" s="240"/>
      <c r="H926" s="243">
        <v>235</v>
      </c>
      <c r="I926" s="244"/>
      <c r="J926" s="240"/>
      <c r="K926" s="240"/>
      <c r="L926" s="245"/>
      <c r="M926" s="246"/>
      <c r="N926" s="247"/>
      <c r="O926" s="247"/>
      <c r="P926" s="247"/>
      <c r="Q926" s="247"/>
      <c r="R926" s="247"/>
      <c r="S926" s="247"/>
      <c r="T926" s="248"/>
      <c r="AT926" s="249" t="s">
        <v>143</v>
      </c>
      <c r="AU926" s="249" t="s">
        <v>78</v>
      </c>
      <c r="AV926" s="13" t="s">
        <v>78</v>
      </c>
      <c r="AW926" s="13" t="s">
        <v>30</v>
      </c>
      <c r="AX926" s="13" t="s">
        <v>68</v>
      </c>
      <c r="AY926" s="249" t="s">
        <v>134</v>
      </c>
    </row>
    <row r="927" spans="2:51" s="14" customFormat="1" ht="12">
      <c r="B927" s="250"/>
      <c r="C927" s="251"/>
      <c r="D927" s="230" t="s">
        <v>143</v>
      </c>
      <c r="E927" s="252" t="s">
        <v>1</v>
      </c>
      <c r="F927" s="253" t="s">
        <v>146</v>
      </c>
      <c r="G927" s="251"/>
      <c r="H927" s="254">
        <v>235</v>
      </c>
      <c r="I927" s="255"/>
      <c r="J927" s="251"/>
      <c r="K927" s="251"/>
      <c r="L927" s="256"/>
      <c r="M927" s="257"/>
      <c r="N927" s="258"/>
      <c r="O927" s="258"/>
      <c r="P927" s="258"/>
      <c r="Q927" s="258"/>
      <c r="R927" s="258"/>
      <c r="S927" s="258"/>
      <c r="T927" s="259"/>
      <c r="AT927" s="260" t="s">
        <v>143</v>
      </c>
      <c r="AU927" s="260" t="s">
        <v>78</v>
      </c>
      <c r="AV927" s="14" t="s">
        <v>141</v>
      </c>
      <c r="AW927" s="14" t="s">
        <v>30</v>
      </c>
      <c r="AX927" s="14" t="s">
        <v>68</v>
      </c>
      <c r="AY927" s="260" t="s">
        <v>134</v>
      </c>
    </row>
    <row r="928" spans="2:51" s="13" customFormat="1" ht="12">
      <c r="B928" s="239"/>
      <c r="C928" s="240"/>
      <c r="D928" s="230" t="s">
        <v>143</v>
      </c>
      <c r="E928" s="241" t="s">
        <v>1</v>
      </c>
      <c r="F928" s="242" t="s">
        <v>854</v>
      </c>
      <c r="G928" s="240"/>
      <c r="H928" s="243">
        <v>238.525</v>
      </c>
      <c r="I928" s="244"/>
      <c r="J928" s="240"/>
      <c r="K928" s="240"/>
      <c r="L928" s="245"/>
      <c r="M928" s="246"/>
      <c r="N928" s="247"/>
      <c r="O928" s="247"/>
      <c r="P928" s="247"/>
      <c r="Q928" s="247"/>
      <c r="R928" s="247"/>
      <c r="S928" s="247"/>
      <c r="T928" s="248"/>
      <c r="AT928" s="249" t="s">
        <v>143</v>
      </c>
      <c r="AU928" s="249" t="s">
        <v>78</v>
      </c>
      <c r="AV928" s="13" t="s">
        <v>78</v>
      </c>
      <c r="AW928" s="13" t="s">
        <v>30</v>
      </c>
      <c r="AX928" s="13" t="s">
        <v>68</v>
      </c>
      <c r="AY928" s="249" t="s">
        <v>134</v>
      </c>
    </row>
    <row r="929" spans="2:51" s="14" customFormat="1" ht="12">
      <c r="B929" s="250"/>
      <c r="C929" s="251"/>
      <c r="D929" s="230" t="s">
        <v>143</v>
      </c>
      <c r="E929" s="252" t="s">
        <v>1</v>
      </c>
      <c r="F929" s="253" t="s">
        <v>146</v>
      </c>
      <c r="G929" s="251"/>
      <c r="H929" s="254">
        <v>238.525</v>
      </c>
      <c r="I929" s="255"/>
      <c r="J929" s="251"/>
      <c r="K929" s="251"/>
      <c r="L929" s="256"/>
      <c r="M929" s="257"/>
      <c r="N929" s="258"/>
      <c r="O929" s="258"/>
      <c r="P929" s="258"/>
      <c r="Q929" s="258"/>
      <c r="R929" s="258"/>
      <c r="S929" s="258"/>
      <c r="T929" s="259"/>
      <c r="AT929" s="260" t="s">
        <v>143</v>
      </c>
      <c r="AU929" s="260" t="s">
        <v>78</v>
      </c>
      <c r="AV929" s="14" t="s">
        <v>141</v>
      </c>
      <c r="AW929" s="14" t="s">
        <v>30</v>
      </c>
      <c r="AX929" s="14" t="s">
        <v>76</v>
      </c>
      <c r="AY929" s="260" t="s">
        <v>134</v>
      </c>
    </row>
    <row r="930" spans="2:65" s="1" customFormat="1" ht="22.5" customHeight="1">
      <c r="B930" s="38"/>
      <c r="C930" s="216" t="s">
        <v>855</v>
      </c>
      <c r="D930" s="216" t="s">
        <v>136</v>
      </c>
      <c r="E930" s="217" t="s">
        <v>856</v>
      </c>
      <c r="F930" s="218" t="s">
        <v>857</v>
      </c>
      <c r="G930" s="219" t="s">
        <v>459</v>
      </c>
      <c r="H930" s="220">
        <v>1745</v>
      </c>
      <c r="I930" s="221"/>
      <c r="J930" s="222">
        <f>ROUND(I930*H930,2)</f>
        <v>0</v>
      </c>
      <c r="K930" s="218" t="s">
        <v>140</v>
      </c>
      <c r="L930" s="43"/>
      <c r="M930" s="223" t="s">
        <v>1</v>
      </c>
      <c r="N930" s="224" t="s">
        <v>39</v>
      </c>
      <c r="O930" s="79"/>
      <c r="P930" s="225">
        <f>O930*H930</f>
        <v>0</v>
      </c>
      <c r="Q930" s="225">
        <v>0.10095</v>
      </c>
      <c r="R930" s="225">
        <f>Q930*H930</f>
        <v>176.15775</v>
      </c>
      <c r="S930" s="225">
        <v>0</v>
      </c>
      <c r="T930" s="226">
        <f>S930*H930</f>
        <v>0</v>
      </c>
      <c r="AR930" s="17" t="s">
        <v>141</v>
      </c>
      <c r="AT930" s="17" t="s">
        <v>136</v>
      </c>
      <c r="AU930" s="17" t="s">
        <v>78</v>
      </c>
      <c r="AY930" s="17" t="s">
        <v>134</v>
      </c>
      <c r="BE930" s="227">
        <f>IF(N930="základní",J930,0)</f>
        <v>0</v>
      </c>
      <c r="BF930" s="227">
        <f>IF(N930="snížená",J930,0)</f>
        <v>0</v>
      </c>
      <c r="BG930" s="227">
        <f>IF(N930="zákl. přenesená",J930,0)</f>
        <v>0</v>
      </c>
      <c r="BH930" s="227">
        <f>IF(N930="sníž. přenesená",J930,0)</f>
        <v>0</v>
      </c>
      <c r="BI930" s="227">
        <f>IF(N930="nulová",J930,0)</f>
        <v>0</v>
      </c>
      <c r="BJ930" s="17" t="s">
        <v>76</v>
      </c>
      <c r="BK930" s="227">
        <f>ROUND(I930*H930,2)</f>
        <v>0</v>
      </c>
      <c r="BL930" s="17" t="s">
        <v>141</v>
      </c>
      <c r="BM930" s="17" t="s">
        <v>858</v>
      </c>
    </row>
    <row r="931" spans="2:51" s="12" customFormat="1" ht="12">
      <c r="B931" s="228"/>
      <c r="C931" s="229"/>
      <c r="D931" s="230" t="s">
        <v>143</v>
      </c>
      <c r="E931" s="231" t="s">
        <v>1</v>
      </c>
      <c r="F931" s="232" t="s">
        <v>671</v>
      </c>
      <c r="G931" s="229"/>
      <c r="H931" s="231" t="s">
        <v>1</v>
      </c>
      <c r="I931" s="233"/>
      <c r="J931" s="229"/>
      <c r="K931" s="229"/>
      <c r="L931" s="234"/>
      <c r="M931" s="235"/>
      <c r="N931" s="236"/>
      <c r="O931" s="236"/>
      <c r="P931" s="236"/>
      <c r="Q931" s="236"/>
      <c r="R931" s="236"/>
      <c r="S931" s="236"/>
      <c r="T931" s="237"/>
      <c r="AT931" s="238" t="s">
        <v>143</v>
      </c>
      <c r="AU931" s="238" t="s">
        <v>78</v>
      </c>
      <c r="AV931" s="12" t="s">
        <v>76</v>
      </c>
      <c r="AW931" s="12" t="s">
        <v>30</v>
      </c>
      <c r="AX931" s="12" t="s">
        <v>68</v>
      </c>
      <c r="AY931" s="238" t="s">
        <v>134</v>
      </c>
    </row>
    <row r="932" spans="2:51" s="13" customFormat="1" ht="12">
      <c r="B932" s="239"/>
      <c r="C932" s="240"/>
      <c r="D932" s="230" t="s">
        <v>143</v>
      </c>
      <c r="E932" s="241" t="s">
        <v>1</v>
      </c>
      <c r="F932" s="242" t="s">
        <v>859</v>
      </c>
      <c r="G932" s="240"/>
      <c r="H932" s="243">
        <v>1010</v>
      </c>
      <c r="I932" s="244"/>
      <c r="J932" s="240"/>
      <c r="K932" s="240"/>
      <c r="L932" s="245"/>
      <c r="M932" s="246"/>
      <c r="N932" s="247"/>
      <c r="O932" s="247"/>
      <c r="P932" s="247"/>
      <c r="Q932" s="247"/>
      <c r="R932" s="247"/>
      <c r="S932" s="247"/>
      <c r="T932" s="248"/>
      <c r="AT932" s="249" t="s">
        <v>143</v>
      </c>
      <c r="AU932" s="249" t="s">
        <v>78</v>
      </c>
      <c r="AV932" s="13" t="s">
        <v>78</v>
      </c>
      <c r="AW932" s="13" t="s">
        <v>30</v>
      </c>
      <c r="AX932" s="13" t="s">
        <v>68</v>
      </c>
      <c r="AY932" s="249" t="s">
        <v>134</v>
      </c>
    </row>
    <row r="933" spans="2:51" s="12" customFormat="1" ht="12">
      <c r="B933" s="228"/>
      <c r="C933" s="229"/>
      <c r="D933" s="230" t="s">
        <v>143</v>
      </c>
      <c r="E933" s="231" t="s">
        <v>1</v>
      </c>
      <c r="F933" s="232" t="s">
        <v>581</v>
      </c>
      <c r="G933" s="229"/>
      <c r="H933" s="231" t="s">
        <v>1</v>
      </c>
      <c r="I933" s="233"/>
      <c r="J933" s="229"/>
      <c r="K933" s="229"/>
      <c r="L933" s="234"/>
      <c r="M933" s="235"/>
      <c r="N933" s="236"/>
      <c r="O933" s="236"/>
      <c r="P933" s="236"/>
      <c r="Q933" s="236"/>
      <c r="R933" s="236"/>
      <c r="S933" s="236"/>
      <c r="T933" s="237"/>
      <c r="AT933" s="238" t="s">
        <v>143</v>
      </c>
      <c r="AU933" s="238" t="s">
        <v>78</v>
      </c>
      <c r="AV933" s="12" t="s">
        <v>76</v>
      </c>
      <c r="AW933" s="12" t="s">
        <v>30</v>
      </c>
      <c r="AX933" s="12" t="s">
        <v>68</v>
      </c>
      <c r="AY933" s="238" t="s">
        <v>134</v>
      </c>
    </row>
    <row r="934" spans="2:51" s="13" customFormat="1" ht="12">
      <c r="B934" s="239"/>
      <c r="C934" s="240"/>
      <c r="D934" s="230" t="s">
        <v>143</v>
      </c>
      <c r="E934" s="241" t="s">
        <v>1</v>
      </c>
      <c r="F934" s="242" t="s">
        <v>860</v>
      </c>
      <c r="G934" s="240"/>
      <c r="H934" s="243">
        <v>735</v>
      </c>
      <c r="I934" s="244"/>
      <c r="J934" s="240"/>
      <c r="K934" s="240"/>
      <c r="L934" s="245"/>
      <c r="M934" s="246"/>
      <c r="N934" s="247"/>
      <c r="O934" s="247"/>
      <c r="P934" s="247"/>
      <c r="Q934" s="247"/>
      <c r="R934" s="247"/>
      <c r="S934" s="247"/>
      <c r="T934" s="248"/>
      <c r="AT934" s="249" t="s">
        <v>143</v>
      </c>
      <c r="AU934" s="249" t="s">
        <v>78</v>
      </c>
      <c r="AV934" s="13" t="s">
        <v>78</v>
      </c>
      <c r="AW934" s="13" t="s">
        <v>30</v>
      </c>
      <c r="AX934" s="13" t="s">
        <v>68</v>
      </c>
      <c r="AY934" s="249" t="s">
        <v>134</v>
      </c>
    </row>
    <row r="935" spans="2:51" s="14" customFormat="1" ht="12">
      <c r="B935" s="250"/>
      <c r="C935" s="251"/>
      <c r="D935" s="230" t="s">
        <v>143</v>
      </c>
      <c r="E935" s="252" t="s">
        <v>1</v>
      </c>
      <c r="F935" s="253" t="s">
        <v>146</v>
      </c>
      <c r="G935" s="251"/>
      <c r="H935" s="254">
        <v>1745</v>
      </c>
      <c r="I935" s="255"/>
      <c r="J935" s="251"/>
      <c r="K935" s="251"/>
      <c r="L935" s="256"/>
      <c r="M935" s="257"/>
      <c r="N935" s="258"/>
      <c r="O935" s="258"/>
      <c r="P935" s="258"/>
      <c r="Q935" s="258"/>
      <c r="R935" s="258"/>
      <c r="S935" s="258"/>
      <c r="T935" s="259"/>
      <c r="AT935" s="260" t="s">
        <v>143</v>
      </c>
      <c r="AU935" s="260" t="s">
        <v>78</v>
      </c>
      <c r="AV935" s="14" t="s">
        <v>141</v>
      </c>
      <c r="AW935" s="14" t="s">
        <v>30</v>
      </c>
      <c r="AX935" s="14" t="s">
        <v>76</v>
      </c>
      <c r="AY935" s="260" t="s">
        <v>134</v>
      </c>
    </row>
    <row r="936" spans="2:65" s="1" customFormat="1" ht="16.5" customHeight="1">
      <c r="B936" s="38"/>
      <c r="C936" s="272" t="s">
        <v>861</v>
      </c>
      <c r="D936" s="272" t="s">
        <v>565</v>
      </c>
      <c r="E936" s="273" t="s">
        <v>862</v>
      </c>
      <c r="F936" s="274" t="s">
        <v>863</v>
      </c>
      <c r="G936" s="275" t="s">
        <v>139</v>
      </c>
      <c r="H936" s="276">
        <v>1499.4</v>
      </c>
      <c r="I936" s="277"/>
      <c r="J936" s="278">
        <f>ROUND(I936*H936,2)</f>
        <v>0</v>
      </c>
      <c r="K936" s="274" t="s">
        <v>1</v>
      </c>
      <c r="L936" s="279"/>
      <c r="M936" s="280" t="s">
        <v>1</v>
      </c>
      <c r="N936" s="281" t="s">
        <v>39</v>
      </c>
      <c r="O936" s="79"/>
      <c r="P936" s="225">
        <f>O936*H936</f>
        <v>0</v>
      </c>
      <c r="Q936" s="225">
        <v>0</v>
      </c>
      <c r="R936" s="225">
        <f>Q936*H936</f>
        <v>0</v>
      </c>
      <c r="S936" s="225">
        <v>0</v>
      </c>
      <c r="T936" s="226">
        <f>S936*H936</f>
        <v>0</v>
      </c>
      <c r="AR936" s="17" t="s">
        <v>175</v>
      </c>
      <c r="AT936" s="17" t="s">
        <v>565</v>
      </c>
      <c r="AU936" s="17" t="s">
        <v>78</v>
      </c>
      <c r="AY936" s="17" t="s">
        <v>134</v>
      </c>
      <c r="BE936" s="227">
        <f>IF(N936="základní",J936,0)</f>
        <v>0</v>
      </c>
      <c r="BF936" s="227">
        <f>IF(N936="snížená",J936,0)</f>
        <v>0</v>
      </c>
      <c r="BG936" s="227">
        <f>IF(N936="zákl. přenesená",J936,0)</f>
        <v>0</v>
      </c>
      <c r="BH936" s="227">
        <f>IF(N936="sníž. přenesená",J936,0)</f>
        <v>0</v>
      </c>
      <c r="BI936" s="227">
        <f>IF(N936="nulová",J936,0)</f>
        <v>0</v>
      </c>
      <c r="BJ936" s="17" t="s">
        <v>76</v>
      </c>
      <c r="BK936" s="227">
        <f>ROUND(I936*H936,2)</f>
        <v>0</v>
      </c>
      <c r="BL936" s="17" t="s">
        <v>141</v>
      </c>
      <c r="BM936" s="17" t="s">
        <v>864</v>
      </c>
    </row>
    <row r="937" spans="2:51" s="12" customFormat="1" ht="12">
      <c r="B937" s="228"/>
      <c r="C937" s="229"/>
      <c r="D937" s="230" t="s">
        <v>143</v>
      </c>
      <c r="E937" s="231" t="s">
        <v>1</v>
      </c>
      <c r="F937" s="232" t="s">
        <v>581</v>
      </c>
      <c r="G937" s="229"/>
      <c r="H937" s="231" t="s">
        <v>1</v>
      </c>
      <c r="I937" s="233"/>
      <c r="J937" s="229"/>
      <c r="K937" s="229"/>
      <c r="L937" s="234"/>
      <c r="M937" s="235"/>
      <c r="N937" s="236"/>
      <c r="O937" s="236"/>
      <c r="P937" s="236"/>
      <c r="Q937" s="236"/>
      <c r="R937" s="236"/>
      <c r="S937" s="236"/>
      <c r="T937" s="237"/>
      <c r="AT937" s="238" t="s">
        <v>143</v>
      </c>
      <c r="AU937" s="238" t="s">
        <v>78</v>
      </c>
      <c r="AV937" s="12" t="s">
        <v>76</v>
      </c>
      <c r="AW937" s="12" t="s">
        <v>30</v>
      </c>
      <c r="AX937" s="12" t="s">
        <v>68</v>
      </c>
      <c r="AY937" s="238" t="s">
        <v>134</v>
      </c>
    </row>
    <row r="938" spans="2:51" s="13" customFormat="1" ht="12">
      <c r="B938" s="239"/>
      <c r="C938" s="240"/>
      <c r="D938" s="230" t="s">
        <v>143</v>
      </c>
      <c r="E938" s="241" t="s">
        <v>1</v>
      </c>
      <c r="F938" s="242" t="s">
        <v>860</v>
      </c>
      <c r="G938" s="240"/>
      <c r="H938" s="243">
        <v>735</v>
      </c>
      <c r="I938" s="244"/>
      <c r="J938" s="240"/>
      <c r="K938" s="240"/>
      <c r="L938" s="245"/>
      <c r="M938" s="246"/>
      <c r="N938" s="247"/>
      <c r="O938" s="247"/>
      <c r="P938" s="247"/>
      <c r="Q938" s="247"/>
      <c r="R938" s="247"/>
      <c r="S938" s="247"/>
      <c r="T938" s="248"/>
      <c r="AT938" s="249" t="s">
        <v>143</v>
      </c>
      <c r="AU938" s="249" t="s">
        <v>78</v>
      </c>
      <c r="AV938" s="13" t="s">
        <v>78</v>
      </c>
      <c r="AW938" s="13" t="s">
        <v>30</v>
      </c>
      <c r="AX938" s="13" t="s">
        <v>68</v>
      </c>
      <c r="AY938" s="249" t="s">
        <v>134</v>
      </c>
    </row>
    <row r="939" spans="2:51" s="14" customFormat="1" ht="12">
      <c r="B939" s="250"/>
      <c r="C939" s="251"/>
      <c r="D939" s="230" t="s">
        <v>143</v>
      </c>
      <c r="E939" s="252" t="s">
        <v>1</v>
      </c>
      <c r="F939" s="253" t="s">
        <v>146</v>
      </c>
      <c r="G939" s="251"/>
      <c r="H939" s="254">
        <v>735</v>
      </c>
      <c r="I939" s="255"/>
      <c r="J939" s="251"/>
      <c r="K939" s="251"/>
      <c r="L939" s="256"/>
      <c r="M939" s="257"/>
      <c r="N939" s="258"/>
      <c r="O939" s="258"/>
      <c r="P939" s="258"/>
      <c r="Q939" s="258"/>
      <c r="R939" s="258"/>
      <c r="S939" s="258"/>
      <c r="T939" s="259"/>
      <c r="AT939" s="260" t="s">
        <v>143</v>
      </c>
      <c r="AU939" s="260" t="s">
        <v>78</v>
      </c>
      <c r="AV939" s="14" t="s">
        <v>141</v>
      </c>
      <c r="AW939" s="14" t="s">
        <v>30</v>
      </c>
      <c r="AX939" s="14" t="s">
        <v>68</v>
      </c>
      <c r="AY939" s="260" t="s">
        <v>134</v>
      </c>
    </row>
    <row r="940" spans="2:51" s="13" customFormat="1" ht="12">
      <c r="B940" s="239"/>
      <c r="C940" s="240"/>
      <c r="D940" s="230" t="s">
        <v>143</v>
      </c>
      <c r="E940" s="241" t="s">
        <v>1</v>
      </c>
      <c r="F940" s="242" t="s">
        <v>865</v>
      </c>
      <c r="G940" s="240"/>
      <c r="H940" s="243">
        <v>1499.4</v>
      </c>
      <c r="I940" s="244"/>
      <c r="J940" s="240"/>
      <c r="K940" s="240"/>
      <c r="L940" s="245"/>
      <c r="M940" s="246"/>
      <c r="N940" s="247"/>
      <c r="O940" s="247"/>
      <c r="P940" s="247"/>
      <c r="Q940" s="247"/>
      <c r="R940" s="247"/>
      <c r="S940" s="247"/>
      <c r="T940" s="248"/>
      <c r="AT940" s="249" t="s">
        <v>143</v>
      </c>
      <c r="AU940" s="249" t="s">
        <v>78</v>
      </c>
      <c r="AV940" s="13" t="s">
        <v>78</v>
      </c>
      <c r="AW940" s="13" t="s">
        <v>30</v>
      </c>
      <c r="AX940" s="13" t="s">
        <v>68</v>
      </c>
      <c r="AY940" s="249" t="s">
        <v>134</v>
      </c>
    </row>
    <row r="941" spans="2:51" s="14" customFormat="1" ht="12">
      <c r="B941" s="250"/>
      <c r="C941" s="251"/>
      <c r="D941" s="230" t="s">
        <v>143</v>
      </c>
      <c r="E941" s="252" t="s">
        <v>1</v>
      </c>
      <c r="F941" s="253" t="s">
        <v>146</v>
      </c>
      <c r="G941" s="251"/>
      <c r="H941" s="254">
        <v>1499.4</v>
      </c>
      <c r="I941" s="255"/>
      <c r="J941" s="251"/>
      <c r="K941" s="251"/>
      <c r="L941" s="256"/>
      <c r="M941" s="257"/>
      <c r="N941" s="258"/>
      <c r="O941" s="258"/>
      <c r="P941" s="258"/>
      <c r="Q941" s="258"/>
      <c r="R941" s="258"/>
      <c r="S941" s="258"/>
      <c r="T941" s="259"/>
      <c r="AT941" s="260" t="s">
        <v>143</v>
      </c>
      <c r="AU941" s="260" t="s">
        <v>78</v>
      </c>
      <c r="AV941" s="14" t="s">
        <v>141</v>
      </c>
      <c r="AW941" s="14" t="s">
        <v>30</v>
      </c>
      <c r="AX941" s="14" t="s">
        <v>76</v>
      </c>
      <c r="AY941" s="260" t="s">
        <v>134</v>
      </c>
    </row>
    <row r="942" spans="2:65" s="1" customFormat="1" ht="16.5" customHeight="1">
      <c r="B942" s="38"/>
      <c r="C942" s="272" t="s">
        <v>866</v>
      </c>
      <c r="D942" s="272" t="s">
        <v>565</v>
      </c>
      <c r="E942" s="273" t="s">
        <v>867</v>
      </c>
      <c r="F942" s="274" t="s">
        <v>868</v>
      </c>
      <c r="G942" s="275" t="s">
        <v>139</v>
      </c>
      <c r="H942" s="276">
        <v>1025.15</v>
      </c>
      <c r="I942" s="277"/>
      <c r="J942" s="278">
        <f>ROUND(I942*H942,2)</f>
        <v>0</v>
      </c>
      <c r="K942" s="274" t="s">
        <v>1</v>
      </c>
      <c r="L942" s="279"/>
      <c r="M942" s="280" t="s">
        <v>1</v>
      </c>
      <c r="N942" s="281" t="s">
        <v>39</v>
      </c>
      <c r="O942" s="79"/>
      <c r="P942" s="225">
        <f>O942*H942</f>
        <v>0</v>
      </c>
      <c r="Q942" s="225">
        <v>0</v>
      </c>
      <c r="R942" s="225">
        <f>Q942*H942</f>
        <v>0</v>
      </c>
      <c r="S942" s="225">
        <v>0</v>
      </c>
      <c r="T942" s="226">
        <f>S942*H942</f>
        <v>0</v>
      </c>
      <c r="AR942" s="17" t="s">
        <v>175</v>
      </c>
      <c r="AT942" s="17" t="s">
        <v>565</v>
      </c>
      <c r="AU942" s="17" t="s">
        <v>78</v>
      </c>
      <c r="AY942" s="17" t="s">
        <v>134</v>
      </c>
      <c r="BE942" s="227">
        <f>IF(N942="základní",J942,0)</f>
        <v>0</v>
      </c>
      <c r="BF942" s="227">
        <f>IF(N942="snížená",J942,0)</f>
        <v>0</v>
      </c>
      <c r="BG942" s="227">
        <f>IF(N942="zákl. přenesená",J942,0)</f>
        <v>0</v>
      </c>
      <c r="BH942" s="227">
        <f>IF(N942="sníž. přenesená",J942,0)</f>
        <v>0</v>
      </c>
      <c r="BI942" s="227">
        <f>IF(N942="nulová",J942,0)</f>
        <v>0</v>
      </c>
      <c r="BJ942" s="17" t="s">
        <v>76</v>
      </c>
      <c r="BK942" s="227">
        <f>ROUND(I942*H942,2)</f>
        <v>0</v>
      </c>
      <c r="BL942" s="17" t="s">
        <v>141</v>
      </c>
      <c r="BM942" s="17" t="s">
        <v>869</v>
      </c>
    </row>
    <row r="943" spans="2:51" s="12" customFormat="1" ht="12">
      <c r="B943" s="228"/>
      <c r="C943" s="229"/>
      <c r="D943" s="230" t="s">
        <v>143</v>
      </c>
      <c r="E943" s="231" t="s">
        <v>1</v>
      </c>
      <c r="F943" s="232" t="s">
        <v>671</v>
      </c>
      <c r="G943" s="229"/>
      <c r="H943" s="231" t="s">
        <v>1</v>
      </c>
      <c r="I943" s="233"/>
      <c r="J943" s="229"/>
      <c r="K943" s="229"/>
      <c r="L943" s="234"/>
      <c r="M943" s="235"/>
      <c r="N943" s="236"/>
      <c r="O943" s="236"/>
      <c r="P943" s="236"/>
      <c r="Q943" s="236"/>
      <c r="R943" s="236"/>
      <c r="S943" s="236"/>
      <c r="T943" s="237"/>
      <c r="AT943" s="238" t="s">
        <v>143</v>
      </c>
      <c r="AU943" s="238" t="s">
        <v>78</v>
      </c>
      <c r="AV943" s="12" t="s">
        <v>76</v>
      </c>
      <c r="AW943" s="12" t="s">
        <v>30</v>
      </c>
      <c r="AX943" s="12" t="s">
        <v>68</v>
      </c>
      <c r="AY943" s="238" t="s">
        <v>134</v>
      </c>
    </row>
    <row r="944" spans="2:51" s="13" customFormat="1" ht="12">
      <c r="B944" s="239"/>
      <c r="C944" s="240"/>
      <c r="D944" s="230" t="s">
        <v>143</v>
      </c>
      <c r="E944" s="241" t="s">
        <v>1</v>
      </c>
      <c r="F944" s="242" t="s">
        <v>859</v>
      </c>
      <c r="G944" s="240"/>
      <c r="H944" s="243">
        <v>1010</v>
      </c>
      <c r="I944" s="244"/>
      <c r="J944" s="240"/>
      <c r="K944" s="240"/>
      <c r="L944" s="245"/>
      <c r="M944" s="246"/>
      <c r="N944" s="247"/>
      <c r="O944" s="247"/>
      <c r="P944" s="247"/>
      <c r="Q944" s="247"/>
      <c r="R944" s="247"/>
      <c r="S944" s="247"/>
      <c r="T944" s="248"/>
      <c r="AT944" s="249" t="s">
        <v>143</v>
      </c>
      <c r="AU944" s="249" t="s">
        <v>78</v>
      </c>
      <c r="AV944" s="13" t="s">
        <v>78</v>
      </c>
      <c r="AW944" s="13" t="s">
        <v>30</v>
      </c>
      <c r="AX944" s="13" t="s">
        <v>68</v>
      </c>
      <c r="AY944" s="249" t="s">
        <v>134</v>
      </c>
    </row>
    <row r="945" spans="2:51" s="14" customFormat="1" ht="12">
      <c r="B945" s="250"/>
      <c r="C945" s="251"/>
      <c r="D945" s="230" t="s">
        <v>143</v>
      </c>
      <c r="E945" s="252" t="s">
        <v>1</v>
      </c>
      <c r="F945" s="253" t="s">
        <v>146</v>
      </c>
      <c r="G945" s="251"/>
      <c r="H945" s="254">
        <v>1010</v>
      </c>
      <c r="I945" s="255"/>
      <c r="J945" s="251"/>
      <c r="K945" s="251"/>
      <c r="L945" s="256"/>
      <c r="M945" s="257"/>
      <c r="N945" s="258"/>
      <c r="O945" s="258"/>
      <c r="P945" s="258"/>
      <c r="Q945" s="258"/>
      <c r="R945" s="258"/>
      <c r="S945" s="258"/>
      <c r="T945" s="259"/>
      <c r="AT945" s="260" t="s">
        <v>143</v>
      </c>
      <c r="AU945" s="260" t="s">
        <v>78</v>
      </c>
      <c r="AV945" s="14" t="s">
        <v>141</v>
      </c>
      <c r="AW945" s="14" t="s">
        <v>30</v>
      </c>
      <c r="AX945" s="14" t="s">
        <v>68</v>
      </c>
      <c r="AY945" s="260" t="s">
        <v>134</v>
      </c>
    </row>
    <row r="946" spans="2:51" s="13" customFormat="1" ht="12">
      <c r="B946" s="239"/>
      <c r="C946" s="240"/>
      <c r="D946" s="230" t="s">
        <v>143</v>
      </c>
      <c r="E946" s="241" t="s">
        <v>1</v>
      </c>
      <c r="F946" s="242" t="s">
        <v>870</v>
      </c>
      <c r="G946" s="240"/>
      <c r="H946" s="243">
        <v>1025.15</v>
      </c>
      <c r="I946" s="244"/>
      <c r="J946" s="240"/>
      <c r="K946" s="240"/>
      <c r="L946" s="245"/>
      <c r="M946" s="246"/>
      <c r="N946" s="247"/>
      <c r="O946" s="247"/>
      <c r="P946" s="247"/>
      <c r="Q946" s="247"/>
      <c r="R946" s="247"/>
      <c r="S946" s="247"/>
      <c r="T946" s="248"/>
      <c r="AT946" s="249" t="s">
        <v>143</v>
      </c>
      <c r="AU946" s="249" t="s">
        <v>78</v>
      </c>
      <c r="AV946" s="13" t="s">
        <v>78</v>
      </c>
      <c r="AW946" s="13" t="s">
        <v>30</v>
      </c>
      <c r="AX946" s="13" t="s">
        <v>68</v>
      </c>
      <c r="AY946" s="249" t="s">
        <v>134</v>
      </c>
    </row>
    <row r="947" spans="2:51" s="14" customFormat="1" ht="12">
      <c r="B947" s="250"/>
      <c r="C947" s="251"/>
      <c r="D947" s="230" t="s">
        <v>143</v>
      </c>
      <c r="E947" s="252" t="s">
        <v>1</v>
      </c>
      <c r="F947" s="253" t="s">
        <v>146</v>
      </c>
      <c r="G947" s="251"/>
      <c r="H947" s="254">
        <v>1025.15</v>
      </c>
      <c r="I947" s="255"/>
      <c r="J947" s="251"/>
      <c r="K947" s="251"/>
      <c r="L947" s="256"/>
      <c r="M947" s="257"/>
      <c r="N947" s="258"/>
      <c r="O947" s="258"/>
      <c r="P947" s="258"/>
      <c r="Q947" s="258"/>
      <c r="R947" s="258"/>
      <c r="S947" s="258"/>
      <c r="T947" s="259"/>
      <c r="AT947" s="260" t="s">
        <v>143</v>
      </c>
      <c r="AU947" s="260" t="s">
        <v>78</v>
      </c>
      <c r="AV947" s="14" t="s">
        <v>141</v>
      </c>
      <c r="AW947" s="14" t="s">
        <v>30</v>
      </c>
      <c r="AX947" s="14" t="s">
        <v>76</v>
      </c>
      <c r="AY947" s="260" t="s">
        <v>134</v>
      </c>
    </row>
    <row r="948" spans="2:65" s="1" customFormat="1" ht="16.5" customHeight="1">
      <c r="B948" s="38"/>
      <c r="C948" s="216" t="s">
        <v>871</v>
      </c>
      <c r="D948" s="216" t="s">
        <v>136</v>
      </c>
      <c r="E948" s="217" t="s">
        <v>872</v>
      </c>
      <c r="F948" s="218" t="s">
        <v>873</v>
      </c>
      <c r="G948" s="219" t="s">
        <v>465</v>
      </c>
      <c r="H948" s="220">
        <v>116</v>
      </c>
      <c r="I948" s="221"/>
      <c r="J948" s="222">
        <f>ROUND(I948*H948,2)</f>
        <v>0</v>
      </c>
      <c r="K948" s="218" t="s">
        <v>140</v>
      </c>
      <c r="L948" s="43"/>
      <c r="M948" s="223" t="s">
        <v>1</v>
      </c>
      <c r="N948" s="224" t="s">
        <v>39</v>
      </c>
      <c r="O948" s="79"/>
      <c r="P948" s="225">
        <f>O948*H948</f>
        <v>0</v>
      </c>
      <c r="Q948" s="225">
        <v>2.25634</v>
      </c>
      <c r="R948" s="225">
        <f>Q948*H948</f>
        <v>261.73544</v>
      </c>
      <c r="S948" s="225">
        <v>0</v>
      </c>
      <c r="T948" s="226">
        <f>S948*H948</f>
        <v>0</v>
      </c>
      <c r="AR948" s="17" t="s">
        <v>141</v>
      </c>
      <c r="AT948" s="17" t="s">
        <v>136</v>
      </c>
      <c r="AU948" s="17" t="s">
        <v>78</v>
      </c>
      <c r="AY948" s="17" t="s">
        <v>134</v>
      </c>
      <c r="BE948" s="227">
        <f>IF(N948="základní",J948,0)</f>
        <v>0</v>
      </c>
      <c r="BF948" s="227">
        <f>IF(N948="snížená",J948,0)</f>
        <v>0</v>
      </c>
      <c r="BG948" s="227">
        <f>IF(N948="zákl. přenesená",J948,0)</f>
        <v>0</v>
      </c>
      <c r="BH948" s="227">
        <f>IF(N948="sníž. přenesená",J948,0)</f>
        <v>0</v>
      </c>
      <c r="BI948" s="227">
        <f>IF(N948="nulová",J948,0)</f>
        <v>0</v>
      </c>
      <c r="BJ948" s="17" t="s">
        <v>76</v>
      </c>
      <c r="BK948" s="227">
        <f>ROUND(I948*H948,2)</f>
        <v>0</v>
      </c>
      <c r="BL948" s="17" t="s">
        <v>141</v>
      </c>
      <c r="BM948" s="17" t="s">
        <v>874</v>
      </c>
    </row>
    <row r="949" spans="2:51" s="12" customFormat="1" ht="12">
      <c r="B949" s="228"/>
      <c r="C949" s="229"/>
      <c r="D949" s="230" t="s">
        <v>143</v>
      </c>
      <c r="E949" s="231" t="s">
        <v>1</v>
      </c>
      <c r="F949" s="232" t="s">
        <v>671</v>
      </c>
      <c r="G949" s="229"/>
      <c r="H949" s="231" t="s">
        <v>1</v>
      </c>
      <c r="I949" s="233"/>
      <c r="J949" s="229"/>
      <c r="K949" s="229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143</v>
      </c>
      <c r="AU949" s="238" t="s">
        <v>78</v>
      </c>
      <c r="AV949" s="12" t="s">
        <v>76</v>
      </c>
      <c r="AW949" s="12" t="s">
        <v>30</v>
      </c>
      <c r="AX949" s="12" t="s">
        <v>68</v>
      </c>
      <c r="AY949" s="238" t="s">
        <v>134</v>
      </c>
    </row>
    <row r="950" spans="2:51" s="13" customFormat="1" ht="12">
      <c r="B950" s="239"/>
      <c r="C950" s="240"/>
      <c r="D950" s="230" t="s">
        <v>143</v>
      </c>
      <c r="E950" s="241" t="s">
        <v>1</v>
      </c>
      <c r="F950" s="242" t="s">
        <v>875</v>
      </c>
      <c r="G950" s="240"/>
      <c r="H950" s="243">
        <v>94</v>
      </c>
      <c r="I950" s="244"/>
      <c r="J950" s="240"/>
      <c r="K950" s="240"/>
      <c r="L950" s="245"/>
      <c r="M950" s="246"/>
      <c r="N950" s="247"/>
      <c r="O950" s="247"/>
      <c r="P950" s="247"/>
      <c r="Q950" s="247"/>
      <c r="R950" s="247"/>
      <c r="S950" s="247"/>
      <c r="T950" s="248"/>
      <c r="AT950" s="249" t="s">
        <v>143</v>
      </c>
      <c r="AU950" s="249" t="s">
        <v>78</v>
      </c>
      <c r="AV950" s="13" t="s">
        <v>78</v>
      </c>
      <c r="AW950" s="13" t="s">
        <v>30</v>
      </c>
      <c r="AX950" s="13" t="s">
        <v>68</v>
      </c>
      <c r="AY950" s="249" t="s">
        <v>134</v>
      </c>
    </row>
    <row r="951" spans="2:51" s="12" customFormat="1" ht="12">
      <c r="B951" s="228"/>
      <c r="C951" s="229"/>
      <c r="D951" s="230" t="s">
        <v>143</v>
      </c>
      <c r="E951" s="231" t="s">
        <v>1</v>
      </c>
      <c r="F951" s="232" t="s">
        <v>581</v>
      </c>
      <c r="G951" s="229"/>
      <c r="H951" s="231" t="s">
        <v>1</v>
      </c>
      <c r="I951" s="233"/>
      <c r="J951" s="229"/>
      <c r="K951" s="229"/>
      <c r="L951" s="234"/>
      <c r="M951" s="235"/>
      <c r="N951" s="236"/>
      <c r="O951" s="236"/>
      <c r="P951" s="236"/>
      <c r="Q951" s="236"/>
      <c r="R951" s="236"/>
      <c r="S951" s="236"/>
      <c r="T951" s="237"/>
      <c r="AT951" s="238" t="s">
        <v>143</v>
      </c>
      <c r="AU951" s="238" t="s">
        <v>78</v>
      </c>
      <c r="AV951" s="12" t="s">
        <v>76</v>
      </c>
      <c r="AW951" s="12" t="s">
        <v>30</v>
      </c>
      <c r="AX951" s="12" t="s">
        <v>68</v>
      </c>
      <c r="AY951" s="238" t="s">
        <v>134</v>
      </c>
    </row>
    <row r="952" spans="2:51" s="13" customFormat="1" ht="12">
      <c r="B952" s="239"/>
      <c r="C952" s="240"/>
      <c r="D952" s="230" t="s">
        <v>143</v>
      </c>
      <c r="E952" s="241" t="s">
        <v>1</v>
      </c>
      <c r="F952" s="242" t="s">
        <v>876</v>
      </c>
      <c r="G952" s="240"/>
      <c r="H952" s="243">
        <v>22</v>
      </c>
      <c r="I952" s="244"/>
      <c r="J952" s="240"/>
      <c r="K952" s="240"/>
      <c r="L952" s="245"/>
      <c r="M952" s="246"/>
      <c r="N952" s="247"/>
      <c r="O952" s="247"/>
      <c r="P952" s="247"/>
      <c r="Q952" s="247"/>
      <c r="R952" s="247"/>
      <c r="S952" s="247"/>
      <c r="T952" s="248"/>
      <c r="AT952" s="249" t="s">
        <v>143</v>
      </c>
      <c r="AU952" s="249" t="s">
        <v>78</v>
      </c>
      <c r="AV952" s="13" t="s">
        <v>78</v>
      </c>
      <c r="AW952" s="13" t="s">
        <v>30</v>
      </c>
      <c r="AX952" s="13" t="s">
        <v>68</v>
      </c>
      <c r="AY952" s="249" t="s">
        <v>134</v>
      </c>
    </row>
    <row r="953" spans="2:51" s="14" customFormat="1" ht="12">
      <c r="B953" s="250"/>
      <c r="C953" s="251"/>
      <c r="D953" s="230" t="s">
        <v>143</v>
      </c>
      <c r="E953" s="252" t="s">
        <v>1</v>
      </c>
      <c r="F953" s="253" t="s">
        <v>146</v>
      </c>
      <c r="G953" s="251"/>
      <c r="H953" s="254">
        <v>116</v>
      </c>
      <c r="I953" s="255"/>
      <c r="J953" s="251"/>
      <c r="K953" s="251"/>
      <c r="L953" s="256"/>
      <c r="M953" s="257"/>
      <c r="N953" s="258"/>
      <c r="O953" s="258"/>
      <c r="P953" s="258"/>
      <c r="Q953" s="258"/>
      <c r="R953" s="258"/>
      <c r="S953" s="258"/>
      <c r="T953" s="259"/>
      <c r="AT953" s="260" t="s">
        <v>143</v>
      </c>
      <c r="AU953" s="260" t="s">
        <v>78</v>
      </c>
      <c r="AV953" s="14" t="s">
        <v>141</v>
      </c>
      <c r="AW953" s="14" t="s">
        <v>30</v>
      </c>
      <c r="AX953" s="14" t="s">
        <v>76</v>
      </c>
      <c r="AY953" s="260" t="s">
        <v>134</v>
      </c>
    </row>
    <row r="954" spans="2:65" s="1" customFormat="1" ht="16.5" customHeight="1">
      <c r="B954" s="38"/>
      <c r="C954" s="216" t="s">
        <v>877</v>
      </c>
      <c r="D954" s="216" t="s">
        <v>136</v>
      </c>
      <c r="E954" s="217" t="s">
        <v>878</v>
      </c>
      <c r="F954" s="218" t="s">
        <v>879</v>
      </c>
      <c r="G954" s="219" t="s">
        <v>459</v>
      </c>
      <c r="H954" s="220">
        <v>145</v>
      </c>
      <c r="I954" s="221"/>
      <c r="J954" s="222">
        <f>ROUND(I954*H954,2)</f>
        <v>0</v>
      </c>
      <c r="K954" s="218" t="s">
        <v>140</v>
      </c>
      <c r="L954" s="43"/>
      <c r="M954" s="223" t="s">
        <v>1</v>
      </c>
      <c r="N954" s="224" t="s">
        <v>39</v>
      </c>
      <c r="O954" s="79"/>
      <c r="P954" s="225">
        <f>O954*H954</f>
        <v>0</v>
      </c>
      <c r="Q954" s="225">
        <v>1E-05</v>
      </c>
      <c r="R954" s="225">
        <f>Q954*H954</f>
        <v>0.0014500000000000001</v>
      </c>
      <c r="S954" s="225">
        <v>0</v>
      </c>
      <c r="T954" s="226">
        <f>S954*H954</f>
        <v>0</v>
      </c>
      <c r="AR954" s="17" t="s">
        <v>141</v>
      </c>
      <c r="AT954" s="17" t="s">
        <v>136</v>
      </c>
      <c r="AU954" s="17" t="s">
        <v>78</v>
      </c>
      <c r="AY954" s="17" t="s">
        <v>134</v>
      </c>
      <c r="BE954" s="227">
        <f>IF(N954="základní",J954,0)</f>
        <v>0</v>
      </c>
      <c r="BF954" s="227">
        <f>IF(N954="snížená",J954,0)</f>
        <v>0</v>
      </c>
      <c r="BG954" s="227">
        <f>IF(N954="zákl. přenesená",J954,0)</f>
        <v>0</v>
      </c>
      <c r="BH954" s="227">
        <f>IF(N954="sníž. přenesená",J954,0)</f>
        <v>0</v>
      </c>
      <c r="BI954" s="227">
        <f>IF(N954="nulová",J954,0)</f>
        <v>0</v>
      </c>
      <c r="BJ954" s="17" t="s">
        <v>76</v>
      </c>
      <c r="BK954" s="227">
        <f>ROUND(I954*H954,2)</f>
        <v>0</v>
      </c>
      <c r="BL954" s="17" t="s">
        <v>141</v>
      </c>
      <c r="BM954" s="17" t="s">
        <v>880</v>
      </c>
    </row>
    <row r="955" spans="2:51" s="12" customFormat="1" ht="12">
      <c r="B955" s="228"/>
      <c r="C955" s="229"/>
      <c r="D955" s="230" t="s">
        <v>143</v>
      </c>
      <c r="E955" s="231" t="s">
        <v>1</v>
      </c>
      <c r="F955" s="232" t="s">
        <v>881</v>
      </c>
      <c r="G955" s="229"/>
      <c r="H955" s="231" t="s">
        <v>1</v>
      </c>
      <c r="I955" s="233"/>
      <c r="J955" s="229"/>
      <c r="K955" s="229"/>
      <c r="L955" s="234"/>
      <c r="M955" s="235"/>
      <c r="N955" s="236"/>
      <c r="O955" s="236"/>
      <c r="P955" s="236"/>
      <c r="Q955" s="236"/>
      <c r="R955" s="236"/>
      <c r="S955" s="236"/>
      <c r="T955" s="237"/>
      <c r="AT955" s="238" t="s">
        <v>143</v>
      </c>
      <c r="AU955" s="238" t="s">
        <v>78</v>
      </c>
      <c r="AV955" s="12" t="s">
        <v>76</v>
      </c>
      <c r="AW955" s="12" t="s">
        <v>30</v>
      </c>
      <c r="AX955" s="12" t="s">
        <v>68</v>
      </c>
      <c r="AY955" s="238" t="s">
        <v>134</v>
      </c>
    </row>
    <row r="956" spans="2:51" s="12" customFormat="1" ht="12">
      <c r="B956" s="228"/>
      <c r="C956" s="229"/>
      <c r="D956" s="230" t="s">
        <v>143</v>
      </c>
      <c r="E956" s="231" t="s">
        <v>1</v>
      </c>
      <c r="F956" s="232" t="s">
        <v>562</v>
      </c>
      <c r="G956" s="229"/>
      <c r="H956" s="231" t="s">
        <v>1</v>
      </c>
      <c r="I956" s="233"/>
      <c r="J956" s="229"/>
      <c r="K956" s="229"/>
      <c r="L956" s="234"/>
      <c r="M956" s="235"/>
      <c r="N956" s="236"/>
      <c r="O956" s="236"/>
      <c r="P956" s="236"/>
      <c r="Q956" s="236"/>
      <c r="R956" s="236"/>
      <c r="S956" s="236"/>
      <c r="T956" s="237"/>
      <c r="AT956" s="238" t="s">
        <v>143</v>
      </c>
      <c r="AU956" s="238" t="s">
        <v>78</v>
      </c>
      <c r="AV956" s="12" t="s">
        <v>76</v>
      </c>
      <c r="AW956" s="12" t="s">
        <v>30</v>
      </c>
      <c r="AX956" s="12" t="s">
        <v>68</v>
      </c>
      <c r="AY956" s="238" t="s">
        <v>134</v>
      </c>
    </row>
    <row r="957" spans="2:51" s="13" customFormat="1" ht="12">
      <c r="B957" s="239"/>
      <c r="C957" s="240"/>
      <c r="D957" s="230" t="s">
        <v>143</v>
      </c>
      <c r="E957" s="241" t="s">
        <v>1</v>
      </c>
      <c r="F957" s="242" t="s">
        <v>762</v>
      </c>
      <c r="G957" s="240"/>
      <c r="H957" s="243">
        <v>145</v>
      </c>
      <c r="I957" s="244"/>
      <c r="J957" s="240"/>
      <c r="K957" s="240"/>
      <c r="L957" s="245"/>
      <c r="M957" s="246"/>
      <c r="N957" s="247"/>
      <c r="O957" s="247"/>
      <c r="P957" s="247"/>
      <c r="Q957" s="247"/>
      <c r="R957" s="247"/>
      <c r="S957" s="247"/>
      <c r="T957" s="248"/>
      <c r="AT957" s="249" t="s">
        <v>143</v>
      </c>
      <c r="AU957" s="249" t="s">
        <v>78</v>
      </c>
      <c r="AV957" s="13" t="s">
        <v>78</v>
      </c>
      <c r="AW957" s="13" t="s">
        <v>30</v>
      </c>
      <c r="AX957" s="13" t="s">
        <v>68</v>
      </c>
      <c r="AY957" s="249" t="s">
        <v>134</v>
      </c>
    </row>
    <row r="958" spans="2:51" s="14" customFormat="1" ht="12">
      <c r="B958" s="250"/>
      <c r="C958" s="251"/>
      <c r="D958" s="230" t="s">
        <v>143</v>
      </c>
      <c r="E958" s="252" t="s">
        <v>1</v>
      </c>
      <c r="F958" s="253" t="s">
        <v>146</v>
      </c>
      <c r="G958" s="251"/>
      <c r="H958" s="254">
        <v>145</v>
      </c>
      <c r="I958" s="255"/>
      <c r="J958" s="251"/>
      <c r="K958" s="251"/>
      <c r="L958" s="256"/>
      <c r="M958" s="257"/>
      <c r="N958" s="258"/>
      <c r="O958" s="258"/>
      <c r="P958" s="258"/>
      <c r="Q958" s="258"/>
      <c r="R958" s="258"/>
      <c r="S958" s="258"/>
      <c r="T958" s="259"/>
      <c r="AT958" s="260" t="s">
        <v>143</v>
      </c>
      <c r="AU958" s="260" t="s">
        <v>78</v>
      </c>
      <c r="AV958" s="14" t="s">
        <v>141</v>
      </c>
      <c r="AW958" s="14" t="s">
        <v>30</v>
      </c>
      <c r="AX958" s="14" t="s">
        <v>76</v>
      </c>
      <c r="AY958" s="260" t="s">
        <v>134</v>
      </c>
    </row>
    <row r="959" spans="2:65" s="1" customFormat="1" ht="16.5" customHeight="1">
      <c r="B959" s="38"/>
      <c r="C959" s="216" t="s">
        <v>882</v>
      </c>
      <c r="D959" s="216" t="s">
        <v>136</v>
      </c>
      <c r="E959" s="217" t="s">
        <v>883</v>
      </c>
      <c r="F959" s="218" t="s">
        <v>884</v>
      </c>
      <c r="G959" s="219" t="s">
        <v>439</v>
      </c>
      <c r="H959" s="220">
        <v>4740</v>
      </c>
      <c r="I959" s="221"/>
      <c r="J959" s="222">
        <f>ROUND(I959*H959,2)</f>
        <v>0</v>
      </c>
      <c r="K959" s="218" t="s">
        <v>140</v>
      </c>
      <c r="L959" s="43"/>
      <c r="M959" s="223" t="s">
        <v>1</v>
      </c>
      <c r="N959" s="224" t="s">
        <v>39</v>
      </c>
      <c r="O959" s="79"/>
      <c r="P959" s="225">
        <f>O959*H959</f>
        <v>0</v>
      </c>
      <c r="Q959" s="225">
        <v>0.00036</v>
      </c>
      <c r="R959" s="225">
        <f>Q959*H959</f>
        <v>1.7064000000000001</v>
      </c>
      <c r="S959" s="225">
        <v>0</v>
      </c>
      <c r="T959" s="226">
        <f>S959*H959</f>
        <v>0</v>
      </c>
      <c r="AR959" s="17" t="s">
        <v>141</v>
      </c>
      <c r="AT959" s="17" t="s">
        <v>136</v>
      </c>
      <c r="AU959" s="17" t="s">
        <v>78</v>
      </c>
      <c r="AY959" s="17" t="s">
        <v>134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17" t="s">
        <v>76</v>
      </c>
      <c r="BK959" s="227">
        <f>ROUND(I959*H959,2)</f>
        <v>0</v>
      </c>
      <c r="BL959" s="17" t="s">
        <v>141</v>
      </c>
      <c r="BM959" s="17" t="s">
        <v>885</v>
      </c>
    </row>
    <row r="960" spans="2:51" s="12" customFormat="1" ht="12">
      <c r="B960" s="228"/>
      <c r="C960" s="229"/>
      <c r="D960" s="230" t="s">
        <v>143</v>
      </c>
      <c r="E960" s="231" t="s">
        <v>1</v>
      </c>
      <c r="F960" s="232" t="s">
        <v>671</v>
      </c>
      <c r="G960" s="229"/>
      <c r="H960" s="231" t="s">
        <v>1</v>
      </c>
      <c r="I960" s="233"/>
      <c r="J960" s="229"/>
      <c r="K960" s="229"/>
      <c r="L960" s="234"/>
      <c r="M960" s="235"/>
      <c r="N960" s="236"/>
      <c r="O960" s="236"/>
      <c r="P960" s="236"/>
      <c r="Q960" s="236"/>
      <c r="R960" s="236"/>
      <c r="S960" s="236"/>
      <c r="T960" s="237"/>
      <c r="AT960" s="238" t="s">
        <v>143</v>
      </c>
      <c r="AU960" s="238" t="s">
        <v>78</v>
      </c>
      <c r="AV960" s="12" t="s">
        <v>76</v>
      </c>
      <c r="AW960" s="12" t="s">
        <v>30</v>
      </c>
      <c r="AX960" s="12" t="s">
        <v>68</v>
      </c>
      <c r="AY960" s="238" t="s">
        <v>134</v>
      </c>
    </row>
    <row r="961" spans="2:51" s="13" customFormat="1" ht="12">
      <c r="B961" s="239"/>
      <c r="C961" s="240"/>
      <c r="D961" s="230" t="s">
        <v>143</v>
      </c>
      <c r="E961" s="241" t="s">
        <v>1</v>
      </c>
      <c r="F961" s="242" t="s">
        <v>576</v>
      </c>
      <c r="G961" s="240"/>
      <c r="H961" s="243">
        <v>2335</v>
      </c>
      <c r="I961" s="244"/>
      <c r="J961" s="240"/>
      <c r="K961" s="240"/>
      <c r="L961" s="245"/>
      <c r="M961" s="246"/>
      <c r="N961" s="247"/>
      <c r="O961" s="247"/>
      <c r="P961" s="247"/>
      <c r="Q961" s="247"/>
      <c r="R961" s="247"/>
      <c r="S961" s="247"/>
      <c r="T961" s="248"/>
      <c r="AT961" s="249" t="s">
        <v>143</v>
      </c>
      <c r="AU961" s="249" t="s">
        <v>78</v>
      </c>
      <c r="AV961" s="13" t="s">
        <v>78</v>
      </c>
      <c r="AW961" s="13" t="s">
        <v>30</v>
      </c>
      <c r="AX961" s="13" t="s">
        <v>68</v>
      </c>
      <c r="AY961" s="249" t="s">
        <v>134</v>
      </c>
    </row>
    <row r="962" spans="2:51" s="12" customFormat="1" ht="12">
      <c r="B962" s="228"/>
      <c r="C962" s="229"/>
      <c r="D962" s="230" t="s">
        <v>143</v>
      </c>
      <c r="E962" s="231" t="s">
        <v>1</v>
      </c>
      <c r="F962" s="232" t="s">
        <v>577</v>
      </c>
      <c r="G962" s="229"/>
      <c r="H962" s="231" t="s">
        <v>1</v>
      </c>
      <c r="I962" s="233"/>
      <c r="J962" s="229"/>
      <c r="K962" s="229"/>
      <c r="L962" s="234"/>
      <c r="M962" s="235"/>
      <c r="N962" s="236"/>
      <c r="O962" s="236"/>
      <c r="P962" s="236"/>
      <c r="Q962" s="236"/>
      <c r="R962" s="236"/>
      <c r="S962" s="236"/>
      <c r="T962" s="237"/>
      <c r="AT962" s="238" t="s">
        <v>143</v>
      </c>
      <c r="AU962" s="238" t="s">
        <v>78</v>
      </c>
      <c r="AV962" s="12" t="s">
        <v>76</v>
      </c>
      <c r="AW962" s="12" t="s">
        <v>30</v>
      </c>
      <c r="AX962" s="12" t="s">
        <v>68</v>
      </c>
      <c r="AY962" s="238" t="s">
        <v>134</v>
      </c>
    </row>
    <row r="963" spans="2:51" s="13" customFormat="1" ht="12">
      <c r="B963" s="239"/>
      <c r="C963" s="240"/>
      <c r="D963" s="230" t="s">
        <v>143</v>
      </c>
      <c r="E963" s="241" t="s">
        <v>1</v>
      </c>
      <c r="F963" s="242" t="s">
        <v>692</v>
      </c>
      <c r="G963" s="240"/>
      <c r="H963" s="243">
        <v>1000</v>
      </c>
      <c r="I963" s="244"/>
      <c r="J963" s="240"/>
      <c r="K963" s="240"/>
      <c r="L963" s="245"/>
      <c r="M963" s="246"/>
      <c r="N963" s="247"/>
      <c r="O963" s="247"/>
      <c r="P963" s="247"/>
      <c r="Q963" s="247"/>
      <c r="R963" s="247"/>
      <c r="S963" s="247"/>
      <c r="T963" s="248"/>
      <c r="AT963" s="249" t="s">
        <v>143</v>
      </c>
      <c r="AU963" s="249" t="s">
        <v>78</v>
      </c>
      <c r="AV963" s="13" t="s">
        <v>78</v>
      </c>
      <c r="AW963" s="13" t="s">
        <v>30</v>
      </c>
      <c r="AX963" s="13" t="s">
        <v>68</v>
      </c>
      <c r="AY963" s="249" t="s">
        <v>134</v>
      </c>
    </row>
    <row r="964" spans="2:51" s="12" customFormat="1" ht="12">
      <c r="B964" s="228"/>
      <c r="C964" s="229"/>
      <c r="D964" s="230" t="s">
        <v>143</v>
      </c>
      <c r="E964" s="231" t="s">
        <v>1</v>
      </c>
      <c r="F964" s="232" t="s">
        <v>581</v>
      </c>
      <c r="G964" s="229"/>
      <c r="H964" s="231" t="s">
        <v>1</v>
      </c>
      <c r="I964" s="233"/>
      <c r="J964" s="229"/>
      <c r="K964" s="229"/>
      <c r="L964" s="234"/>
      <c r="M964" s="235"/>
      <c r="N964" s="236"/>
      <c r="O964" s="236"/>
      <c r="P964" s="236"/>
      <c r="Q964" s="236"/>
      <c r="R964" s="236"/>
      <c r="S964" s="236"/>
      <c r="T964" s="237"/>
      <c r="AT964" s="238" t="s">
        <v>143</v>
      </c>
      <c r="AU964" s="238" t="s">
        <v>78</v>
      </c>
      <c r="AV964" s="12" t="s">
        <v>76</v>
      </c>
      <c r="AW964" s="12" t="s">
        <v>30</v>
      </c>
      <c r="AX964" s="12" t="s">
        <v>68</v>
      </c>
      <c r="AY964" s="238" t="s">
        <v>134</v>
      </c>
    </row>
    <row r="965" spans="2:51" s="13" customFormat="1" ht="12">
      <c r="B965" s="239"/>
      <c r="C965" s="240"/>
      <c r="D965" s="230" t="s">
        <v>143</v>
      </c>
      <c r="E965" s="241" t="s">
        <v>1</v>
      </c>
      <c r="F965" s="242" t="s">
        <v>582</v>
      </c>
      <c r="G965" s="240"/>
      <c r="H965" s="243">
        <v>990</v>
      </c>
      <c r="I965" s="244"/>
      <c r="J965" s="240"/>
      <c r="K965" s="240"/>
      <c r="L965" s="245"/>
      <c r="M965" s="246"/>
      <c r="N965" s="247"/>
      <c r="O965" s="247"/>
      <c r="P965" s="247"/>
      <c r="Q965" s="247"/>
      <c r="R965" s="247"/>
      <c r="S965" s="247"/>
      <c r="T965" s="248"/>
      <c r="AT965" s="249" t="s">
        <v>143</v>
      </c>
      <c r="AU965" s="249" t="s">
        <v>78</v>
      </c>
      <c r="AV965" s="13" t="s">
        <v>78</v>
      </c>
      <c r="AW965" s="13" t="s">
        <v>30</v>
      </c>
      <c r="AX965" s="13" t="s">
        <v>68</v>
      </c>
      <c r="AY965" s="249" t="s">
        <v>134</v>
      </c>
    </row>
    <row r="966" spans="2:51" s="12" customFormat="1" ht="12">
      <c r="B966" s="228"/>
      <c r="C966" s="229"/>
      <c r="D966" s="230" t="s">
        <v>143</v>
      </c>
      <c r="E966" s="231" t="s">
        <v>1</v>
      </c>
      <c r="F966" s="232" t="s">
        <v>665</v>
      </c>
      <c r="G966" s="229"/>
      <c r="H966" s="231" t="s">
        <v>1</v>
      </c>
      <c r="I966" s="233"/>
      <c r="J966" s="229"/>
      <c r="K966" s="229"/>
      <c r="L966" s="234"/>
      <c r="M966" s="235"/>
      <c r="N966" s="236"/>
      <c r="O966" s="236"/>
      <c r="P966" s="236"/>
      <c r="Q966" s="236"/>
      <c r="R966" s="236"/>
      <c r="S966" s="236"/>
      <c r="T966" s="237"/>
      <c r="AT966" s="238" t="s">
        <v>143</v>
      </c>
      <c r="AU966" s="238" t="s">
        <v>78</v>
      </c>
      <c r="AV966" s="12" t="s">
        <v>76</v>
      </c>
      <c r="AW966" s="12" t="s">
        <v>30</v>
      </c>
      <c r="AX966" s="12" t="s">
        <v>68</v>
      </c>
      <c r="AY966" s="238" t="s">
        <v>134</v>
      </c>
    </row>
    <row r="967" spans="2:51" s="13" customFormat="1" ht="12">
      <c r="B967" s="239"/>
      <c r="C967" s="240"/>
      <c r="D967" s="230" t="s">
        <v>143</v>
      </c>
      <c r="E967" s="241" t="s">
        <v>1</v>
      </c>
      <c r="F967" s="242" t="s">
        <v>580</v>
      </c>
      <c r="G967" s="240"/>
      <c r="H967" s="243">
        <v>415</v>
      </c>
      <c r="I967" s="244"/>
      <c r="J967" s="240"/>
      <c r="K967" s="240"/>
      <c r="L967" s="245"/>
      <c r="M967" s="246"/>
      <c r="N967" s="247"/>
      <c r="O967" s="247"/>
      <c r="P967" s="247"/>
      <c r="Q967" s="247"/>
      <c r="R967" s="247"/>
      <c r="S967" s="247"/>
      <c r="T967" s="248"/>
      <c r="AT967" s="249" t="s">
        <v>143</v>
      </c>
      <c r="AU967" s="249" t="s">
        <v>78</v>
      </c>
      <c r="AV967" s="13" t="s">
        <v>78</v>
      </c>
      <c r="AW967" s="13" t="s">
        <v>30</v>
      </c>
      <c r="AX967" s="13" t="s">
        <v>68</v>
      </c>
      <c r="AY967" s="249" t="s">
        <v>134</v>
      </c>
    </row>
    <row r="968" spans="2:51" s="14" customFormat="1" ht="12">
      <c r="B968" s="250"/>
      <c r="C968" s="251"/>
      <c r="D968" s="230" t="s">
        <v>143</v>
      </c>
      <c r="E968" s="252" t="s">
        <v>1</v>
      </c>
      <c r="F968" s="253" t="s">
        <v>146</v>
      </c>
      <c r="G968" s="251"/>
      <c r="H968" s="254">
        <v>4740</v>
      </c>
      <c r="I968" s="255"/>
      <c r="J968" s="251"/>
      <c r="K968" s="251"/>
      <c r="L968" s="256"/>
      <c r="M968" s="257"/>
      <c r="N968" s="258"/>
      <c r="O968" s="258"/>
      <c r="P968" s="258"/>
      <c r="Q968" s="258"/>
      <c r="R968" s="258"/>
      <c r="S968" s="258"/>
      <c r="T968" s="259"/>
      <c r="AT968" s="260" t="s">
        <v>143</v>
      </c>
      <c r="AU968" s="260" t="s">
        <v>78</v>
      </c>
      <c r="AV968" s="14" t="s">
        <v>141</v>
      </c>
      <c r="AW968" s="14" t="s">
        <v>30</v>
      </c>
      <c r="AX968" s="14" t="s">
        <v>76</v>
      </c>
      <c r="AY968" s="260" t="s">
        <v>134</v>
      </c>
    </row>
    <row r="969" spans="2:65" s="1" customFormat="1" ht="16.5" customHeight="1">
      <c r="B969" s="38"/>
      <c r="C969" s="216" t="s">
        <v>886</v>
      </c>
      <c r="D969" s="216" t="s">
        <v>136</v>
      </c>
      <c r="E969" s="217" t="s">
        <v>887</v>
      </c>
      <c r="F969" s="218" t="s">
        <v>888</v>
      </c>
      <c r="G969" s="219" t="s">
        <v>459</v>
      </c>
      <c r="H969" s="220">
        <v>145</v>
      </c>
      <c r="I969" s="221"/>
      <c r="J969" s="222">
        <f>ROUND(I969*H969,2)</f>
        <v>0</v>
      </c>
      <c r="K969" s="218" t="s">
        <v>140</v>
      </c>
      <c r="L969" s="43"/>
      <c r="M969" s="223" t="s">
        <v>1</v>
      </c>
      <c r="N969" s="224" t="s">
        <v>39</v>
      </c>
      <c r="O969" s="79"/>
      <c r="P969" s="225">
        <f>O969*H969</f>
        <v>0</v>
      </c>
      <c r="Q969" s="225">
        <v>0</v>
      </c>
      <c r="R969" s="225">
        <f>Q969*H969</f>
        <v>0</v>
      </c>
      <c r="S969" s="225">
        <v>0</v>
      </c>
      <c r="T969" s="226">
        <f>S969*H969</f>
        <v>0</v>
      </c>
      <c r="AR969" s="17" t="s">
        <v>141</v>
      </c>
      <c r="AT969" s="17" t="s">
        <v>136</v>
      </c>
      <c r="AU969" s="17" t="s">
        <v>78</v>
      </c>
      <c r="AY969" s="17" t="s">
        <v>134</v>
      </c>
      <c r="BE969" s="227">
        <f>IF(N969="základní",J969,0)</f>
        <v>0</v>
      </c>
      <c r="BF969" s="227">
        <f>IF(N969="snížená",J969,0)</f>
        <v>0</v>
      </c>
      <c r="BG969" s="227">
        <f>IF(N969="zákl. přenesená",J969,0)</f>
        <v>0</v>
      </c>
      <c r="BH969" s="227">
        <f>IF(N969="sníž. přenesená",J969,0)</f>
        <v>0</v>
      </c>
      <c r="BI969" s="227">
        <f>IF(N969="nulová",J969,0)</f>
        <v>0</v>
      </c>
      <c r="BJ969" s="17" t="s">
        <v>76</v>
      </c>
      <c r="BK969" s="227">
        <f>ROUND(I969*H969,2)</f>
        <v>0</v>
      </c>
      <c r="BL969" s="17" t="s">
        <v>141</v>
      </c>
      <c r="BM969" s="17" t="s">
        <v>889</v>
      </c>
    </row>
    <row r="970" spans="2:51" s="12" customFormat="1" ht="12">
      <c r="B970" s="228"/>
      <c r="C970" s="229"/>
      <c r="D970" s="230" t="s">
        <v>143</v>
      </c>
      <c r="E970" s="231" t="s">
        <v>1</v>
      </c>
      <c r="F970" s="232" t="s">
        <v>441</v>
      </c>
      <c r="G970" s="229"/>
      <c r="H970" s="231" t="s">
        <v>1</v>
      </c>
      <c r="I970" s="233"/>
      <c r="J970" s="229"/>
      <c r="K970" s="229"/>
      <c r="L970" s="234"/>
      <c r="M970" s="235"/>
      <c r="N970" s="236"/>
      <c r="O970" s="236"/>
      <c r="P970" s="236"/>
      <c r="Q970" s="236"/>
      <c r="R970" s="236"/>
      <c r="S970" s="236"/>
      <c r="T970" s="237"/>
      <c r="AT970" s="238" t="s">
        <v>143</v>
      </c>
      <c r="AU970" s="238" t="s">
        <v>78</v>
      </c>
      <c r="AV970" s="12" t="s">
        <v>76</v>
      </c>
      <c r="AW970" s="12" t="s">
        <v>30</v>
      </c>
      <c r="AX970" s="12" t="s">
        <v>68</v>
      </c>
      <c r="AY970" s="238" t="s">
        <v>134</v>
      </c>
    </row>
    <row r="971" spans="2:51" s="13" customFormat="1" ht="12">
      <c r="B971" s="239"/>
      <c r="C971" s="240"/>
      <c r="D971" s="230" t="s">
        <v>143</v>
      </c>
      <c r="E971" s="241" t="s">
        <v>1</v>
      </c>
      <c r="F971" s="242" t="s">
        <v>762</v>
      </c>
      <c r="G971" s="240"/>
      <c r="H971" s="243">
        <v>145</v>
      </c>
      <c r="I971" s="244"/>
      <c r="J971" s="240"/>
      <c r="K971" s="240"/>
      <c r="L971" s="245"/>
      <c r="M971" s="246"/>
      <c r="N971" s="247"/>
      <c r="O971" s="247"/>
      <c r="P971" s="247"/>
      <c r="Q971" s="247"/>
      <c r="R971" s="247"/>
      <c r="S971" s="247"/>
      <c r="T971" s="248"/>
      <c r="AT971" s="249" t="s">
        <v>143</v>
      </c>
      <c r="AU971" s="249" t="s">
        <v>78</v>
      </c>
      <c r="AV971" s="13" t="s">
        <v>78</v>
      </c>
      <c r="AW971" s="13" t="s">
        <v>30</v>
      </c>
      <c r="AX971" s="13" t="s">
        <v>68</v>
      </c>
      <c r="AY971" s="249" t="s">
        <v>134</v>
      </c>
    </row>
    <row r="972" spans="2:51" s="14" customFormat="1" ht="12">
      <c r="B972" s="250"/>
      <c r="C972" s="251"/>
      <c r="D972" s="230" t="s">
        <v>143</v>
      </c>
      <c r="E972" s="252" t="s">
        <v>1</v>
      </c>
      <c r="F972" s="253" t="s">
        <v>146</v>
      </c>
      <c r="G972" s="251"/>
      <c r="H972" s="254">
        <v>145</v>
      </c>
      <c r="I972" s="255"/>
      <c r="J972" s="251"/>
      <c r="K972" s="251"/>
      <c r="L972" s="256"/>
      <c r="M972" s="257"/>
      <c r="N972" s="258"/>
      <c r="O972" s="258"/>
      <c r="P972" s="258"/>
      <c r="Q972" s="258"/>
      <c r="R972" s="258"/>
      <c r="S972" s="258"/>
      <c r="T972" s="259"/>
      <c r="AT972" s="260" t="s">
        <v>143</v>
      </c>
      <c r="AU972" s="260" t="s">
        <v>78</v>
      </c>
      <c r="AV972" s="14" t="s">
        <v>141</v>
      </c>
      <c r="AW972" s="14" t="s">
        <v>30</v>
      </c>
      <c r="AX972" s="14" t="s">
        <v>76</v>
      </c>
      <c r="AY972" s="260" t="s">
        <v>134</v>
      </c>
    </row>
    <row r="973" spans="2:65" s="1" customFormat="1" ht="16.5" customHeight="1">
      <c r="B973" s="38"/>
      <c r="C973" s="216" t="s">
        <v>890</v>
      </c>
      <c r="D973" s="216" t="s">
        <v>136</v>
      </c>
      <c r="E973" s="217" t="s">
        <v>891</v>
      </c>
      <c r="F973" s="218" t="s">
        <v>892</v>
      </c>
      <c r="G973" s="219" t="s">
        <v>465</v>
      </c>
      <c r="H973" s="220">
        <v>6.4</v>
      </c>
      <c r="I973" s="221"/>
      <c r="J973" s="222">
        <f>ROUND(I973*H973,2)</f>
        <v>0</v>
      </c>
      <c r="K973" s="218" t="s">
        <v>140</v>
      </c>
      <c r="L973" s="43"/>
      <c r="M973" s="223" t="s">
        <v>1</v>
      </c>
      <c r="N973" s="224" t="s">
        <v>39</v>
      </c>
      <c r="O973" s="79"/>
      <c r="P973" s="225">
        <f>O973*H973</f>
        <v>0</v>
      </c>
      <c r="Q973" s="225">
        <v>0</v>
      </c>
      <c r="R973" s="225">
        <f>Q973*H973</f>
        <v>0</v>
      </c>
      <c r="S973" s="225">
        <v>2</v>
      </c>
      <c r="T973" s="226">
        <f>S973*H973</f>
        <v>12.8</v>
      </c>
      <c r="AR973" s="17" t="s">
        <v>141</v>
      </c>
      <c r="AT973" s="17" t="s">
        <v>136</v>
      </c>
      <c r="AU973" s="17" t="s">
        <v>78</v>
      </c>
      <c r="AY973" s="17" t="s">
        <v>134</v>
      </c>
      <c r="BE973" s="227">
        <f>IF(N973="základní",J973,0)</f>
        <v>0</v>
      </c>
      <c r="BF973" s="227">
        <f>IF(N973="snížená",J973,0)</f>
        <v>0</v>
      </c>
      <c r="BG973" s="227">
        <f>IF(N973="zákl. přenesená",J973,0)</f>
        <v>0</v>
      </c>
      <c r="BH973" s="227">
        <f>IF(N973="sníž. přenesená",J973,0)</f>
        <v>0</v>
      </c>
      <c r="BI973" s="227">
        <f>IF(N973="nulová",J973,0)</f>
        <v>0</v>
      </c>
      <c r="BJ973" s="17" t="s">
        <v>76</v>
      </c>
      <c r="BK973" s="227">
        <f>ROUND(I973*H973,2)</f>
        <v>0</v>
      </c>
      <c r="BL973" s="17" t="s">
        <v>141</v>
      </c>
      <c r="BM973" s="17" t="s">
        <v>893</v>
      </c>
    </row>
    <row r="974" spans="2:51" s="12" customFormat="1" ht="12">
      <c r="B974" s="228"/>
      <c r="C974" s="229"/>
      <c r="D974" s="230" t="s">
        <v>143</v>
      </c>
      <c r="E974" s="231" t="s">
        <v>1</v>
      </c>
      <c r="F974" s="232" t="s">
        <v>441</v>
      </c>
      <c r="G974" s="229"/>
      <c r="H974" s="231" t="s">
        <v>1</v>
      </c>
      <c r="I974" s="233"/>
      <c r="J974" s="229"/>
      <c r="K974" s="229"/>
      <c r="L974" s="234"/>
      <c r="M974" s="235"/>
      <c r="N974" s="236"/>
      <c r="O974" s="236"/>
      <c r="P974" s="236"/>
      <c r="Q974" s="236"/>
      <c r="R974" s="236"/>
      <c r="S974" s="236"/>
      <c r="T974" s="237"/>
      <c r="AT974" s="238" t="s">
        <v>143</v>
      </c>
      <c r="AU974" s="238" t="s">
        <v>78</v>
      </c>
      <c r="AV974" s="12" t="s">
        <v>76</v>
      </c>
      <c r="AW974" s="12" t="s">
        <v>30</v>
      </c>
      <c r="AX974" s="12" t="s">
        <v>68</v>
      </c>
      <c r="AY974" s="238" t="s">
        <v>134</v>
      </c>
    </row>
    <row r="975" spans="2:51" s="13" customFormat="1" ht="12">
      <c r="B975" s="239"/>
      <c r="C975" s="240"/>
      <c r="D975" s="230" t="s">
        <v>143</v>
      </c>
      <c r="E975" s="241" t="s">
        <v>1</v>
      </c>
      <c r="F975" s="242" t="s">
        <v>894</v>
      </c>
      <c r="G975" s="240"/>
      <c r="H975" s="243">
        <v>6.4</v>
      </c>
      <c r="I975" s="244"/>
      <c r="J975" s="240"/>
      <c r="K975" s="240"/>
      <c r="L975" s="245"/>
      <c r="M975" s="246"/>
      <c r="N975" s="247"/>
      <c r="O975" s="247"/>
      <c r="P975" s="247"/>
      <c r="Q975" s="247"/>
      <c r="R975" s="247"/>
      <c r="S975" s="247"/>
      <c r="T975" s="248"/>
      <c r="AT975" s="249" t="s">
        <v>143</v>
      </c>
      <c r="AU975" s="249" t="s">
        <v>78</v>
      </c>
      <c r="AV975" s="13" t="s">
        <v>78</v>
      </c>
      <c r="AW975" s="13" t="s">
        <v>30</v>
      </c>
      <c r="AX975" s="13" t="s">
        <v>68</v>
      </c>
      <c r="AY975" s="249" t="s">
        <v>134</v>
      </c>
    </row>
    <row r="976" spans="2:51" s="14" customFormat="1" ht="12">
      <c r="B976" s="250"/>
      <c r="C976" s="251"/>
      <c r="D976" s="230" t="s">
        <v>143</v>
      </c>
      <c r="E976" s="252" t="s">
        <v>1</v>
      </c>
      <c r="F976" s="253" t="s">
        <v>146</v>
      </c>
      <c r="G976" s="251"/>
      <c r="H976" s="254">
        <v>6.4</v>
      </c>
      <c r="I976" s="255"/>
      <c r="J976" s="251"/>
      <c r="K976" s="251"/>
      <c r="L976" s="256"/>
      <c r="M976" s="257"/>
      <c r="N976" s="258"/>
      <c r="O976" s="258"/>
      <c r="P976" s="258"/>
      <c r="Q976" s="258"/>
      <c r="R976" s="258"/>
      <c r="S976" s="258"/>
      <c r="T976" s="259"/>
      <c r="AT976" s="260" t="s">
        <v>143</v>
      </c>
      <c r="AU976" s="260" t="s">
        <v>78</v>
      </c>
      <c r="AV976" s="14" t="s">
        <v>141</v>
      </c>
      <c r="AW976" s="14" t="s">
        <v>30</v>
      </c>
      <c r="AX976" s="14" t="s">
        <v>76</v>
      </c>
      <c r="AY976" s="260" t="s">
        <v>134</v>
      </c>
    </row>
    <row r="977" spans="2:65" s="1" customFormat="1" ht="22.5" customHeight="1">
      <c r="B977" s="38"/>
      <c r="C977" s="216" t="s">
        <v>895</v>
      </c>
      <c r="D977" s="216" t="s">
        <v>136</v>
      </c>
      <c r="E977" s="217" t="s">
        <v>896</v>
      </c>
      <c r="F977" s="218" t="s">
        <v>897</v>
      </c>
      <c r="G977" s="219" t="s">
        <v>465</v>
      </c>
      <c r="H977" s="220">
        <v>10.8</v>
      </c>
      <c r="I977" s="221"/>
      <c r="J977" s="222">
        <f>ROUND(I977*H977,2)</f>
        <v>0</v>
      </c>
      <c r="K977" s="218" t="s">
        <v>140</v>
      </c>
      <c r="L977" s="43"/>
      <c r="M977" s="223" t="s">
        <v>1</v>
      </c>
      <c r="N977" s="224" t="s">
        <v>39</v>
      </c>
      <c r="O977" s="79"/>
      <c r="P977" s="225">
        <f>O977*H977</f>
        <v>0</v>
      </c>
      <c r="Q977" s="225">
        <v>0</v>
      </c>
      <c r="R977" s="225">
        <f>Q977*H977</f>
        <v>0</v>
      </c>
      <c r="S977" s="225">
        <v>1.8</v>
      </c>
      <c r="T977" s="226">
        <f>S977*H977</f>
        <v>19.44</v>
      </c>
      <c r="AR977" s="17" t="s">
        <v>141</v>
      </c>
      <c r="AT977" s="17" t="s">
        <v>136</v>
      </c>
      <c r="AU977" s="17" t="s">
        <v>78</v>
      </c>
      <c r="AY977" s="17" t="s">
        <v>134</v>
      </c>
      <c r="BE977" s="227">
        <f>IF(N977="základní",J977,0)</f>
        <v>0</v>
      </c>
      <c r="BF977" s="227">
        <f>IF(N977="snížená",J977,0)</f>
        <v>0</v>
      </c>
      <c r="BG977" s="227">
        <f>IF(N977="zákl. přenesená",J977,0)</f>
        <v>0</v>
      </c>
      <c r="BH977" s="227">
        <f>IF(N977="sníž. přenesená",J977,0)</f>
        <v>0</v>
      </c>
      <c r="BI977" s="227">
        <f>IF(N977="nulová",J977,0)</f>
        <v>0</v>
      </c>
      <c r="BJ977" s="17" t="s">
        <v>76</v>
      </c>
      <c r="BK977" s="227">
        <f>ROUND(I977*H977,2)</f>
        <v>0</v>
      </c>
      <c r="BL977" s="17" t="s">
        <v>141</v>
      </c>
      <c r="BM977" s="17" t="s">
        <v>898</v>
      </c>
    </row>
    <row r="978" spans="2:51" s="12" customFormat="1" ht="12">
      <c r="B978" s="228"/>
      <c r="C978" s="229"/>
      <c r="D978" s="230" t="s">
        <v>143</v>
      </c>
      <c r="E978" s="231" t="s">
        <v>1</v>
      </c>
      <c r="F978" s="232" t="s">
        <v>441</v>
      </c>
      <c r="G978" s="229"/>
      <c r="H978" s="231" t="s">
        <v>1</v>
      </c>
      <c r="I978" s="233"/>
      <c r="J978" s="229"/>
      <c r="K978" s="229"/>
      <c r="L978" s="234"/>
      <c r="M978" s="235"/>
      <c r="N978" s="236"/>
      <c r="O978" s="236"/>
      <c r="P978" s="236"/>
      <c r="Q978" s="236"/>
      <c r="R978" s="236"/>
      <c r="S978" s="236"/>
      <c r="T978" s="237"/>
      <c r="AT978" s="238" t="s">
        <v>143</v>
      </c>
      <c r="AU978" s="238" t="s">
        <v>78</v>
      </c>
      <c r="AV978" s="12" t="s">
        <v>76</v>
      </c>
      <c r="AW978" s="12" t="s">
        <v>30</v>
      </c>
      <c r="AX978" s="12" t="s">
        <v>68</v>
      </c>
      <c r="AY978" s="238" t="s">
        <v>134</v>
      </c>
    </row>
    <row r="979" spans="2:51" s="13" customFormat="1" ht="12">
      <c r="B979" s="239"/>
      <c r="C979" s="240"/>
      <c r="D979" s="230" t="s">
        <v>143</v>
      </c>
      <c r="E979" s="241" t="s">
        <v>1</v>
      </c>
      <c r="F979" s="242" t="s">
        <v>899</v>
      </c>
      <c r="G979" s="240"/>
      <c r="H979" s="243">
        <v>10.8</v>
      </c>
      <c r="I979" s="244"/>
      <c r="J979" s="240"/>
      <c r="K979" s="240"/>
      <c r="L979" s="245"/>
      <c r="M979" s="246"/>
      <c r="N979" s="247"/>
      <c r="O979" s="247"/>
      <c r="P979" s="247"/>
      <c r="Q979" s="247"/>
      <c r="R979" s="247"/>
      <c r="S979" s="247"/>
      <c r="T979" s="248"/>
      <c r="AT979" s="249" t="s">
        <v>143</v>
      </c>
      <c r="AU979" s="249" t="s">
        <v>78</v>
      </c>
      <c r="AV979" s="13" t="s">
        <v>78</v>
      </c>
      <c r="AW979" s="13" t="s">
        <v>30</v>
      </c>
      <c r="AX979" s="13" t="s">
        <v>68</v>
      </c>
      <c r="AY979" s="249" t="s">
        <v>134</v>
      </c>
    </row>
    <row r="980" spans="2:51" s="14" customFormat="1" ht="12">
      <c r="B980" s="250"/>
      <c r="C980" s="251"/>
      <c r="D980" s="230" t="s">
        <v>143</v>
      </c>
      <c r="E980" s="252" t="s">
        <v>1</v>
      </c>
      <c r="F980" s="253" t="s">
        <v>146</v>
      </c>
      <c r="G980" s="251"/>
      <c r="H980" s="254">
        <v>10.8</v>
      </c>
      <c r="I980" s="255"/>
      <c r="J980" s="251"/>
      <c r="K980" s="251"/>
      <c r="L980" s="256"/>
      <c r="M980" s="257"/>
      <c r="N980" s="258"/>
      <c r="O980" s="258"/>
      <c r="P980" s="258"/>
      <c r="Q980" s="258"/>
      <c r="R980" s="258"/>
      <c r="S980" s="258"/>
      <c r="T980" s="259"/>
      <c r="AT980" s="260" t="s">
        <v>143</v>
      </c>
      <c r="AU980" s="260" t="s">
        <v>78</v>
      </c>
      <c r="AV980" s="14" t="s">
        <v>141</v>
      </c>
      <c r="AW980" s="14" t="s">
        <v>30</v>
      </c>
      <c r="AX980" s="14" t="s">
        <v>76</v>
      </c>
      <c r="AY980" s="260" t="s">
        <v>134</v>
      </c>
    </row>
    <row r="981" spans="2:65" s="1" customFormat="1" ht="22.5" customHeight="1">
      <c r="B981" s="38"/>
      <c r="C981" s="216" t="s">
        <v>900</v>
      </c>
      <c r="D981" s="216" t="s">
        <v>136</v>
      </c>
      <c r="E981" s="217" t="s">
        <v>901</v>
      </c>
      <c r="F981" s="218" t="s">
        <v>902</v>
      </c>
      <c r="G981" s="219" t="s">
        <v>139</v>
      </c>
      <c r="H981" s="220">
        <v>7</v>
      </c>
      <c r="I981" s="221"/>
      <c r="J981" s="222">
        <f>ROUND(I981*H981,2)</f>
        <v>0</v>
      </c>
      <c r="K981" s="218" t="s">
        <v>140</v>
      </c>
      <c r="L981" s="43"/>
      <c r="M981" s="223" t="s">
        <v>1</v>
      </c>
      <c r="N981" s="224" t="s">
        <v>39</v>
      </c>
      <c r="O981" s="79"/>
      <c r="P981" s="225">
        <f>O981*H981</f>
        <v>0</v>
      </c>
      <c r="Q981" s="225">
        <v>0</v>
      </c>
      <c r="R981" s="225">
        <f>Q981*H981</f>
        <v>0</v>
      </c>
      <c r="S981" s="225">
        <v>0.082</v>
      </c>
      <c r="T981" s="226">
        <f>S981*H981</f>
        <v>0.5740000000000001</v>
      </c>
      <c r="AR981" s="17" t="s">
        <v>141</v>
      </c>
      <c r="AT981" s="17" t="s">
        <v>136</v>
      </c>
      <c r="AU981" s="17" t="s">
        <v>78</v>
      </c>
      <c r="AY981" s="17" t="s">
        <v>134</v>
      </c>
      <c r="BE981" s="227">
        <f>IF(N981="základní",J981,0)</f>
        <v>0</v>
      </c>
      <c r="BF981" s="227">
        <f>IF(N981="snížená",J981,0)</f>
        <v>0</v>
      </c>
      <c r="BG981" s="227">
        <f>IF(N981="zákl. přenesená",J981,0)</f>
        <v>0</v>
      </c>
      <c r="BH981" s="227">
        <f>IF(N981="sníž. přenesená",J981,0)</f>
        <v>0</v>
      </c>
      <c r="BI981" s="227">
        <f>IF(N981="nulová",J981,0)</f>
        <v>0</v>
      </c>
      <c r="BJ981" s="17" t="s">
        <v>76</v>
      </c>
      <c r="BK981" s="227">
        <f>ROUND(I981*H981,2)</f>
        <v>0</v>
      </c>
      <c r="BL981" s="17" t="s">
        <v>141</v>
      </c>
      <c r="BM981" s="17" t="s">
        <v>903</v>
      </c>
    </row>
    <row r="982" spans="2:51" s="12" customFormat="1" ht="12">
      <c r="B982" s="228"/>
      <c r="C982" s="229"/>
      <c r="D982" s="230" t="s">
        <v>143</v>
      </c>
      <c r="E982" s="231" t="s">
        <v>1</v>
      </c>
      <c r="F982" s="232" t="s">
        <v>441</v>
      </c>
      <c r="G982" s="229"/>
      <c r="H982" s="231" t="s">
        <v>1</v>
      </c>
      <c r="I982" s="233"/>
      <c r="J982" s="229"/>
      <c r="K982" s="229"/>
      <c r="L982" s="234"/>
      <c r="M982" s="235"/>
      <c r="N982" s="236"/>
      <c r="O982" s="236"/>
      <c r="P982" s="236"/>
      <c r="Q982" s="236"/>
      <c r="R982" s="236"/>
      <c r="S982" s="236"/>
      <c r="T982" s="237"/>
      <c r="AT982" s="238" t="s">
        <v>143</v>
      </c>
      <c r="AU982" s="238" t="s">
        <v>78</v>
      </c>
      <c r="AV982" s="12" t="s">
        <v>76</v>
      </c>
      <c r="AW982" s="12" t="s">
        <v>30</v>
      </c>
      <c r="AX982" s="12" t="s">
        <v>68</v>
      </c>
      <c r="AY982" s="238" t="s">
        <v>134</v>
      </c>
    </row>
    <row r="983" spans="2:51" s="13" customFormat="1" ht="12">
      <c r="B983" s="239"/>
      <c r="C983" s="240"/>
      <c r="D983" s="230" t="s">
        <v>143</v>
      </c>
      <c r="E983" s="241" t="s">
        <v>1</v>
      </c>
      <c r="F983" s="242" t="s">
        <v>170</v>
      </c>
      <c r="G983" s="240"/>
      <c r="H983" s="243">
        <v>7</v>
      </c>
      <c r="I983" s="244"/>
      <c r="J983" s="240"/>
      <c r="K983" s="240"/>
      <c r="L983" s="245"/>
      <c r="M983" s="246"/>
      <c r="N983" s="247"/>
      <c r="O983" s="247"/>
      <c r="P983" s="247"/>
      <c r="Q983" s="247"/>
      <c r="R983" s="247"/>
      <c r="S983" s="247"/>
      <c r="T983" s="248"/>
      <c r="AT983" s="249" t="s">
        <v>143</v>
      </c>
      <c r="AU983" s="249" t="s">
        <v>78</v>
      </c>
      <c r="AV983" s="13" t="s">
        <v>78</v>
      </c>
      <c r="AW983" s="13" t="s">
        <v>30</v>
      </c>
      <c r="AX983" s="13" t="s">
        <v>68</v>
      </c>
      <c r="AY983" s="249" t="s">
        <v>134</v>
      </c>
    </row>
    <row r="984" spans="2:51" s="14" customFormat="1" ht="12">
      <c r="B984" s="250"/>
      <c r="C984" s="251"/>
      <c r="D984" s="230" t="s">
        <v>143</v>
      </c>
      <c r="E984" s="252" t="s">
        <v>1</v>
      </c>
      <c r="F984" s="253" t="s">
        <v>146</v>
      </c>
      <c r="G984" s="251"/>
      <c r="H984" s="254">
        <v>7</v>
      </c>
      <c r="I984" s="255"/>
      <c r="J984" s="251"/>
      <c r="K984" s="251"/>
      <c r="L984" s="256"/>
      <c r="M984" s="257"/>
      <c r="N984" s="258"/>
      <c r="O984" s="258"/>
      <c r="P984" s="258"/>
      <c r="Q984" s="258"/>
      <c r="R984" s="258"/>
      <c r="S984" s="258"/>
      <c r="T984" s="259"/>
      <c r="AT984" s="260" t="s">
        <v>143</v>
      </c>
      <c r="AU984" s="260" t="s">
        <v>78</v>
      </c>
      <c r="AV984" s="14" t="s">
        <v>141</v>
      </c>
      <c r="AW984" s="14" t="s">
        <v>30</v>
      </c>
      <c r="AX984" s="14" t="s">
        <v>76</v>
      </c>
      <c r="AY984" s="260" t="s">
        <v>134</v>
      </c>
    </row>
    <row r="985" spans="2:65" s="1" customFormat="1" ht="22.5" customHeight="1">
      <c r="B985" s="38"/>
      <c r="C985" s="216" t="s">
        <v>904</v>
      </c>
      <c r="D985" s="216" t="s">
        <v>136</v>
      </c>
      <c r="E985" s="217" t="s">
        <v>905</v>
      </c>
      <c r="F985" s="218" t="s">
        <v>906</v>
      </c>
      <c r="G985" s="219" t="s">
        <v>139</v>
      </c>
      <c r="H985" s="220">
        <v>7</v>
      </c>
      <c r="I985" s="221"/>
      <c r="J985" s="222">
        <f>ROUND(I985*H985,2)</f>
        <v>0</v>
      </c>
      <c r="K985" s="218" t="s">
        <v>140</v>
      </c>
      <c r="L985" s="43"/>
      <c r="M985" s="223" t="s">
        <v>1</v>
      </c>
      <c r="N985" s="224" t="s">
        <v>39</v>
      </c>
      <c r="O985" s="79"/>
      <c r="P985" s="225">
        <f>O985*H985</f>
        <v>0</v>
      </c>
      <c r="Q985" s="225">
        <v>0</v>
      </c>
      <c r="R985" s="225">
        <f>Q985*H985</f>
        <v>0</v>
      </c>
      <c r="S985" s="225">
        <v>0.004</v>
      </c>
      <c r="T985" s="226">
        <f>S985*H985</f>
        <v>0.028</v>
      </c>
      <c r="AR985" s="17" t="s">
        <v>141</v>
      </c>
      <c r="AT985" s="17" t="s">
        <v>136</v>
      </c>
      <c r="AU985" s="17" t="s">
        <v>78</v>
      </c>
      <c r="AY985" s="17" t="s">
        <v>134</v>
      </c>
      <c r="BE985" s="227">
        <f>IF(N985="základní",J985,0)</f>
        <v>0</v>
      </c>
      <c r="BF985" s="227">
        <f>IF(N985="snížená",J985,0)</f>
        <v>0</v>
      </c>
      <c r="BG985" s="227">
        <f>IF(N985="zákl. přenesená",J985,0)</f>
        <v>0</v>
      </c>
      <c r="BH985" s="227">
        <f>IF(N985="sníž. přenesená",J985,0)</f>
        <v>0</v>
      </c>
      <c r="BI985" s="227">
        <f>IF(N985="nulová",J985,0)</f>
        <v>0</v>
      </c>
      <c r="BJ985" s="17" t="s">
        <v>76</v>
      </c>
      <c r="BK985" s="227">
        <f>ROUND(I985*H985,2)</f>
        <v>0</v>
      </c>
      <c r="BL985" s="17" t="s">
        <v>141</v>
      </c>
      <c r="BM985" s="17" t="s">
        <v>907</v>
      </c>
    </row>
    <row r="986" spans="2:51" s="12" customFormat="1" ht="12">
      <c r="B986" s="228"/>
      <c r="C986" s="229"/>
      <c r="D986" s="230" t="s">
        <v>143</v>
      </c>
      <c r="E986" s="231" t="s">
        <v>1</v>
      </c>
      <c r="F986" s="232" t="s">
        <v>441</v>
      </c>
      <c r="G986" s="229"/>
      <c r="H986" s="231" t="s">
        <v>1</v>
      </c>
      <c r="I986" s="233"/>
      <c r="J986" s="229"/>
      <c r="K986" s="229"/>
      <c r="L986" s="234"/>
      <c r="M986" s="235"/>
      <c r="N986" s="236"/>
      <c r="O986" s="236"/>
      <c r="P986" s="236"/>
      <c r="Q986" s="236"/>
      <c r="R986" s="236"/>
      <c r="S986" s="236"/>
      <c r="T986" s="237"/>
      <c r="AT986" s="238" t="s">
        <v>143</v>
      </c>
      <c r="AU986" s="238" t="s">
        <v>78</v>
      </c>
      <c r="AV986" s="12" t="s">
        <v>76</v>
      </c>
      <c r="AW986" s="12" t="s">
        <v>30</v>
      </c>
      <c r="AX986" s="12" t="s">
        <v>68</v>
      </c>
      <c r="AY986" s="238" t="s">
        <v>134</v>
      </c>
    </row>
    <row r="987" spans="2:51" s="13" customFormat="1" ht="12">
      <c r="B987" s="239"/>
      <c r="C987" s="240"/>
      <c r="D987" s="230" t="s">
        <v>143</v>
      </c>
      <c r="E987" s="241" t="s">
        <v>1</v>
      </c>
      <c r="F987" s="242" t="s">
        <v>170</v>
      </c>
      <c r="G987" s="240"/>
      <c r="H987" s="243">
        <v>7</v>
      </c>
      <c r="I987" s="244"/>
      <c r="J987" s="240"/>
      <c r="K987" s="240"/>
      <c r="L987" s="245"/>
      <c r="M987" s="246"/>
      <c r="N987" s="247"/>
      <c r="O987" s="247"/>
      <c r="P987" s="247"/>
      <c r="Q987" s="247"/>
      <c r="R987" s="247"/>
      <c r="S987" s="247"/>
      <c r="T987" s="248"/>
      <c r="AT987" s="249" t="s">
        <v>143</v>
      </c>
      <c r="AU987" s="249" t="s">
        <v>78</v>
      </c>
      <c r="AV987" s="13" t="s">
        <v>78</v>
      </c>
      <c r="AW987" s="13" t="s">
        <v>30</v>
      </c>
      <c r="AX987" s="13" t="s">
        <v>68</v>
      </c>
      <c r="AY987" s="249" t="s">
        <v>134</v>
      </c>
    </row>
    <row r="988" spans="2:51" s="14" customFormat="1" ht="12">
      <c r="B988" s="250"/>
      <c r="C988" s="251"/>
      <c r="D988" s="230" t="s">
        <v>143</v>
      </c>
      <c r="E988" s="252" t="s">
        <v>1</v>
      </c>
      <c r="F988" s="253" t="s">
        <v>146</v>
      </c>
      <c r="G988" s="251"/>
      <c r="H988" s="254">
        <v>7</v>
      </c>
      <c r="I988" s="255"/>
      <c r="J988" s="251"/>
      <c r="K988" s="251"/>
      <c r="L988" s="256"/>
      <c r="M988" s="257"/>
      <c r="N988" s="258"/>
      <c r="O988" s="258"/>
      <c r="P988" s="258"/>
      <c r="Q988" s="258"/>
      <c r="R988" s="258"/>
      <c r="S988" s="258"/>
      <c r="T988" s="259"/>
      <c r="AT988" s="260" t="s">
        <v>143</v>
      </c>
      <c r="AU988" s="260" t="s">
        <v>78</v>
      </c>
      <c r="AV988" s="14" t="s">
        <v>141</v>
      </c>
      <c r="AW988" s="14" t="s">
        <v>30</v>
      </c>
      <c r="AX988" s="14" t="s">
        <v>76</v>
      </c>
      <c r="AY988" s="260" t="s">
        <v>134</v>
      </c>
    </row>
    <row r="989" spans="2:63" s="11" customFormat="1" ht="22.8" customHeight="1">
      <c r="B989" s="200"/>
      <c r="C989" s="201"/>
      <c r="D989" s="202" t="s">
        <v>67</v>
      </c>
      <c r="E989" s="214" t="s">
        <v>908</v>
      </c>
      <c r="F989" s="214" t="s">
        <v>909</v>
      </c>
      <c r="G989" s="201"/>
      <c r="H989" s="201"/>
      <c r="I989" s="204"/>
      <c r="J989" s="215">
        <f>BK989</f>
        <v>0</v>
      </c>
      <c r="K989" s="201"/>
      <c r="L989" s="206"/>
      <c r="M989" s="207"/>
      <c r="N989" s="208"/>
      <c r="O989" s="208"/>
      <c r="P989" s="209">
        <f>SUM(P990:P1048)</f>
        <v>0</v>
      </c>
      <c r="Q989" s="208"/>
      <c r="R989" s="209">
        <f>SUM(R990:R1048)</f>
        <v>0</v>
      </c>
      <c r="S989" s="208"/>
      <c r="T989" s="210">
        <f>SUM(T990:T1048)</f>
        <v>0</v>
      </c>
      <c r="AR989" s="211" t="s">
        <v>76</v>
      </c>
      <c r="AT989" s="212" t="s">
        <v>67</v>
      </c>
      <c r="AU989" s="212" t="s">
        <v>76</v>
      </c>
      <c r="AY989" s="211" t="s">
        <v>134</v>
      </c>
      <c r="BK989" s="213">
        <f>SUM(BK990:BK1048)</f>
        <v>0</v>
      </c>
    </row>
    <row r="990" spans="2:65" s="1" customFormat="1" ht="16.5" customHeight="1">
      <c r="B990" s="38"/>
      <c r="C990" s="216" t="s">
        <v>910</v>
      </c>
      <c r="D990" s="216" t="s">
        <v>136</v>
      </c>
      <c r="E990" s="217" t="s">
        <v>911</v>
      </c>
      <c r="F990" s="218" t="s">
        <v>912</v>
      </c>
      <c r="G990" s="219" t="s">
        <v>543</v>
      </c>
      <c r="H990" s="220">
        <v>634.5</v>
      </c>
      <c r="I990" s="221"/>
      <c r="J990" s="222">
        <f>ROUND(I990*H990,2)</f>
        <v>0</v>
      </c>
      <c r="K990" s="218" t="s">
        <v>140</v>
      </c>
      <c r="L990" s="43"/>
      <c r="M990" s="223" t="s">
        <v>1</v>
      </c>
      <c r="N990" s="224" t="s">
        <v>39</v>
      </c>
      <c r="O990" s="79"/>
      <c r="P990" s="225">
        <f>O990*H990</f>
        <v>0</v>
      </c>
      <c r="Q990" s="225">
        <v>0</v>
      </c>
      <c r="R990" s="225">
        <f>Q990*H990</f>
        <v>0</v>
      </c>
      <c r="S990" s="225">
        <v>0</v>
      </c>
      <c r="T990" s="226">
        <f>S990*H990</f>
        <v>0</v>
      </c>
      <c r="AR990" s="17" t="s">
        <v>141</v>
      </c>
      <c r="AT990" s="17" t="s">
        <v>136</v>
      </c>
      <c r="AU990" s="17" t="s">
        <v>78</v>
      </c>
      <c r="AY990" s="17" t="s">
        <v>134</v>
      </c>
      <c r="BE990" s="227">
        <f>IF(N990="základní",J990,0)</f>
        <v>0</v>
      </c>
      <c r="BF990" s="227">
        <f>IF(N990="snížená",J990,0)</f>
        <v>0</v>
      </c>
      <c r="BG990" s="227">
        <f>IF(N990="zákl. přenesená",J990,0)</f>
        <v>0</v>
      </c>
      <c r="BH990" s="227">
        <f>IF(N990="sníž. přenesená",J990,0)</f>
        <v>0</v>
      </c>
      <c r="BI990" s="227">
        <f>IF(N990="nulová",J990,0)</f>
        <v>0</v>
      </c>
      <c r="BJ990" s="17" t="s">
        <v>76</v>
      </c>
      <c r="BK990" s="227">
        <f>ROUND(I990*H990,2)</f>
        <v>0</v>
      </c>
      <c r="BL990" s="17" t="s">
        <v>141</v>
      </c>
      <c r="BM990" s="17" t="s">
        <v>913</v>
      </c>
    </row>
    <row r="991" spans="2:51" s="12" customFormat="1" ht="12">
      <c r="B991" s="228"/>
      <c r="C991" s="229"/>
      <c r="D991" s="230" t="s">
        <v>143</v>
      </c>
      <c r="E991" s="231" t="s">
        <v>1</v>
      </c>
      <c r="F991" s="232" t="s">
        <v>914</v>
      </c>
      <c r="G991" s="229"/>
      <c r="H991" s="231" t="s">
        <v>1</v>
      </c>
      <c r="I991" s="233"/>
      <c r="J991" s="229"/>
      <c r="K991" s="229"/>
      <c r="L991" s="234"/>
      <c r="M991" s="235"/>
      <c r="N991" s="236"/>
      <c r="O991" s="236"/>
      <c r="P991" s="236"/>
      <c r="Q991" s="236"/>
      <c r="R991" s="236"/>
      <c r="S991" s="236"/>
      <c r="T991" s="237"/>
      <c r="AT991" s="238" t="s">
        <v>143</v>
      </c>
      <c r="AU991" s="238" t="s">
        <v>78</v>
      </c>
      <c r="AV991" s="12" t="s">
        <v>76</v>
      </c>
      <c r="AW991" s="12" t="s">
        <v>30</v>
      </c>
      <c r="AX991" s="12" t="s">
        <v>68</v>
      </c>
      <c r="AY991" s="238" t="s">
        <v>134</v>
      </c>
    </row>
    <row r="992" spans="2:51" s="13" customFormat="1" ht="12">
      <c r="B992" s="239"/>
      <c r="C992" s="240"/>
      <c r="D992" s="230" t="s">
        <v>143</v>
      </c>
      <c r="E992" s="241" t="s">
        <v>1</v>
      </c>
      <c r="F992" s="242" t="s">
        <v>915</v>
      </c>
      <c r="G992" s="240"/>
      <c r="H992" s="243">
        <v>634.5</v>
      </c>
      <c r="I992" s="244"/>
      <c r="J992" s="240"/>
      <c r="K992" s="240"/>
      <c r="L992" s="245"/>
      <c r="M992" s="246"/>
      <c r="N992" s="247"/>
      <c r="O992" s="247"/>
      <c r="P992" s="247"/>
      <c r="Q992" s="247"/>
      <c r="R992" s="247"/>
      <c r="S992" s="247"/>
      <c r="T992" s="248"/>
      <c r="AT992" s="249" t="s">
        <v>143</v>
      </c>
      <c r="AU992" s="249" t="s">
        <v>78</v>
      </c>
      <c r="AV992" s="13" t="s">
        <v>78</v>
      </c>
      <c r="AW992" s="13" t="s">
        <v>30</v>
      </c>
      <c r="AX992" s="13" t="s">
        <v>68</v>
      </c>
      <c r="AY992" s="249" t="s">
        <v>134</v>
      </c>
    </row>
    <row r="993" spans="2:51" s="14" customFormat="1" ht="12">
      <c r="B993" s="250"/>
      <c r="C993" s="251"/>
      <c r="D993" s="230" t="s">
        <v>143</v>
      </c>
      <c r="E993" s="252" t="s">
        <v>1</v>
      </c>
      <c r="F993" s="253" t="s">
        <v>146</v>
      </c>
      <c r="G993" s="251"/>
      <c r="H993" s="254">
        <v>634.5</v>
      </c>
      <c r="I993" s="255"/>
      <c r="J993" s="251"/>
      <c r="K993" s="251"/>
      <c r="L993" s="256"/>
      <c r="M993" s="257"/>
      <c r="N993" s="258"/>
      <c r="O993" s="258"/>
      <c r="P993" s="258"/>
      <c r="Q993" s="258"/>
      <c r="R993" s="258"/>
      <c r="S993" s="258"/>
      <c r="T993" s="259"/>
      <c r="AT993" s="260" t="s">
        <v>143</v>
      </c>
      <c r="AU993" s="260" t="s">
        <v>78</v>
      </c>
      <c r="AV993" s="14" t="s">
        <v>141</v>
      </c>
      <c r="AW993" s="14" t="s">
        <v>30</v>
      </c>
      <c r="AX993" s="14" t="s">
        <v>76</v>
      </c>
      <c r="AY993" s="260" t="s">
        <v>134</v>
      </c>
    </row>
    <row r="994" spans="2:65" s="1" customFormat="1" ht="22.5" customHeight="1">
      <c r="B994" s="38"/>
      <c r="C994" s="216" t="s">
        <v>916</v>
      </c>
      <c r="D994" s="216" t="s">
        <v>136</v>
      </c>
      <c r="E994" s="217" t="s">
        <v>917</v>
      </c>
      <c r="F994" s="218" t="s">
        <v>918</v>
      </c>
      <c r="G994" s="219" t="s">
        <v>543</v>
      </c>
      <c r="H994" s="220">
        <v>15228</v>
      </c>
      <c r="I994" s="221"/>
      <c r="J994" s="222">
        <f>ROUND(I994*H994,2)</f>
        <v>0</v>
      </c>
      <c r="K994" s="218" t="s">
        <v>140</v>
      </c>
      <c r="L994" s="43"/>
      <c r="M994" s="223" t="s">
        <v>1</v>
      </c>
      <c r="N994" s="224" t="s">
        <v>39</v>
      </c>
      <c r="O994" s="79"/>
      <c r="P994" s="225">
        <f>O994*H994</f>
        <v>0</v>
      </c>
      <c r="Q994" s="225">
        <v>0</v>
      </c>
      <c r="R994" s="225">
        <f>Q994*H994</f>
        <v>0</v>
      </c>
      <c r="S994" s="225">
        <v>0</v>
      </c>
      <c r="T994" s="226">
        <f>S994*H994</f>
        <v>0</v>
      </c>
      <c r="AR994" s="17" t="s">
        <v>141</v>
      </c>
      <c r="AT994" s="17" t="s">
        <v>136</v>
      </c>
      <c r="AU994" s="17" t="s">
        <v>78</v>
      </c>
      <c r="AY994" s="17" t="s">
        <v>134</v>
      </c>
      <c r="BE994" s="227">
        <f>IF(N994="základní",J994,0)</f>
        <v>0</v>
      </c>
      <c r="BF994" s="227">
        <f>IF(N994="snížená",J994,0)</f>
        <v>0</v>
      </c>
      <c r="BG994" s="227">
        <f>IF(N994="zákl. přenesená",J994,0)</f>
        <v>0</v>
      </c>
      <c r="BH994" s="227">
        <f>IF(N994="sníž. přenesená",J994,0)</f>
        <v>0</v>
      </c>
      <c r="BI994" s="227">
        <f>IF(N994="nulová",J994,0)</f>
        <v>0</v>
      </c>
      <c r="BJ994" s="17" t="s">
        <v>76</v>
      </c>
      <c r="BK994" s="227">
        <f>ROUND(I994*H994,2)</f>
        <v>0</v>
      </c>
      <c r="BL994" s="17" t="s">
        <v>141</v>
      </c>
      <c r="BM994" s="17" t="s">
        <v>919</v>
      </c>
    </row>
    <row r="995" spans="2:51" s="12" customFormat="1" ht="12">
      <c r="B995" s="228"/>
      <c r="C995" s="229"/>
      <c r="D995" s="230" t="s">
        <v>143</v>
      </c>
      <c r="E995" s="231" t="s">
        <v>1</v>
      </c>
      <c r="F995" s="232" t="s">
        <v>914</v>
      </c>
      <c r="G995" s="229"/>
      <c r="H995" s="231" t="s">
        <v>1</v>
      </c>
      <c r="I995" s="233"/>
      <c r="J995" s="229"/>
      <c r="K995" s="229"/>
      <c r="L995" s="234"/>
      <c r="M995" s="235"/>
      <c r="N995" s="236"/>
      <c r="O995" s="236"/>
      <c r="P995" s="236"/>
      <c r="Q995" s="236"/>
      <c r="R995" s="236"/>
      <c r="S995" s="236"/>
      <c r="T995" s="237"/>
      <c r="AT995" s="238" t="s">
        <v>143</v>
      </c>
      <c r="AU995" s="238" t="s">
        <v>78</v>
      </c>
      <c r="AV995" s="12" t="s">
        <v>76</v>
      </c>
      <c r="AW995" s="12" t="s">
        <v>30</v>
      </c>
      <c r="AX995" s="12" t="s">
        <v>68</v>
      </c>
      <c r="AY995" s="238" t="s">
        <v>134</v>
      </c>
    </row>
    <row r="996" spans="2:51" s="13" customFormat="1" ht="12">
      <c r="B996" s="239"/>
      <c r="C996" s="240"/>
      <c r="D996" s="230" t="s">
        <v>143</v>
      </c>
      <c r="E996" s="241" t="s">
        <v>1</v>
      </c>
      <c r="F996" s="242" t="s">
        <v>915</v>
      </c>
      <c r="G996" s="240"/>
      <c r="H996" s="243">
        <v>634.5</v>
      </c>
      <c r="I996" s="244"/>
      <c r="J996" s="240"/>
      <c r="K996" s="240"/>
      <c r="L996" s="245"/>
      <c r="M996" s="246"/>
      <c r="N996" s="247"/>
      <c r="O996" s="247"/>
      <c r="P996" s="247"/>
      <c r="Q996" s="247"/>
      <c r="R996" s="247"/>
      <c r="S996" s="247"/>
      <c r="T996" s="248"/>
      <c r="AT996" s="249" t="s">
        <v>143</v>
      </c>
      <c r="AU996" s="249" t="s">
        <v>78</v>
      </c>
      <c r="AV996" s="13" t="s">
        <v>78</v>
      </c>
      <c r="AW996" s="13" t="s">
        <v>30</v>
      </c>
      <c r="AX996" s="13" t="s">
        <v>68</v>
      </c>
      <c r="AY996" s="249" t="s">
        <v>134</v>
      </c>
    </row>
    <row r="997" spans="2:51" s="14" customFormat="1" ht="12">
      <c r="B997" s="250"/>
      <c r="C997" s="251"/>
      <c r="D997" s="230" t="s">
        <v>143</v>
      </c>
      <c r="E997" s="252" t="s">
        <v>1</v>
      </c>
      <c r="F997" s="253" t="s">
        <v>146</v>
      </c>
      <c r="G997" s="251"/>
      <c r="H997" s="254">
        <v>634.5</v>
      </c>
      <c r="I997" s="255"/>
      <c r="J997" s="251"/>
      <c r="K997" s="251"/>
      <c r="L997" s="256"/>
      <c r="M997" s="257"/>
      <c r="N997" s="258"/>
      <c r="O997" s="258"/>
      <c r="P997" s="258"/>
      <c r="Q997" s="258"/>
      <c r="R997" s="258"/>
      <c r="S997" s="258"/>
      <c r="T997" s="259"/>
      <c r="AT997" s="260" t="s">
        <v>143</v>
      </c>
      <c r="AU997" s="260" t="s">
        <v>78</v>
      </c>
      <c r="AV997" s="14" t="s">
        <v>141</v>
      </c>
      <c r="AW997" s="14" t="s">
        <v>30</v>
      </c>
      <c r="AX997" s="14" t="s">
        <v>68</v>
      </c>
      <c r="AY997" s="260" t="s">
        <v>134</v>
      </c>
    </row>
    <row r="998" spans="2:51" s="13" customFormat="1" ht="12">
      <c r="B998" s="239"/>
      <c r="C998" s="240"/>
      <c r="D998" s="230" t="s">
        <v>143</v>
      </c>
      <c r="E998" s="241" t="s">
        <v>1</v>
      </c>
      <c r="F998" s="242" t="s">
        <v>920</v>
      </c>
      <c r="G998" s="240"/>
      <c r="H998" s="243">
        <v>15228</v>
      </c>
      <c r="I998" s="244"/>
      <c r="J998" s="240"/>
      <c r="K998" s="240"/>
      <c r="L998" s="245"/>
      <c r="M998" s="246"/>
      <c r="N998" s="247"/>
      <c r="O998" s="247"/>
      <c r="P998" s="247"/>
      <c r="Q998" s="247"/>
      <c r="R998" s="247"/>
      <c r="S998" s="247"/>
      <c r="T998" s="248"/>
      <c r="AT998" s="249" t="s">
        <v>143</v>
      </c>
      <c r="AU998" s="249" t="s">
        <v>78</v>
      </c>
      <c r="AV998" s="13" t="s">
        <v>78</v>
      </c>
      <c r="AW998" s="13" t="s">
        <v>30</v>
      </c>
      <c r="AX998" s="13" t="s">
        <v>68</v>
      </c>
      <c r="AY998" s="249" t="s">
        <v>134</v>
      </c>
    </row>
    <row r="999" spans="2:51" s="14" customFormat="1" ht="12">
      <c r="B999" s="250"/>
      <c r="C999" s="251"/>
      <c r="D999" s="230" t="s">
        <v>143</v>
      </c>
      <c r="E999" s="252" t="s">
        <v>1</v>
      </c>
      <c r="F999" s="253" t="s">
        <v>146</v>
      </c>
      <c r="G999" s="251"/>
      <c r="H999" s="254">
        <v>15228</v>
      </c>
      <c r="I999" s="255"/>
      <c r="J999" s="251"/>
      <c r="K999" s="251"/>
      <c r="L999" s="256"/>
      <c r="M999" s="257"/>
      <c r="N999" s="258"/>
      <c r="O999" s="258"/>
      <c r="P999" s="258"/>
      <c r="Q999" s="258"/>
      <c r="R999" s="258"/>
      <c r="S999" s="258"/>
      <c r="T999" s="259"/>
      <c r="AT999" s="260" t="s">
        <v>143</v>
      </c>
      <c r="AU999" s="260" t="s">
        <v>78</v>
      </c>
      <c r="AV999" s="14" t="s">
        <v>141</v>
      </c>
      <c r="AW999" s="14" t="s">
        <v>30</v>
      </c>
      <c r="AX999" s="14" t="s">
        <v>76</v>
      </c>
      <c r="AY999" s="260" t="s">
        <v>134</v>
      </c>
    </row>
    <row r="1000" spans="2:65" s="1" customFormat="1" ht="16.5" customHeight="1">
      <c r="B1000" s="38"/>
      <c r="C1000" s="216" t="s">
        <v>921</v>
      </c>
      <c r="D1000" s="216" t="s">
        <v>136</v>
      </c>
      <c r="E1000" s="217" t="s">
        <v>922</v>
      </c>
      <c r="F1000" s="218" t="s">
        <v>923</v>
      </c>
      <c r="G1000" s="219" t="s">
        <v>543</v>
      </c>
      <c r="H1000" s="220">
        <v>1503.74</v>
      </c>
      <c r="I1000" s="221"/>
      <c r="J1000" s="222">
        <f>ROUND(I1000*H1000,2)</f>
        <v>0</v>
      </c>
      <c r="K1000" s="218" t="s">
        <v>140</v>
      </c>
      <c r="L1000" s="43"/>
      <c r="M1000" s="223" t="s">
        <v>1</v>
      </c>
      <c r="N1000" s="224" t="s">
        <v>39</v>
      </c>
      <c r="O1000" s="79"/>
      <c r="P1000" s="225">
        <f>O1000*H1000</f>
        <v>0</v>
      </c>
      <c r="Q1000" s="225">
        <v>0</v>
      </c>
      <c r="R1000" s="225">
        <f>Q1000*H1000</f>
        <v>0</v>
      </c>
      <c r="S1000" s="225">
        <v>0</v>
      </c>
      <c r="T1000" s="226">
        <f>S1000*H1000</f>
        <v>0</v>
      </c>
      <c r="AR1000" s="17" t="s">
        <v>141</v>
      </c>
      <c r="AT1000" s="17" t="s">
        <v>136</v>
      </c>
      <c r="AU1000" s="17" t="s">
        <v>78</v>
      </c>
      <c r="AY1000" s="17" t="s">
        <v>134</v>
      </c>
      <c r="BE1000" s="227">
        <f>IF(N1000="základní",J1000,0)</f>
        <v>0</v>
      </c>
      <c r="BF1000" s="227">
        <f>IF(N1000="snížená",J1000,0)</f>
        <v>0</v>
      </c>
      <c r="BG1000" s="227">
        <f>IF(N1000="zákl. přenesená",J1000,0)</f>
        <v>0</v>
      </c>
      <c r="BH1000" s="227">
        <f>IF(N1000="sníž. přenesená",J1000,0)</f>
        <v>0</v>
      </c>
      <c r="BI1000" s="227">
        <f>IF(N1000="nulová",J1000,0)</f>
        <v>0</v>
      </c>
      <c r="BJ1000" s="17" t="s">
        <v>76</v>
      </c>
      <c r="BK1000" s="227">
        <f>ROUND(I1000*H1000,2)</f>
        <v>0</v>
      </c>
      <c r="BL1000" s="17" t="s">
        <v>141</v>
      </c>
      <c r="BM1000" s="17" t="s">
        <v>924</v>
      </c>
    </row>
    <row r="1001" spans="2:51" s="12" customFormat="1" ht="12">
      <c r="B1001" s="228"/>
      <c r="C1001" s="229"/>
      <c r="D1001" s="230" t="s">
        <v>143</v>
      </c>
      <c r="E1001" s="231" t="s">
        <v>1</v>
      </c>
      <c r="F1001" s="232" t="s">
        <v>925</v>
      </c>
      <c r="G1001" s="229"/>
      <c r="H1001" s="231" t="s">
        <v>1</v>
      </c>
      <c r="I1001" s="233"/>
      <c r="J1001" s="229"/>
      <c r="K1001" s="229"/>
      <c r="L1001" s="234"/>
      <c r="M1001" s="235"/>
      <c r="N1001" s="236"/>
      <c r="O1001" s="236"/>
      <c r="P1001" s="236"/>
      <c r="Q1001" s="236"/>
      <c r="R1001" s="236"/>
      <c r="S1001" s="236"/>
      <c r="T1001" s="237"/>
      <c r="AT1001" s="238" t="s">
        <v>143</v>
      </c>
      <c r="AU1001" s="238" t="s">
        <v>78</v>
      </c>
      <c r="AV1001" s="12" t="s">
        <v>76</v>
      </c>
      <c r="AW1001" s="12" t="s">
        <v>30</v>
      </c>
      <c r="AX1001" s="12" t="s">
        <v>68</v>
      </c>
      <c r="AY1001" s="238" t="s">
        <v>134</v>
      </c>
    </row>
    <row r="1002" spans="2:51" s="13" customFormat="1" ht="12">
      <c r="B1002" s="239"/>
      <c r="C1002" s="240"/>
      <c r="D1002" s="230" t="s">
        <v>143</v>
      </c>
      <c r="E1002" s="241" t="s">
        <v>1</v>
      </c>
      <c r="F1002" s="242" t="s">
        <v>926</v>
      </c>
      <c r="G1002" s="240"/>
      <c r="H1002" s="243">
        <v>890.3</v>
      </c>
      <c r="I1002" s="244"/>
      <c r="J1002" s="240"/>
      <c r="K1002" s="240"/>
      <c r="L1002" s="245"/>
      <c r="M1002" s="246"/>
      <c r="N1002" s="247"/>
      <c r="O1002" s="247"/>
      <c r="P1002" s="247"/>
      <c r="Q1002" s="247"/>
      <c r="R1002" s="247"/>
      <c r="S1002" s="247"/>
      <c r="T1002" s="248"/>
      <c r="AT1002" s="249" t="s">
        <v>143</v>
      </c>
      <c r="AU1002" s="249" t="s">
        <v>78</v>
      </c>
      <c r="AV1002" s="13" t="s">
        <v>78</v>
      </c>
      <c r="AW1002" s="13" t="s">
        <v>30</v>
      </c>
      <c r="AX1002" s="13" t="s">
        <v>68</v>
      </c>
      <c r="AY1002" s="249" t="s">
        <v>134</v>
      </c>
    </row>
    <row r="1003" spans="2:51" s="12" customFormat="1" ht="12">
      <c r="B1003" s="228"/>
      <c r="C1003" s="229"/>
      <c r="D1003" s="230" t="s">
        <v>143</v>
      </c>
      <c r="E1003" s="231" t="s">
        <v>1</v>
      </c>
      <c r="F1003" s="232" t="s">
        <v>927</v>
      </c>
      <c r="G1003" s="229"/>
      <c r="H1003" s="231" t="s">
        <v>1</v>
      </c>
      <c r="I1003" s="233"/>
      <c r="J1003" s="229"/>
      <c r="K1003" s="229"/>
      <c r="L1003" s="234"/>
      <c r="M1003" s="235"/>
      <c r="N1003" s="236"/>
      <c r="O1003" s="236"/>
      <c r="P1003" s="236"/>
      <c r="Q1003" s="236"/>
      <c r="R1003" s="236"/>
      <c r="S1003" s="236"/>
      <c r="T1003" s="237"/>
      <c r="AT1003" s="238" t="s">
        <v>143</v>
      </c>
      <c r="AU1003" s="238" t="s">
        <v>78</v>
      </c>
      <c r="AV1003" s="12" t="s">
        <v>76</v>
      </c>
      <c r="AW1003" s="12" t="s">
        <v>30</v>
      </c>
      <c r="AX1003" s="12" t="s">
        <v>68</v>
      </c>
      <c r="AY1003" s="238" t="s">
        <v>134</v>
      </c>
    </row>
    <row r="1004" spans="2:51" s="13" customFormat="1" ht="12">
      <c r="B1004" s="239"/>
      <c r="C1004" s="240"/>
      <c r="D1004" s="230" t="s">
        <v>143</v>
      </c>
      <c r="E1004" s="241" t="s">
        <v>1</v>
      </c>
      <c r="F1004" s="242" t="s">
        <v>928</v>
      </c>
      <c r="G1004" s="240"/>
      <c r="H1004" s="243">
        <v>19.44</v>
      </c>
      <c r="I1004" s="244"/>
      <c r="J1004" s="240"/>
      <c r="K1004" s="240"/>
      <c r="L1004" s="245"/>
      <c r="M1004" s="246"/>
      <c r="N1004" s="247"/>
      <c r="O1004" s="247"/>
      <c r="P1004" s="247"/>
      <c r="Q1004" s="247"/>
      <c r="R1004" s="247"/>
      <c r="S1004" s="247"/>
      <c r="T1004" s="248"/>
      <c r="AT1004" s="249" t="s">
        <v>143</v>
      </c>
      <c r="AU1004" s="249" t="s">
        <v>78</v>
      </c>
      <c r="AV1004" s="13" t="s">
        <v>78</v>
      </c>
      <c r="AW1004" s="13" t="s">
        <v>30</v>
      </c>
      <c r="AX1004" s="13" t="s">
        <v>68</v>
      </c>
      <c r="AY1004" s="249" t="s">
        <v>134</v>
      </c>
    </row>
    <row r="1005" spans="2:51" s="12" customFormat="1" ht="12">
      <c r="B1005" s="228"/>
      <c r="C1005" s="229"/>
      <c r="D1005" s="230" t="s">
        <v>143</v>
      </c>
      <c r="E1005" s="231" t="s">
        <v>1</v>
      </c>
      <c r="F1005" s="232" t="s">
        <v>929</v>
      </c>
      <c r="G1005" s="229"/>
      <c r="H1005" s="231" t="s">
        <v>1</v>
      </c>
      <c r="I1005" s="233"/>
      <c r="J1005" s="229"/>
      <c r="K1005" s="229"/>
      <c r="L1005" s="234"/>
      <c r="M1005" s="235"/>
      <c r="N1005" s="236"/>
      <c r="O1005" s="236"/>
      <c r="P1005" s="236"/>
      <c r="Q1005" s="236"/>
      <c r="R1005" s="236"/>
      <c r="S1005" s="236"/>
      <c r="T1005" s="237"/>
      <c r="AT1005" s="238" t="s">
        <v>143</v>
      </c>
      <c r="AU1005" s="238" t="s">
        <v>78</v>
      </c>
      <c r="AV1005" s="12" t="s">
        <v>76</v>
      </c>
      <c r="AW1005" s="12" t="s">
        <v>30</v>
      </c>
      <c r="AX1005" s="12" t="s">
        <v>68</v>
      </c>
      <c r="AY1005" s="238" t="s">
        <v>134</v>
      </c>
    </row>
    <row r="1006" spans="2:51" s="13" customFormat="1" ht="12">
      <c r="B1006" s="239"/>
      <c r="C1006" s="240"/>
      <c r="D1006" s="230" t="s">
        <v>143</v>
      </c>
      <c r="E1006" s="241" t="s">
        <v>1</v>
      </c>
      <c r="F1006" s="242" t="s">
        <v>930</v>
      </c>
      <c r="G1006" s="240"/>
      <c r="H1006" s="243">
        <v>594</v>
      </c>
      <c r="I1006" s="244"/>
      <c r="J1006" s="240"/>
      <c r="K1006" s="240"/>
      <c r="L1006" s="245"/>
      <c r="M1006" s="246"/>
      <c r="N1006" s="247"/>
      <c r="O1006" s="247"/>
      <c r="P1006" s="247"/>
      <c r="Q1006" s="247"/>
      <c r="R1006" s="247"/>
      <c r="S1006" s="247"/>
      <c r="T1006" s="248"/>
      <c r="AT1006" s="249" t="s">
        <v>143</v>
      </c>
      <c r="AU1006" s="249" t="s">
        <v>78</v>
      </c>
      <c r="AV1006" s="13" t="s">
        <v>78</v>
      </c>
      <c r="AW1006" s="13" t="s">
        <v>30</v>
      </c>
      <c r="AX1006" s="13" t="s">
        <v>68</v>
      </c>
      <c r="AY1006" s="249" t="s">
        <v>134</v>
      </c>
    </row>
    <row r="1007" spans="2:51" s="14" customFormat="1" ht="12">
      <c r="B1007" s="250"/>
      <c r="C1007" s="251"/>
      <c r="D1007" s="230" t="s">
        <v>143</v>
      </c>
      <c r="E1007" s="252" t="s">
        <v>1</v>
      </c>
      <c r="F1007" s="253" t="s">
        <v>146</v>
      </c>
      <c r="G1007" s="251"/>
      <c r="H1007" s="254">
        <v>1503.74</v>
      </c>
      <c r="I1007" s="255"/>
      <c r="J1007" s="251"/>
      <c r="K1007" s="251"/>
      <c r="L1007" s="256"/>
      <c r="M1007" s="257"/>
      <c r="N1007" s="258"/>
      <c r="O1007" s="258"/>
      <c r="P1007" s="258"/>
      <c r="Q1007" s="258"/>
      <c r="R1007" s="258"/>
      <c r="S1007" s="258"/>
      <c r="T1007" s="259"/>
      <c r="AT1007" s="260" t="s">
        <v>143</v>
      </c>
      <c r="AU1007" s="260" t="s">
        <v>78</v>
      </c>
      <c r="AV1007" s="14" t="s">
        <v>141</v>
      </c>
      <c r="AW1007" s="14" t="s">
        <v>30</v>
      </c>
      <c r="AX1007" s="14" t="s">
        <v>76</v>
      </c>
      <c r="AY1007" s="260" t="s">
        <v>134</v>
      </c>
    </row>
    <row r="1008" spans="2:65" s="1" customFormat="1" ht="22.5" customHeight="1">
      <c r="B1008" s="38"/>
      <c r="C1008" s="216" t="s">
        <v>931</v>
      </c>
      <c r="D1008" s="216" t="s">
        <v>136</v>
      </c>
      <c r="E1008" s="217" t="s">
        <v>932</v>
      </c>
      <c r="F1008" s="218" t="s">
        <v>918</v>
      </c>
      <c r="G1008" s="219" t="s">
        <v>543</v>
      </c>
      <c r="H1008" s="220">
        <v>36089.76</v>
      </c>
      <c r="I1008" s="221"/>
      <c r="J1008" s="222">
        <f>ROUND(I1008*H1008,2)</f>
        <v>0</v>
      </c>
      <c r="K1008" s="218" t="s">
        <v>140</v>
      </c>
      <c r="L1008" s="43"/>
      <c r="M1008" s="223" t="s">
        <v>1</v>
      </c>
      <c r="N1008" s="224" t="s">
        <v>39</v>
      </c>
      <c r="O1008" s="79"/>
      <c r="P1008" s="225">
        <f>O1008*H1008</f>
        <v>0</v>
      </c>
      <c r="Q1008" s="225">
        <v>0</v>
      </c>
      <c r="R1008" s="225">
        <f>Q1008*H1008</f>
        <v>0</v>
      </c>
      <c r="S1008" s="225">
        <v>0</v>
      </c>
      <c r="T1008" s="226">
        <f>S1008*H1008</f>
        <v>0</v>
      </c>
      <c r="AR1008" s="17" t="s">
        <v>141</v>
      </c>
      <c r="AT1008" s="17" t="s">
        <v>136</v>
      </c>
      <c r="AU1008" s="17" t="s">
        <v>78</v>
      </c>
      <c r="AY1008" s="17" t="s">
        <v>134</v>
      </c>
      <c r="BE1008" s="227">
        <f>IF(N1008="základní",J1008,0)</f>
        <v>0</v>
      </c>
      <c r="BF1008" s="227">
        <f>IF(N1008="snížená",J1008,0)</f>
        <v>0</v>
      </c>
      <c r="BG1008" s="227">
        <f>IF(N1008="zákl. přenesená",J1008,0)</f>
        <v>0</v>
      </c>
      <c r="BH1008" s="227">
        <f>IF(N1008="sníž. přenesená",J1008,0)</f>
        <v>0</v>
      </c>
      <c r="BI1008" s="227">
        <f>IF(N1008="nulová",J1008,0)</f>
        <v>0</v>
      </c>
      <c r="BJ1008" s="17" t="s">
        <v>76</v>
      </c>
      <c r="BK1008" s="227">
        <f>ROUND(I1008*H1008,2)</f>
        <v>0</v>
      </c>
      <c r="BL1008" s="17" t="s">
        <v>141</v>
      </c>
      <c r="BM1008" s="17" t="s">
        <v>933</v>
      </c>
    </row>
    <row r="1009" spans="2:51" s="12" customFormat="1" ht="12">
      <c r="B1009" s="228"/>
      <c r="C1009" s="229"/>
      <c r="D1009" s="230" t="s">
        <v>143</v>
      </c>
      <c r="E1009" s="231" t="s">
        <v>1</v>
      </c>
      <c r="F1009" s="232" t="s">
        <v>925</v>
      </c>
      <c r="G1009" s="229"/>
      <c r="H1009" s="231" t="s">
        <v>1</v>
      </c>
      <c r="I1009" s="233"/>
      <c r="J1009" s="229"/>
      <c r="K1009" s="229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143</v>
      </c>
      <c r="AU1009" s="238" t="s">
        <v>78</v>
      </c>
      <c r="AV1009" s="12" t="s">
        <v>76</v>
      </c>
      <c r="AW1009" s="12" t="s">
        <v>30</v>
      </c>
      <c r="AX1009" s="12" t="s">
        <v>68</v>
      </c>
      <c r="AY1009" s="238" t="s">
        <v>134</v>
      </c>
    </row>
    <row r="1010" spans="2:51" s="13" customFormat="1" ht="12">
      <c r="B1010" s="239"/>
      <c r="C1010" s="240"/>
      <c r="D1010" s="230" t="s">
        <v>143</v>
      </c>
      <c r="E1010" s="241" t="s">
        <v>1</v>
      </c>
      <c r="F1010" s="242" t="s">
        <v>926</v>
      </c>
      <c r="G1010" s="240"/>
      <c r="H1010" s="243">
        <v>890.3</v>
      </c>
      <c r="I1010" s="244"/>
      <c r="J1010" s="240"/>
      <c r="K1010" s="240"/>
      <c r="L1010" s="245"/>
      <c r="M1010" s="246"/>
      <c r="N1010" s="247"/>
      <c r="O1010" s="247"/>
      <c r="P1010" s="247"/>
      <c r="Q1010" s="247"/>
      <c r="R1010" s="247"/>
      <c r="S1010" s="247"/>
      <c r="T1010" s="248"/>
      <c r="AT1010" s="249" t="s">
        <v>143</v>
      </c>
      <c r="AU1010" s="249" t="s">
        <v>78</v>
      </c>
      <c r="AV1010" s="13" t="s">
        <v>78</v>
      </c>
      <c r="AW1010" s="13" t="s">
        <v>30</v>
      </c>
      <c r="AX1010" s="13" t="s">
        <v>68</v>
      </c>
      <c r="AY1010" s="249" t="s">
        <v>134</v>
      </c>
    </row>
    <row r="1011" spans="2:51" s="12" customFormat="1" ht="12">
      <c r="B1011" s="228"/>
      <c r="C1011" s="229"/>
      <c r="D1011" s="230" t="s">
        <v>143</v>
      </c>
      <c r="E1011" s="231" t="s">
        <v>1</v>
      </c>
      <c r="F1011" s="232" t="s">
        <v>927</v>
      </c>
      <c r="G1011" s="229"/>
      <c r="H1011" s="231" t="s">
        <v>1</v>
      </c>
      <c r="I1011" s="233"/>
      <c r="J1011" s="229"/>
      <c r="K1011" s="229"/>
      <c r="L1011" s="234"/>
      <c r="M1011" s="235"/>
      <c r="N1011" s="236"/>
      <c r="O1011" s="236"/>
      <c r="P1011" s="236"/>
      <c r="Q1011" s="236"/>
      <c r="R1011" s="236"/>
      <c r="S1011" s="236"/>
      <c r="T1011" s="237"/>
      <c r="AT1011" s="238" t="s">
        <v>143</v>
      </c>
      <c r="AU1011" s="238" t="s">
        <v>78</v>
      </c>
      <c r="AV1011" s="12" t="s">
        <v>76</v>
      </c>
      <c r="AW1011" s="12" t="s">
        <v>30</v>
      </c>
      <c r="AX1011" s="12" t="s">
        <v>68</v>
      </c>
      <c r="AY1011" s="238" t="s">
        <v>134</v>
      </c>
    </row>
    <row r="1012" spans="2:51" s="13" customFormat="1" ht="12">
      <c r="B1012" s="239"/>
      <c r="C1012" s="240"/>
      <c r="D1012" s="230" t="s">
        <v>143</v>
      </c>
      <c r="E1012" s="241" t="s">
        <v>1</v>
      </c>
      <c r="F1012" s="242" t="s">
        <v>928</v>
      </c>
      <c r="G1012" s="240"/>
      <c r="H1012" s="243">
        <v>19.44</v>
      </c>
      <c r="I1012" s="244"/>
      <c r="J1012" s="240"/>
      <c r="K1012" s="240"/>
      <c r="L1012" s="245"/>
      <c r="M1012" s="246"/>
      <c r="N1012" s="247"/>
      <c r="O1012" s="247"/>
      <c r="P1012" s="247"/>
      <c r="Q1012" s="247"/>
      <c r="R1012" s="247"/>
      <c r="S1012" s="247"/>
      <c r="T1012" s="248"/>
      <c r="AT1012" s="249" t="s">
        <v>143</v>
      </c>
      <c r="AU1012" s="249" t="s">
        <v>78</v>
      </c>
      <c r="AV1012" s="13" t="s">
        <v>78</v>
      </c>
      <c r="AW1012" s="13" t="s">
        <v>30</v>
      </c>
      <c r="AX1012" s="13" t="s">
        <v>68</v>
      </c>
      <c r="AY1012" s="249" t="s">
        <v>134</v>
      </c>
    </row>
    <row r="1013" spans="2:51" s="12" customFormat="1" ht="12">
      <c r="B1013" s="228"/>
      <c r="C1013" s="229"/>
      <c r="D1013" s="230" t="s">
        <v>143</v>
      </c>
      <c r="E1013" s="231" t="s">
        <v>1</v>
      </c>
      <c r="F1013" s="232" t="s">
        <v>929</v>
      </c>
      <c r="G1013" s="229"/>
      <c r="H1013" s="231" t="s">
        <v>1</v>
      </c>
      <c r="I1013" s="233"/>
      <c r="J1013" s="229"/>
      <c r="K1013" s="229"/>
      <c r="L1013" s="234"/>
      <c r="M1013" s="235"/>
      <c r="N1013" s="236"/>
      <c r="O1013" s="236"/>
      <c r="P1013" s="236"/>
      <c r="Q1013" s="236"/>
      <c r="R1013" s="236"/>
      <c r="S1013" s="236"/>
      <c r="T1013" s="237"/>
      <c r="AT1013" s="238" t="s">
        <v>143</v>
      </c>
      <c r="AU1013" s="238" t="s">
        <v>78</v>
      </c>
      <c r="AV1013" s="12" t="s">
        <v>76</v>
      </c>
      <c r="AW1013" s="12" t="s">
        <v>30</v>
      </c>
      <c r="AX1013" s="12" t="s">
        <v>68</v>
      </c>
      <c r="AY1013" s="238" t="s">
        <v>134</v>
      </c>
    </row>
    <row r="1014" spans="2:51" s="13" customFormat="1" ht="12">
      <c r="B1014" s="239"/>
      <c r="C1014" s="240"/>
      <c r="D1014" s="230" t="s">
        <v>143</v>
      </c>
      <c r="E1014" s="241" t="s">
        <v>1</v>
      </c>
      <c r="F1014" s="242" t="s">
        <v>930</v>
      </c>
      <c r="G1014" s="240"/>
      <c r="H1014" s="243">
        <v>594</v>
      </c>
      <c r="I1014" s="244"/>
      <c r="J1014" s="240"/>
      <c r="K1014" s="240"/>
      <c r="L1014" s="245"/>
      <c r="M1014" s="246"/>
      <c r="N1014" s="247"/>
      <c r="O1014" s="247"/>
      <c r="P1014" s="247"/>
      <c r="Q1014" s="247"/>
      <c r="R1014" s="247"/>
      <c r="S1014" s="247"/>
      <c r="T1014" s="248"/>
      <c r="AT1014" s="249" t="s">
        <v>143</v>
      </c>
      <c r="AU1014" s="249" t="s">
        <v>78</v>
      </c>
      <c r="AV1014" s="13" t="s">
        <v>78</v>
      </c>
      <c r="AW1014" s="13" t="s">
        <v>30</v>
      </c>
      <c r="AX1014" s="13" t="s">
        <v>68</v>
      </c>
      <c r="AY1014" s="249" t="s">
        <v>134</v>
      </c>
    </row>
    <row r="1015" spans="2:51" s="14" customFormat="1" ht="12">
      <c r="B1015" s="250"/>
      <c r="C1015" s="251"/>
      <c r="D1015" s="230" t="s">
        <v>143</v>
      </c>
      <c r="E1015" s="252" t="s">
        <v>1</v>
      </c>
      <c r="F1015" s="253" t="s">
        <v>146</v>
      </c>
      <c r="G1015" s="251"/>
      <c r="H1015" s="254">
        <v>1503.74</v>
      </c>
      <c r="I1015" s="255"/>
      <c r="J1015" s="251"/>
      <c r="K1015" s="251"/>
      <c r="L1015" s="256"/>
      <c r="M1015" s="257"/>
      <c r="N1015" s="258"/>
      <c r="O1015" s="258"/>
      <c r="P1015" s="258"/>
      <c r="Q1015" s="258"/>
      <c r="R1015" s="258"/>
      <c r="S1015" s="258"/>
      <c r="T1015" s="259"/>
      <c r="AT1015" s="260" t="s">
        <v>143</v>
      </c>
      <c r="AU1015" s="260" t="s">
        <v>78</v>
      </c>
      <c r="AV1015" s="14" t="s">
        <v>141</v>
      </c>
      <c r="AW1015" s="14" t="s">
        <v>30</v>
      </c>
      <c r="AX1015" s="14" t="s">
        <v>68</v>
      </c>
      <c r="AY1015" s="260" t="s">
        <v>134</v>
      </c>
    </row>
    <row r="1016" spans="2:51" s="13" customFormat="1" ht="12">
      <c r="B1016" s="239"/>
      <c r="C1016" s="240"/>
      <c r="D1016" s="230" t="s">
        <v>143</v>
      </c>
      <c r="E1016" s="241" t="s">
        <v>1</v>
      </c>
      <c r="F1016" s="242" t="s">
        <v>934</v>
      </c>
      <c r="G1016" s="240"/>
      <c r="H1016" s="243">
        <v>36089.76</v>
      </c>
      <c r="I1016" s="244"/>
      <c r="J1016" s="240"/>
      <c r="K1016" s="240"/>
      <c r="L1016" s="245"/>
      <c r="M1016" s="246"/>
      <c r="N1016" s="247"/>
      <c r="O1016" s="247"/>
      <c r="P1016" s="247"/>
      <c r="Q1016" s="247"/>
      <c r="R1016" s="247"/>
      <c r="S1016" s="247"/>
      <c r="T1016" s="248"/>
      <c r="AT1016" s="249" t="s">
        <v>143</v>
      </c>
      <c r="AU1016" s="249" t="s">
        <v>78</v>
      </c>
      <c r="AV1016" s="13" t="s">
        <v>78</v>
      </c>
      <c r="AW1016" s="13" t="s">
        <v>30</v>
      </c>
      <c r="AX1016" s="13" t="s">
        <v>68</v>
      </c>
      <c r="AY1016" s="249" t="s">
        <v>134</v>
      </c>
    </row>
    <row r="1017" spans="2:51" s="14" customFormat="1" ht="12">
      <c r="B1017" s="250"/>
      <c r="C1017" s="251"/>
      <c r="D1017" s="230" t="s">
        <v>143</v>
      </c>
      <c r="E1017" s="252" t="s">
        <v>1</v>
      </c>
      <c r="F1017" s="253" t="s">
        <v>146</v>
      </c>
      <c r="G1017" s="251"/>
      <c r="H1017" s="254">
        <v>36089.76</v>
      </c>
      <c r="I1017" s="255"/>
      <c r="J1017" s="251"/>
      <c r="K1017" s="251"/>
      <c r="L1017" s="256"/>
      <c r="M1017" s="257"/>
      <c r="N1017" s="258"/>
      <c r="O1017" s="258"/>
      <c r="P1017" s="258"/>
      <c r="Q1017" s="258"/>
      <c r="R1017" s="258"/>
      <c r="S1017" s="258"/>
      <c r="T1017" s="259"/>
      <c r="AT1017" s="260" t="s">
        <v>143</v>
      </c>
      <c r="AU1017" s="260" t="s">
        <v>78</v>
      </c>
      <c r="AV1017" s="14" t="s">
        <v>141</v>
      </c>
      <c r="AW1017" s="14" t="s">
        <v>30</v>
      </c>
      <c r="AX1017" s="14" t="s">
        <v>76</v>
      </c>
      <c r="AY1017" s="260" t="s">
        <v>134</v>
      </c>
    </row>
    <row r="1018" spans="2:65" s="1" customFormat="1" ht="16.5" customHeight="1">
      <c r="B1018" s="38"/>
      <c r="C1018" s="216" t="s">
        <v>935</v>
      </c>
      <c r="D1018" s="216" t="s">
        <v>136</v>
      </c>
      <c r="E1018" s="217" t="s">
        <v>936</v>
      </c>
      <c r="F1018" s="218" t="s">
        <v>937</v>
      </c>
      <c r="G1018" s="219" t="s">
        <v>543</v>
      </c>
      <c r="H1018" s="220">
        <v>54.402</v>
      </c>
      <c r="I1018" s="221"/>
      <c r="J1018" s="222">
        <f>ROUND(I1018*H1018,2)</f>
        <v>0</v>
      </c>
      <c r="K1018" s="218" t="s">
        <v>140</v>
      </c>
      <c r="L1018" s="43"/>
      <c r="M1018" s="223" t="s">
        <v>1</v>
      </c>
      <c r="N1018" s="224" t="s">
        <v>39</v>
      </c>
      <c r="O1018" s="79"/>
      <c r="P1018" s="225">
        <f>O1018*H1018</f>
        <v>0</v>
      </c>
      <c r="Q1018" s="225">
        <v>0</v>
      </c>
      <c r="R1018" s="225">
        <f>Q1018*H1018</f>
        <v>0</v>
      </c>
      <c r="S1018" s="225">
        <v>0</v>
      </c>
      <c r="T1018" s="226">
        <f>S1018*H1018</f>
        <v>0</v>
      </c>
      <c r="AR1018" s="17" t="s">
        <v>141</v>
      </c>
      <c r="AT1018" s="17" t="s">
        <v>136</v>
      </c>
      <c r="AU1018" s="17" t="s">
        <v>78</v>
      </c>
      <c r="AY1018" s="17" t="s">
        <v>134</v>
      </c>
      <c r="BE1018" s="227">
        <f>IF(N1018="základní",J1018,0)</f>
        <v>0</v>
      </c>
      <c r="BF1018" s="227">
        <f>IF(N1018="snížená",J1018,0)</f>
        <v>0</v>
      </c>
      <c r="BG1018" s="227">
        <f>IF(N1018="zákl. přenesená",J1018,0)</f>
        <v>0</v>
      </c>
      <c r="BH1018" s="227">
        <f>IF(N1018="sníž. přenesená",J1018,0)</f>
        <v>0</v>
      </c>
      <c r="BI1018" s="227">
        <f>IF(N1018="nulová",J1018,0)</f>
        <v>0</v>
      </c>
      <c r="BJ1018" s="17" t="s">
        <v>76</v>
      </c>
      <c r="BK1018" s="227">
        <f>ROUND(I1018*H1018,2)</f>
        <v>0</v>
      </c>
      <c r="BL1018" s="17" t="s">
        <v>141</v>
      </c>
      <c r="BM1018" s="17" t="s">
        <v>938</v>
      </c>
    </row>
    <row r="1019" spans="2:51" s="12" customFormat="1" ht="12">
      <c r="B1019" s="228"/>
      <c r="C1019" s="229"/>
      <c r="D1019" s="230" t="s">
        <v>143</v>
      </c>
      <c r="E1019" s="231" t="s">
        <v>1</v>
      </c>
      <c r="F1019" s="232" t="s">
        <v>939</v>
      </c>
      <c r="G1019" s="229"/>
      <c r="H1019" s="231" t="s">
        <v>1</v>
      </c>
      <c r="I1019" s="233"/>
      <c r="J1019" s="229"/>
      <c r="K1019" s="229"/>
      <c r="L1019" s="234"/>
      <c r="M1019" s="235"/>
      <c r="N1019" s="236"/>
      <c r="O1019" s="236"/>
      <c r="P1019" s="236"/>
      <c r="Q1019" s="236"/>
      <c r="R1019" s="236"/>
      <c r="S1019" s="236"/>
      <c r="T1019" s="237"/>
      <c r="AT1019" s="238" t="s">
        <v>143</v>
      </c>
      <c r="AU1019" s="238" t="s">
        <v>78</v>
      </c>
      <c r="AV1019" s="12" t="s">
        <v>76</v>
      </c>
      <c r="AW1019" s="12" t="s">
        <v>30</v>
      </c>
      <c r="AX1019" s="12" t="s">
        <v>68</v>
      </c>
      <c r="AY1019" s="238" t="s">
        <v>134</v>
      </c>
    </row>
    <row r="1020" spans="2:51" s="13" customFormat="1" ht="12">
      <c r="B1020" s="239"/>
      <c r="C1020" s="240"/>
      <c r="D1020" s="230" t="s">
        <v>143</v>
      </c>
      <c r="E1020" s="241" t="s">
        <v>1</v>
      </c>
      <c r="F1020" s="242" t="s">
        <v>940</v>
      </c>
      <c r="G1020" s="240"/>
      <c r="H1020" s="243">
        <v>53.8</v>
      </c>
      <c r="I1020" s="244"/>
      <c r="J1020" s="240"/>
      <c r="K1020" s="240"/>
      <c r="L1020" s="245"/>
      <c r="M1020" s="246"/>
      <c r="N1020" s="247"/>
      <c r="O1020" s="247"/>
      <c r="P1020" s="247"/>
      <c r="Q1020" s="247"/>
      <c r="R1020" s="247"/>
      <c r="S1020" s="247"/>
      <c r="T1020" s="248"/>
      <c r="AT1020" s="249" t="s">
        <v>143</v>
      </c>
      <c r="AU1020" s="249" t="s">
        <v>78</v>
      </c>
      <c r="AV1020" s="13" t="s">
        <v>78</v>
      </c>
      <c r="AW1020" s="13" t="s">
        <v>30</v>
      </c>
      <c r="AX1020" s="13" t="s">
        <v>68</v>
      </c>
      <c r="AY1020" s="249" t="s">
        <v>134</v>
      </c>
    </row>
    <row r="1021" spans="2:51" s="12" customFormat="1" ht="12">
      <c r="B1021" s="228"/>
      <c r="C1021" s="229"/>
      <c r="D1021" s="230" t="s">
        <v>143</v>
      </c>
      <c r="E1021" s="231" t="s">
        <v>1</v>
      </c>
      <c r="F1021" s="232" t="s">
        <v>941</v>
      </c>
      <c r="G1021" s="229"/>
      <c r="H1021" s="231" t="s">
        <v>1</v>
      </c>
      <c r="I1021" s="233"/>
      <c r="J1021" s="229"/>
      <c r="K1021" s="229"/>
      <c r="L1021" s="234"/>
      <c r="M1021" s="235"/>
      <c r="N1021" s="236"/>
      <c r="O1021" s="236"/>
      <c r="P1021" s="236"/>
      <c r="Q1021" s="236"/>
      <c r="R1021" s="236"/>
      <c r="S1021" s="236"/>
      <c r="T1021" s="237"/>
      <c r="AT1021" s="238" t="s">
        <v>143</v>
      </c>
      <c r="AU1021" s="238" t="s">
        <v>78</v>
      </c>
      <c r="AV1021" s="12" t="s">
        <v>76</v>
      </c>
      <c r="AW1021" s="12" t="s">
        <v>30</v>
      </c>
      <c r="AX1021" s="12" t="s">
        <v>68</v>
      </c>
      <c r="AY1021" s="238" t="s">
        <v>134</v>
      </c>
    </row>
    <row r="1022" spans="2:51" s="13" customFormat="1" ht="12">
      <c r="B1022" s="239"/>
      <c r="C1022" s="240"/>
      <c r="D1022" s="230" t="s">
        <v>143</v>
      </c>
      <c r="E1022" s="241" t="s">
        <v>1</v>
      </c>
      <c r="F1022" s="242" t="s">
        <v>942</v>
      </c>
      <c r="G1022" s="240"/>
      <c r="H1022" s="243">
        <v>0.602</v>
      </c>
      <c r="I1022" s="244"/>
      <c r="J1022" s="240"/>
      <c r="K1022" s="240"/>
      <c r="L1022" s="245"/>
      <c r="M1022" s="246"/>
      <c r="N1022" s="247"/>
      <c r="O1022" s="247"/>
      <c r="P1022" s="247"/>
      <c r="Q1022" s="247"/>
      <c r="R1022" s="247"/>
      <c r="S1022" s="247"/>
      <c r="T1022" s="248"/>
      <c r="AT1022" s="249" t="s">
        <v>143</v>
      </c>
      <c r="AU1022" s="249" t="s">
        <v>78</v>
      </c>
      <c r="AV1022" s="13" t="s">
        <v>78</v>
      </c>
      <c r="AW1022" s="13" t="s">
        <v>30</v>
      </c>
      <c r="AX1022" s="13" t="s">
        <v>68</v>
      </c>
      <c r="AY1022" s="249" t="s">
        <v>134</v>
      </c>
    </row>
    <row r="1023" spans="2:51" s="14" customFormat="1" ht="12">
      <c r="B1023" s="250"/>
      <c r="C1023" s="251"/>
      <c r="D1023" s="230" t="s">
        <v>143</v>
      </c>
      <c r="E1023" s="252" t="s">
        <v>1</v>
      </c>
      <c r="F1023" s="253" t="s">
        <v>146</v>
      </c>
      <c r="G1023" s="251"/>
      <c r="H1023" s="254">
        <v>54.401999999999994</v>
      </c>
      <c r="I1023" s="255"/>
      <c r="J1023" s="251"/>
      <c r="K1023" s="251"/>
      <c r="L1023" s="256"/>
      <c r="M1023" s="257"/>
      <c r="N1023" s="258"/>
      <c r="O1023" s="258"/>
      <c r="P1023" s="258"/>
      <c r="Q1023" s="258"/>
      <c r="R1023" s="258"/>
      <c r="S1023" s="258"/>
      <c r="T1023" s="259"/>
      <c r="AT1023" s="260" t="s">
        <v>143</v>
      </c>
      <c r="AU1023" s="260" t="s">
        <v>78</v>
      </c>
      <c r="AV1023" s="14" t="s">
        <v>141</v>
      </c>
      <c r="AW1023" s="14" t="s">
        <v>30</v>
      </c>
      <c r="AX1023" s="14" t="s">
        <v>76</v>
      </c>
      <c r="AY1023" s="260" t="s">
        <v>134</v>
      </c>
    </row>
    <row r="1024" spans="2:65" s="1" customFormat="1" ht="22.5" customHeight="1">
      <c r="B1024" s="38"/>
      <c r="C1024" s="216" t="s">
        <v>943</v>
      </c>
      <c r="D1024" s="216" t="s">
        <v>136</v>
      </c>
      <c r="E1024" s="217" t="s">
        <v>944</v>
      </c>
      <c r="F1024" s="218" t="s">
        <v>945</v>
      </c>
      <c r="G1024" s="219" t="s">
        <v>543</v>
      </c>
      <c r="H1024" s="220">
        <v>1305.648</v>
      </c>
      <c r="I1024" s="221"/>
      <c r="J1024" s="222">
        <f>ROUND(I1024*H1024,2)</f>
        <v>0</v>
      </c>
      <c r="K1024" s="218" t="s">
        <v>140</v>
      </c>
      <c r="L1024" s="43"/>
      <c r="M1024" s="223" t="s">
        <v>1</v>
      </c>
      <c r="N1024" s="224" t="s">
        <v>39</v>
      </c>
      <c r="O1024" s="79"/>
      <c r="P1024" s="225">
        <f>O1024*H1024</f>
        <v>0</v>
      </c>
      <c r="Q1024" s="225">
        <v>0</v>
      </c>
      <c r="R1024" s="225">
        <f>Q1024*H1024</f>
        <v>0</v>
      </c>
      <c r="S1024" s="225">
        <v>0</v>
      </c>
      <c r="T1024" s="226">
        <f>S1024*H1024</f>
        <v>0</v>
      </c>
      <c r="AR1024" s="17" t="s">
        <v>141</v>
      </c>
      <c r="AT1024" s="17" t="s">
        <v>136</v>
      </c>
      <c r="AU1024" s="17" t="s">
        <v>78</v>
      </c>
      <c r="AY1024" s="17" t="s">
        <v>134</v>
      </c>
      <c r="BE1024" s="227">
        <f>IF(N1024="základní",J1024,0)</f>
        <v>0</v>
      </c>
      <c r="BF1024" s="227">
        <f>IF(N1024="snížená",J1024,0)</f>
        <v>0</v>
      </c>
      <c r="BG1024" s="227">
        <f>IF(N1024="zákl. přenesená",J1024,0)</f>
        <v>0</v>
      </c>
      <c r="BH1024" s="227">
        <f>IF(N1024="sníž. přenesená",J1024,0)</f>
        <v>0</v>
      </c>
      <c r="BI1024" s="227">
        <f>IF(N1024="nulová",J1024,0)</f>
        <v>0</v>
      </c>
      <c r="BJ1024" s="17" t="s">
        <v>76</v>
      </c>
      <c r="BK1024" s="227">
        <f>ROUND(I1024*H1024,2)</f>
        <v>0</v>
      </c>
      <c r="BL1024" s="17" t="s">
        <v>141</v>
      </c>
      <c r="BM1024" s="17" t="s">
        <v>946</v>
      </c>
    </row>
    <row r="1025" spans="2:51" s="12" customFormat="1" ht="12">
      <c r="B1025" s="228"/>
      <c r="C1025" s="229"/>
      <c r="D1025" s="230" t="s">
        <v>143</v>
      </c>
      <c r="E1025" s="231" t="s">
        <v>1</v>
      </c>
      <c r="F1025" s="232" t="s">
        <v>939</v>
      </c>
      <c r="G1025" s="229"/>
      <c r="H1025" s="231" t="s">
        <v>1</v>
      </c>
      <c r="I1025" s="233"/>
      <c r="J1025" s="229"/>
      <c r="K1025" s="229"/>
      <c r="L1025" s="234"/>
      <c r="M1025" s="235"/>
      <c r="N1025" s="236"/>
      <c r="O1025" s="236"/>
      <c r="P1025" s="236"/>
      <c r="Q1025" s="236"/>
      <c r="R1025" s="236"/>
      <c r="S1025" s="236"/>
      <c r="T1025" s="237"/>
      <c r="AT1025" s="238" t="s">
        <v>143</v>
      </c>
      <c r="AU1025" s="238" t="s">
        <v>78</v>
      </c>
      <c r="AV1025" s="12" t="s">
        <v>76</v>
      </c>
      <c r="AW1025" s="12" t="s">
        <v>30</v>
      </c>
      <c r="AX1025" s="12" t="s">
        <v>68</v>
      </c>
      <c r="AY1025" s="238" t="s">
        <v>134</v>
      </c>
    </row>
    <row r="1026" spans="2:51" s="13" customFormat="1" ht="12">
      <c r="B1026" s="239"/>
      <c r="C1026" s="240"/>
      <c r="D1026" s="230" t="s">
        <v>143</v>
      </c>
      <c r="E1026" s="241" t="s">
        <v>1</v>
      </c>
      <c r="F1026" s="242" t="s">
        <v>940</v>
      </c>
      <c r="G1026" s="240"/>
      <c r="H1026" s="243">
        <v>53.8</v>
      </c>
      <c r="I1026" s="244"/>
      <c r="J1026" s="240"/>
      <c r="K1026" s="240"/>
      <c r="L1026" s="245"/>
      <c r="M1026" s="246"/>
      <c r="N1026" s="247"/>
      <c r="O1026" s="247"/>
      <c r="P1026" s="247"/>
      <c r="Q1026" s="247"/>
      <c r="R1026" s="247"/>
      <c r="S1026" s="247"/>
      <c r="T1026" s="248"/>
      <c r="AT1026" s="249" t="s">
        <v>143</v>
      </c>
      <c r="AU1026" s="249" t="s">
        <v>78</v>
      </c>
      <c r="AV1026" s="13" t="s">
        <v>78</v>
      </c>
      <c r="AW1026" s="13" t="s">
        <v>30</v>
      </c>
      <c r="AX1026" s="13" t="s">
        <v>68</v>
      </c>
      <c r="AY1026" s="249" t="s">
        <v>134</v>
      </c>
    </row>
    <row r="1027" spans="2:51" s="12" customFormat="1" ht="12">
      <c r="B1027" s="228"/>
      <c r="C1027" s="229"/>
      <c r="D1027" s="230" t="s">
        <v>143</v>
      </c>
      <c r="E1027" s="231" t="s">
        <v>1</v>
      </c>
      <c r="F1027" s="232" t="s">
        <v>941</v>
      </c>
      <c r="G1027" s="229"/>
      <c r="H1027" s="231" t="s">
        <v>1</v>
      </c>
      <c r="I1027" s="233"/>
      <c r="J1027" s="229"/>
      <c r="K1027" s="229"/>
      <c r="L1027" s="234"/>
      <c r="M1027" s="235"/>
      <c r="N1027" s="236"/>
      <c r="O1027" s="236"/>
      <c r="P1027" s="236"/>
      <c r="Q1027" s="236"/>
      <c r="R1027" s="236"/>
      <c r="S1027" s="236"/>
      <c r="T1027" s="237"/>
      <c r="AT1027" s="238" t="s">
        <v>143</v>
      </c>
      <c r="AU1027" s="238" t="s">
        <v>78</v>
      </c>
      <c r="AV1027" s="12" t="s">
        <v>76</v>
      </c>
      <c r="AW1027" s="12" t="s">
        <v>30</v>
      </c>
      <c r="AX1027" s="12" t="s">
        <v>68</v>
      </c>
      <c r="AY1027" s="238" t="s">
        <v>134</v>
      </c>
    </row>
    <row r="1028" spans="2:51" s="13" customFormat="1" ht="12">
      <c r="B1028" s="239"/>
      <c r="C1028" s="240"/>
      <c r="D1028" s="230" t="s">
        <v>143</v>
      </c>
      <c r="E1028" s="241" t="s">
        <v>1</v>
      </c>
      <c r="F1028" s="242" t="s">
        <v>942</v>
      </c>
      <c r="G1028" s="240"/>
      <c r="H1028" s="243">
        <v>0.602</v>
      </c>
      <c r="I1028" s="244"/>
      <c r="J1028" s="240"/>
      <c r="K1028" s="240"/>
      <c r="L1028" s="245"/>
      <c r="M1028" s="246"/>
      <c r="N1028" s="247"/>
      <c r="O1028" s="247"/>
      <c r="P1028" s="247"/>
      <c r="Q1028" s="247"/>
      <c r="R1028" s="247"/>
      <c r="S1028" s="247"/>
      <c r="T1028" s="248"/>
      <c r="AT1028" s="249" t="s">
        <v>143</v>
      </c>
      <c r="AU1028" s="249" t="s">
        <v>78</v>
      </c>
      <c r="AV1028" s="13" t="s">
        <v>78</v>
      </c>
      <c r="AW1028" s="13" t="s">
        <v>30</v>
      </c>
      <c r="AX1028" s="13" t="s">
        <v>68</v>
      </c>
      <c r="AY1028" s="249" t="s">
        <v>134</v>
      </c>
    </row>
    <row r="1029" spans="2:51" s="14" customFormat="1" ht="12">
      <c r="B1029" s="250"/>
      <c r="C1029" s="251"/>
      <c r="D1029" s="230" t="s">
        <v>143</v>
      </c>
      <c r="E1029" s="252" t="s">
        <v>1</v>
      </c>
      <c r="F1029" s="253" t="s">
        <v>146</v>
      </c>
      <c r="G1029" s="251"/>
      <c r="H1029" s="254">
        <v>54.401999999999994</v>
      </c>
      <c r="I1029" s="255"/>
      <c r="J1029" s="251"/>
      <c r="K1029" s="251"/>
      <c r="L1029" s="256"/>
      <c r="M1029" s="257"/>
      <c r="N1029" s="258"/>
      <c r="O1029" s="258"/>
      <c r="P1029" s="258"/>
      <c r="Q1029" s="258"/>
      <c r="R1029" s="258"/>
      <c r="S1029" s="258"/>
      <c r="T1029" s="259"/>
      <c r="AT1029" s="260" t="s">
        <v>143</v>
      </c>
      <c r="AU1029" s="260" t="s">
        <v>78</v>
      </c>
      <c r="AV1029" s="14" t="s">
        <v>141</v>
      </c>
      <c r="AW1029" s="14" t="s">
        <v>30</v>
      </c>
      <c r="AX1029" s="14" t="s">
        <v>68</v>
      </c>
      <c r="AY1029" s="260" t="s">
        <v>134</v>
      </c>
    </row>
    <row r="1030" spans="2:51" s="13" customFormat="1" ht="12">
      <c r="B1030" s="239"/>
      <c r="C1030" s="240"/>
      <c r="D1030" s="230" t="s">
        <v>143</v>
      </c>
      <c r="E1030" s="241" t="s">
        <v>1</v>
      </c>
      <c r="F1030" s="242" t="s">
        <v>947</v>
      </c>
      <c r="G1030" s="240"/>
      <c r="H1030" s="243">
        <v>1305.648</v>
      </c>
      <c r="I1030" s="244"/>
      <c r="J1030" s="240"/>
      <c r="K1030" s="240"/>
      <c r="L1030" s="245"/>
      <c r="M1030" s="246"/>
      <c r="N1030" s="247"/>
      <c r="O1030" s="247"/>
      <c r="P1030" s="247"/>
      <c r="Q1030" s="247"/>
      <c r="R1030" s="247"/>
      <c r="S1030" s="247"/>
      <c r="T1030" s="248"/>
      <c r="AT1030" s="249" t="s">
        <v>143</v>
      </c>
      <c r="AU1030" s="249" t="s">
        <v>78</v>
      </c>
      <c r="AV1030" s="13" t="s">
        <v>78</v>
      </c>
      <c r="AW1030" s="13" t="s">
        <v>30</v>
      </c>
      <c r="AX1030" s="13" t="s">
        <v>68</v>
      </c>
      <c r="AY1030" s="249" t="s">
        <v>134</v>
      </c>
    </row>
    <row r="1031" spans="2:51" s="14" customFormat="1" ht="12">
      <c r="B1031" s="250"/>
      <c r="C1031" s="251"/>
      <c r="D1031" s="230" t="s">
        <v>143</v>
      </c>
      <c r="E1031" s="252" t="s">
        <v>1</v>
      </c>
      <c r="F1031" s="253" t="s">
        <v>146</v>
      </c>
      <c r="G1031" s="251"/>
      <c r="H1031" s="254">
        <v>1305.648</v>
      </c>
      <c r="I1031" s="255"/>
      <c r="J1031" s="251"/>
      <c r="K1031" s="251"/>
      <c r="L1031" s="256"/>
      <c r="M1031" s="257"/>
      <c r="N1031" s="258"/>
      <c r="O1031" s="258"/>
      <c r="P1031" s="258"/>
      <c r="Q1031" s="258"/>
      <c r="R1031" s="258"/>
      <c r="S1031" s="258"/>
      <c r="T1031" s="259"/>
      <c r="AT1031" s="260" t="s">
        <v>143</v>
      </c>
      <c r="AU1031" s="260" t="s">
        <v>78</v>
      </c>
      <c r="AV1031" s="14" t="s">
        <v>141</v>
      </c>
      <c r="AW1031" s="14" t="s">
        <v>30</v>
      </c>
      <c r="AX1031" s="14" t="s">
        <v>76</v>
      </c>
      <c r="AY1031" s="260" t="s">
        <v>134</v>
      </c>
    </row>
    <row r="1032" spans="2:65" s="1" customFormat="1" ht="16.5" customHeight="1">
      <c r="B1032" s="38"/>
      <c r="C1032" s="216" t="s">
        <v>948</v>
      </c>
      <c r="D1032" s="216" t="s">
        <v>136</v>
      </c>
      <c r="E1032" s="217" t="s">
        <v>949</v>
      </c>
      <c r="F1032" s="218" t="s">
        <v>950</v>
      </c>
      <c r="G1032" s="219" t="s">
        <v>543</v>
      </c>
      <c r="H1032" s="220">
        <v>963.54</v>
      </c>
      <c r="I1032" s="221"/>
      <c r="J1032" s="222">
        <f>ROUND(I1032*H1032,2)</f>
        <v>0</v>
      </c>
      <c r="K1032" s="218" t="s">
        <v>140</v>
      </c>
      <c r="L1032" s="43"/>
      <c r="M1032" s="223" t="s">
        <v>1</v>
      </c>
      <c r="N1032" s="224" t="s">
        <v>39</v>
      </c>
      <c r="O1032" s="79"/>
      <c r="P1032" s="225">
        <f>O1032*H1032</f>
        <v>0</v>
      </c>
      <c r="Q1032" s="225">
        <v>0</v>
      </c>
      <c r="R1032" s="225">
        <f>Q1032*H1032</f>
        <v>0</v>
      </c>
      <c r="S1032" s="225">
        <v>0</v>
      </c>
      <c r="T1032" s="226">
        <f>S1032*H1032</f>
        <v>0</v>
      </c>
      <c r="AR1032" s="17" t="s">
        <v>141</v>
      </c>
      <c r="AT1032" s="17" t="s">
        <v>136</v>
      </c>
      <c r="AU1032" s="17" t="s">
        <v>78</v>
      </c>
      <c r="AY1032" s="17" t="s">
        <v>134</v>
      </c>
      <c r="BE1032" s="227">
        <f>IF(N1032="základní",J1032,0)</f>
        <v>0</v>
      </c>
      <c r="BF1032" s="227">
        <f>IF(N1032="snížená",J1032,0)</f>
        <v>0</v>
      </c>
      <c r="BG1032" s="227">
        <f>IF(N1032="zákl. přenesená",J1032,0)</f>
        <v>0</v>
      </c>
      <c r="BH1032" s="227">
        <f>IF(N1032="sníž. přenesená",J1032,0)</f>
        <v>0</v>
      </c>
      <c r="BI1032" s="227">
        <f>IF(N1032="nulová",J1032,0)</f>
        <v>0</v>
      </c>
      <c r="BJ1032" s="17" t="s">
        <v>76</v>
      </c>
      <c r="BK1032" s="227">
        <f>ROUND(I1032*H1032,2)</f>
        <v>0</v>
      </c>
      <c r="BL1032" s="17" t="s">
        <v>141</v>
      </c>
      <c r="BM1032" s="17" t="s">
        <v>951</v>
      </c>
    </row>
    <row r="1033" spans="2:51" s="12" customFormat="1" ht="12">
      <c r="B1033" s="228"/>
      <c r="C1033" s="229"/>
      <c r="D1033" s="230" t="s">
        <v>143</v>
      </c>
      <c r="E1033" s="231" t="s">
        <v>1</v>
      </c>
      <c r="F1033" s="232" t="s">
        <v>925</v>
      </c>
      <c r="G1033" s="229"/>
      <c r="H1033" s="231" t="s">
        <v>1</v>
      </c>
      <c r="I1033" s="233"/>
      <c r="J1033" s="229"/>
      <c r="K1033" s="229"/>
      <c r="L1033" s="234"/>
      <c r="M1033" s="235"/>
      <c r="N1033" s="236"/>
      <c r="O1033" s="236"/>
      <c r="P1033" s="236"/>
      <c r="Q1033" s="236"/>
      <c r="R1033" s="236"/>
      <c r="S1033" s="236"/>
      <c r="T1033" s="237"/>
      <c r="AT1033" s="238" t="s">
        <v>143</v>
      </c>
      <c r="AU1033" s="238" t="s">
        <v>78</v>
      </c>
      <c r="AV1033" s="12" t="s">
        <v>76</v>
      </c>
      <c r="AW1033" s="12" t="s">
        <v>30</v>
      </c>
      <c r="AX1033" s="12" t="s">
        <v>68</v>
      </c>
      <c r="AY1033" s="238" t="s">
        <v>134</v>
      </c>
    </row>
    <row r="1034" spans="2:51" s="13" customFormat="1" ht="12">
      <c r="B1034" s="239"/>
      <c r="C1034" s="240"/>
      <c r="D1034" s="230" t="s">
        <v>143</v>
      </c>
      <c r="E1034" s="241" t="s">
        <v>1</v>
      </c>
      <c r="F1034" s="242" t="s">
        <v>926</v>
      </c>
      <c r="G1034" s="240"/>
      <c r="H1034" s="243">
        <v>890.3</v>
      </c>
      <c r="I1034" s="244"/>
      <c r="J1034" s="240"/>
      <c r="K1034" s="240"/>
      <c r="L1034" s="245"/>
      <c r="M1034" s="246"/>
      <c r="N1034" s="247"/>
      <c r="O1034" s="247"/>
      <c r="P1034" s="247"/>
      <c r="Q1034" s="247"/>
      <c r="R1034" s="247"/>
      <c r="S1034" s="247"/>
      <c r="T1034" s="248"/>
      <c r="AT1034" s="249" t="s">
        <v>143</v>
      </c>
      <c r="AU1034" s="249" t="s">
        <v>78</v>
      </c>
      <c r="AV1034" s="13" t="s">
        <v>78</v>
      </c>
      <c r="AW1034" s="13" t="s">
        <v>30</v>
      </c>
      <c r="AX1034" s="13" t="s">
        <v>68</v>
      </c>
      <c r="AY1034" s="249" t="s">
        <v>134</v>
      </c>
    </row>
    <row r="1035" spans="2:51" s="12" customFormat="1" ht="12">
      <c r="B1035" s="228"/>
      <c r="C1035" s="229"/>
      <c r="D1035" s="230" t="s">
        <v>143</v>
      </c>
      <c r="E1035" s="231" t="s">
        <v>1</v>
      </c>
      <c r="F1035" s="232" t="s">
        <v>939</v>
      </c>
      <c r="G1035" s="229"/>
      <c r="H1035" s="231" t="s">
        <v>1</v>
      </c>
      <c r="I1035" s="233"/>
      <c r="J1035" s="229"/>
      <c r="K1035" s="229"/>
      <c r="L1035" s="234"/>
      <c r="M1035" s="235"/>
      <c r="N1035" s="236"/>
      <c r="O1035" s="236"/>
      <c r="P1035" s="236"/>
      <c r="Q1035" s="236"/>
      <c r="R1035" s="236"/>
      <c r="S1035" s="236"/>
      <c r="T1035" s="237"/>
      <c r="AT1035" s="238" t="s">
        <v>143</v>
      </c>
      <c r="AU1035" s="238" t="s">
        <v>78</v>
      </c>
      <c r="AV1035" s="12" t="s">
        <v>76</v>
      </c>
      <c r="AW1035" s="12" t="s">
        <v>30</v>
      </c>
      <c r="AX1035" s="12" t="s">
        <v>68</v>
      </c>
      <c r="AY1035" s="238" t="s">
        <v>134</v>
      </c>
    </row>
    <row r="1036" spans="2:51" s="13" customFormat="1" ht="12">
      <c r="B1036" s="239"/>
      <c r="C1036" s="240"/>
      <c r="D1036" s="230" t="s">
        <v>143</v>
      </c>
      <c r="E1036" s="241" t="s">
        <v>1</v>
      </c>
      <c r="F1036" s="242" t="s">
        <v>940</v>
      </c>
      <c r="G1036" s="240"/>
      <c r="H1036" s="243">
        <v>53.8</v>
      </c>
      <c r="I1036" s="244"/>
      <c r="J1036" s="240"/>
      <c r="K1036" s="240"/>
      <c r="L1036" s="245"/>
      <c r="M1036" s="246"/>
      <c r="N1036" s="247"/>
      <c r="O1036" s="247"/>
      <c r="P1036" s="247"/>
      <c r="Q1036" s="247"/>
      <c r="R1036" s="247"/>
      <c r="S1036" s="247"/>
      <c r="T1036" s="248"/>
      <c r="AT1036" s="249" t="s">
        <v>143</v>
      </c>
      <c r="AU1036" s="249" t="s">
        <v>78</v>
      </c>
      <c r="AV1036" s="13" t="s">
        <v>78</v>
      </c>
      <c r="AW1036" s="13" t="s">
        <v>30</v>
      </c>
      <c r="AX1036" s="13" t="s">
        <v>68</v>
      </c>
      <c r="AY1036" s="249" t="s">
        <v>134</v>
      </c>
    </row>
    <row r="1037" spans="2:51" s="12" customFormat="1" ht="12">
      <c r="B1037" s="228"/>
      <c r="C1037" s="229"/>
      <c r="D1037" s="230" t="s">
        <v>143</v>
      </c>
      <c r="E1037" s="231" t="s">
        <v>1</v>
      </c>
      <c r="F1037" s="232" t="s">
        <v>952</v>
      </c>
      <c r="G1037" s="229"/>
      <c r="H1037" s="231" t="s">
        <v>1</v>
      </c>
      <c r="I1037" s="233"/>
      <c r="J1037" s="229"/>
      <c r="K1037" s="229"/>
      <c r="L1037" s="234"/>
      <c r="M1037" s="235"/>
      <c r="N1037" s="236"/>
      <c r="O1037" s="236"/>
      <c r="P1037" s="236"/>
      <c r="Q1037" s="236"/>
      <c r="R1037" s="236"/>
      <c r="S1037" s="236"/>
      <c r="T1037" s="237"/>
      <c r="AT1037" s="238" t="s">
        <v>143</v>
      </c>
      <c r="AU1037" s="238" t="s">
        <v>78</v>
      </c>
      <c r="AV1037" s="12" t="s">
        <v>76</v>
      </c>
      <c r="AW1037" s="12" t="s">
        <v>30</v>
      </c>
      <c r="AX1037" s="12" t="s">
        <v>68</v>
      </c>
      <c r="AY1037" s="238" t="s">
        <v>134</v>
      </c>
    </row>
    <row r="1038" spans="2:51" s="12" customFormat="1" ht="12">
      <c r="B1038" s="228"/>
      <c r="C1038" s="229"/>
      <c r="D1038" s="230" t="s">
        <v>143</v>
      </c>
      <c r="E1038" s="231" t="s">
        <v>1</v>
      </c>
      <c r="F1038" s="232" t="s">
        <v>953</v>
      </c>
      <c r="G1038" s="229"/>
      <c r="H1038" s="231" t="s">
        <v>1</v>
      </c>
      <c r="I1038" s="233"/>
      <c r="J1038" s="229"/>
      <c r="K1038" s="229"/>
      <c r="L1038" s="234"/>
      <c r="M1038" s="235"/>
      <c r="N1038" s="236"/>
      <c r="O1038" s="236"/>
      <c r="P1038" s="236"/>
      <c r="Q1038" s="236"/>
      <c r="R1038" s="236"/>
      <c r="S1038" s="236"/>
      <c r="T1038" s="237"/>
      <c r="AT1038" s="238" t="s">
        <v>143</v>
      </c>
      <c r="AU1038" s="238" t="s">
        <v>78</v>
      </c>
      <c r="AV1038" s="12" t="s">
        <v>76</v>
      </c>
      <c r="AW1038" s="12" t="s">
        <v>30</v>
      </c>
      <c r="AX1038" s="12" t="s">
        <v>68</v>
      </c>
      <c r="AY1038" s="238" t="s">
        <v>134</v>
      </c>
    </row>
    <row r="1039" spans="2:51" s="13" customFormat="1" ht="12">
      <c r="B1039" s="239"/>
      <c r="C1039" s="240"/>
      <c r="D1039" s="230" t="s">
        <v>143</v>
      </c>
      <c r="E1039" s="241" t="s">
        <v>1</v>
      </c>
      <c r="F1039" s="242" t="s">
        <v>928</v>
      </c>
      <c r="G1039" s="240"/>
      <c r="H1039" s="243">
        <v>19.44</v>
      </c>
      <c r="I1039" s="244"/>
      <c r="J1039" s="240"/>
      <c r="K1039" s="240"/>
      <c r="L1039" s="245"/>
      <c r="M1039" s="246"/>
      <c r="N1039" s="247"/>
      <c r="O1039" s="247"/>
      <c r="P1039" s="247"/>
      <c r="Q1039" s="247"/>
      <c r="R1039" s="247"/>
      <c r="S1039" s="247"/>
      <c r="T1039" s="248"/>
      <c r="AT1039" s="249" t="s">
        <v>143</v>
      </c>
      <c r="AU1039" s="249" t="s">
        <v>78</v>
      </c>
      <c r="AV1039" s="13" t="s">
        <v>78</v>
      </c>
      <c r="AW1039" s="13" t="s">
        <v>30</v>
      </c>
      <c r="AX1039" s="13" t="s">
        <v>68</v>
      </c>
      <c r="AY1039" s="249" t="s">
        <v>134</v>
      </c>
    </row>
    <row r="1040" spans="2:51" s="14" customFormat="1" ht="12">
      <c r="B1040" s="250"/>
      <c r="C1040" s="251"/>
      <c r="D1040" s="230" t="s">
        <v>143</v>
      </c>
      <c r="E1040" s="252" t="s">
        <v>1</v>
      </c>
      <c r="F1040" s="253" t="s">
        <v>146</v>
      </c>
      <c r="G1040" s="251"/>
      <c r="H1040" s="254">
        <v>963.54</v>
      </c>
      <c r="I1040" s="255"/>
      <c r="J1040" s="251"/>
      <c r="K1040" s="251"/>
      <c r="L1040" s="256"/>
      <c r="M1040" s="257"/>
      <c r="N1040" s="258"/>
      <c r="O1040" s="258"/>
      <c r="P1040" s="258"/>
      <c r="Q1040" s="258"/>
      <c r="R1040" s="258"/>
      <c r="S1040" s="258"/>
      <c r="T1040" s="259"/>
      <c r="AT1040" s="260" t="s">
        <v>143</v>
      </c>
      <c r="AU1040" s="260" t="s">
        <v>78</v>
      </c>
      <c r="AV1040" s="14" t="s">
        <v>141</v>
      </c>
      <c r="AW1040" s="14" t="s">
        <v>30</v>
      </c>
      <c r="AX1040" s="14" t="s">
        <v>76</v>
      </c>
      <c r="AY1040" s="260" t="s">
        <v>134</v>
      </c>
    </row>
    <row r="1041" spans="2:65" s="1" customFormat="1" ht="16.5" customHeight="1">
      <c r="B1041" s="38"/>
      <c r="C1041" s="216" t="s">
        <v>954</v>
      </c>
      <c r="D1041" s="216" t="s">
        <v>136</v>
      </c>
      <c r="E1041" s="217" t="s">
        <v>955</v>
      </c>
      <c r="F1041" s="218" t="s">
        <v>956</v>
      </c>
      <c r="G1041" s="219" t="s">
        <v>543</v>
      </c>
      <c r="H1041" s="220">
        <v>594</v>
      </c>
      <c r="I1041" s="221"/>
      <c r="J1041" s="222">
        <f>ROUND(I1041*H1041,2)</f>
        <v>0</v>
      </c>
      <c r="K1041" s="218" t="s">
        <v>1</v>
      </c>
      <c r="L1041" s="43"/>
      <c r="M1041" s="223" t="s">
        <v>1</v>
      </c>
      <c r="N1041" s="224" t="s">
        <v>39</v>
      </c>
      <c r="O1041" s="79"/>
      <c r="P1041" s="225">
        <f>O1041*H1041</f>
        <v>0</v>
      </c>
      <c r="Q1041" s="225">
        <v>0</v>
      </c>
      <c r="R1041" s="225">
        <f>Q1041*H1041</f>
        <v>0</v>
      </c>
      <c r="S1041" s="225">
        <v>0</v>
      </c>
      <c r="T1041" s="226">
        <f>S1041*H1041</f>
        <v>0</v>
      </c>
      <c r="AR1041" s="17" t="s">
        <v>141</v>
      </c>
      <c r="AT1041" s="17" t="s">
        <v>136</v>
      </c>
      <c r="AU1041" s="17" t="s">
        <v>78</v>
      </c>
      <c r="AY1041" s="17" t="s">
        <v>134</v>
      </c>
      <c r="BE1041" s="227">
        <f>IF(N1041="základní",J1041,0)</f>
        <v>0</v>
      </c>
      <c r="BF1041" s="227">
        <f>IF(N1041="snížená",J1041,0)</f>
        <v>0</v>
      </c>
      <c r="BG1041" s="227">
        <f>IF(N1041="zákl. přenesená",J1041,0)</f>
        <v>0</v>
      </c>
      <c r="BH1041" s="227">
        <f>IF(N1041="sníž. přenesená",J1041,0)</f>
        <v>0</v>
      </c>
      <c r="BI1041" s="227">
        <f>IF(N1041="nulová",J1041,0)</f>
        <v>0</v>
      </c>
      <c r="BJ1041" s="17" t="s">
        <v>76</v>
      </c>
      <c r="BK1041" s="227">
        <f>ROUND(I1041*H1041,2)</f>
        <v>0</v>
      </c>
      <c r="BL1041" s="17" t="s">
        <v>141</v>
      </c>
      <c r="BM1041" s="17" t="s">
        <v>957</v>
      </c>
    </row>
    <row r="1042" spans="2:51" s="12" customFormat="1" ht="12">
      <c r="B1042" s="228"/>
      <c r="C1042" s="229"/>
      <c r="D1042" s="230" t="s">
        <v>143</v>
      </c>
      <c r="E1042" s="231" t="s">
        <v>1</v>
      </c>
      <c r="F1042" s="232" t="s">
        <v>929</v>
      </c>
      <c r="G1042" s="229"/>
      <c r="H1042" s="231" t="s">
        <v>1</v>
      </c>
      <c r="I1042" s="233"/>
      <c r="J1042" s="229"/>
      <c r="K1042" s="229"/>
      <c r="L1042" s="234"/>
      <c r="M1042" s="235"/>
      <c r="N1042" s="236"/>
      <c r="O1042" s="236"/>
      <c r="P1042" s="236"/>
      <c r="Q1042" s="236"/>
      <c r="R1042" s="236"/>
      <c r="S1042" s="236"/>
      <c r="T1042" s="237"/>
      <c r="AT1042" s="238" t="s">
        <v>143</v>
      </c>
      <c r="AU1042" s="238" t="s">
        <v>78</v>
      </c>
      <c r="AV1042" s="12" t="s">
        <v>76</v>
      </c>
      <c r="AW1042" s="12" t="s">
        <v>30</v>
      </c>
      <c r="AX1042" s="12" t="s">
        <v>68</v>
      </c>
      <c r="AY1042" s="238" t="s">
        <v>134</v>
      </c>
    </row>
    <row r="1043" spans="2:51" s="13" customFormat="1" ht="12">
      <c r="B1043" s="239"/>
      <c r="C1043" s="240"/>
      <c r="D1043" s="230" t="s">
        <v>143</v>
      </c>
      <c r="E1043" s="241" t="s">
        <v>1</v>
      </c>
      <c r="F1043" s="242" t="s">
        <v>930</v>
      </c>
      <c r="G1043" s="240"/>
      <c r="H1043" s="243">
        <v>594</v>
      </c>
      <c r="I1043" s="244"/>
      <c r="J1043" s="240"/>
      <c r="K1043" s="240"/>
      <c r="L1043" s="245"/>
      <c r="M1043" s="246"/>
      <c r="N1043" s="247"/>
      <c r="O1043" s="247"/>
      <c r="P1043" s="247"/>
      <c r="Q1043" s="247"/>
      <c r="R1043" s="247"/>
      <c r="S1043" s="247"/>
      <c r="T1043" s="248"/>
      <c r="AT1043" s="249" t="s">
        <v>143</v>
      </c>
      <c r="AU1043" s="249" t="s">
        <v>78</v>
      </c>
      <c r="AV1043" s="13" t="s">
        <v>78</v>
      </c>
      <c r="AW1043" s="13" t="s">
        <v>30</v>
      </c>
      <c r="AX1043" s="13" t="s">
        <v>68</v>
      </c>
      <c r="AY1043" s="249" t="s">
        <v>134</v>
      </c>
    </row>
    <row r="1044" spans="2:51" s="14" customFormat="1" ht="12">
      <c r="B1044" s="250"/>
      <c r="C1044" s="251"/>
      <c r="D1044" s="230" t="s">
        <v>143</v>
      </c>
      <c r="E1044" s="252" t="s">
        <v>1</v>
      </c>
      <c r="F1044" s="253" t="s">
        <v>146</v>
      </c>
      <c r="G1044" s="251"/>
      <c r="H1044" s="254">
        <v>594</v>
      </c>
      <c r="I1044" s="255"/>
      <c r="J1044" s="251"/>
      <c r="K1044" s="251"/>
      <c r="L1044" s="256"/>
      <c r="M1044" s="257"/>
      <c r="N1044" s="258"/>
      <c r="O1044" s="258"/>
      <c r="P1044" s="258"/>
      <c r="Q1044" s="258"/>
      <c r="R1044" s="258"/>
      <c r="S1044" s="258"/>
      <c r="T1044" s="259"/>
      <c r="AT1044" s="260" t="s">
        <v>143</v>
      </c>
      <c r="AU1044" s="260" t="s">
        <v>78</v>
      </c>
      <c r="AV1044" s="14" t="s">
        <v>141</v>
      </c>
      <c r="AW1044" s="14" t="s">
        <v>30</v>
      </c>
      <c r="AX1044" s="14" t="s">
        <v>76</v>
      </c>
      <c r="AY1044" s="260" t="s">
        <v>134</v>
      </c>
    </row>
    <row r="1045" spans="2:65" s="1" customFormat="1" ht="16.5" customHeight="1">
      <c r="B1045" s="38"/>
      <c r="C1045" s="216" t="s">
        <v>958</v>
      </c>
      <c r="D1045" s="216" t="s">
        <v>136</v>
      </c>
      <c r="E1045" s="217" t="s">
        <v>959</v>
      </c>
      <c r="F1045" s="218" t="s">
        <v>960</v>
      </c>
      <c r="G1045" s="219" t="s">
        <v>543</v>
      </c>
      <c r="H1045" s="220">
        <v>634.5</v>
      </c>
      <c r="I1045" s="221"/>
      <c r="J1045" s="222">
        <f>ROUND(I1045*H1045,2)</f>
        <v>0</v>
      </c>
      <c r="K1045" s="218" t="s">
        <v>140</v>
      </c>
      <c r="L1045" s="43"/>
      <c r="M1045" s="223" t="s">
        <v>1</v>
      </c>
      <c r="N1045" s="224" t="s">
        <v>39</v>
      </c>
      <c r="O1045" s="79"/>
      <c r="P1045" s="225">
        <f>O1045*H1045</f>
        <v>0</v>
      </c>
      <c r="Q1045" s="225">
        <v>0</v>
      </c>
      <c r="R1045" s="225">
        <f>Q1045*H1045</f>
        <v>0</v>
      </c>
      <c r="S1045" s="225">
        <v>0</v>
      </c>
      <c r="T1045" s="226">
        <f>S1045*H1045</f>
        <v>0</v>
      </c>
      <c r="AR1045" s="17" t="s">
        <v>141</v>
      </c>
      <c r="AT1045" s="17" t="s">
        <v>136</v>
      </c>
      <c r="AU1045" s="17" t="s">
        <v>78</v>
      </c>
      <c r="AY1045" s="17" t="s">
        <v>134</v>
      </c>
      <c r="BE1045" s="227">
        <f>IF(N1045="základní",J1045,0)</f>
        <v>0</v>
      </c>
      <c r="BF1045" s="227">
        <f>IF(N1045="snížená",J1045,0)</f>
        <v>0</v>
      </c>
      <c r="BG1045" s="227">
        <f>IF(N1045="zákl. přenesená",J1045,0)</f>
        <v>0</v>
      </c>
      <c r="BH1045" s="227">
        <f>IF(N1045="sníž. přenesená",J1045,0)</f>
        <v>0</v>
      </c>
      <c r="BI1045" s="227">
        <f>IF(N1045="nulová",J1045,0)</f>
        <v>0</v>
      </c>
      <c r="BJ1045" s="17" t="s">
        <v>76</v>
      </c>
      <c r="BK1045" s="227">
        <f>ROUND(I1045*H1045,2)</f>
        <v>0</v>
      </c>
      <c r="BL1045" s="17" t="s">
        <v>141</v>
      </c>
      <c r="BM1045" s="17" t="s">
        <v>961</v>
      </c>
    </row>
    <row r="1046" spans="2:51" s="12" customFormat="1" ht="12">
      <c r="B1046" s="228"/>
      <c r="C1046" s="229"/>
      <c r="D1046" s="230" t="s">
        <v>143</v>
      </c>
      <c r="E1046" s="231" t="s">
        <v>1</v>
      </c>
      <c r="F1046" s="232" t="s">
        <v>914</v>
      </c>
      <c r="G1046" s="229"/>
      <c r="H1046" s="231" t="s">
        <v>1</v>
      </c>
      <c r="I1046" s="233"/>
      <c r="J1046" s="229"/>
      <c r="K1046" s="229"/>
      <c r="L1046" s="234"/>
      <c r="M1046" s="235"/>
      <c r="N1046" s="236"/>
      <c r="O1046" s="236"/>
      <c r="P1046" s="236"/>
      <c r="Q1046" s="236"/>
      <c r="R1046" s="236"/>
      <c r="S1046" s="236"/>
      <c r="T1046" s="237"/>
      <c r="AT1046" s="238" t="s">
        <v>143</v>
      </c>
      <c r="AU1046" s="238" t="s">
        <v>78</v>
      </c>
      <c r="AV1046" s="12" t="s">
        <v>76</v>
      </c>
      <c r="AW1046" s="12" t="s">
        <v>30</v>
      </c>
      <c r="AX1046" s="12" t="s">
        <v>68</v>
      </c>
      <c r="AY1046" s="238" t="s">
        <v>134</v>
      </c>
    </row>
    <row r="1047" spans="2:51" s="13" customFormat="1" ht="12">
      <c r="B1047" s="239"/>
      <c r="C1047" s="240"/>
      <c r="D1047" s="230" t="s">
        <v>143</v>
      </c>
      <c r="E1047" s="241" t="s">
        <v>1</v>
      </c>
      <c r="F1047" s="242" t="s">
        <v>915</v>
      </c>
      <c r="G1047" s="240"/>
      <c r="H1047" s="243">
        <v>634.5</v>
      </c>
      <c r="I1047" s="244"/>
      <c r="J1047" s="240"/>
      <c r="K1047" s="240"/>
      <c r="L1047" s="245"/>
      <c r="M1047" s="246"/>
      <c r="N1047" s="247"/>
      <c r="O1047" s="247"/>
      <c r="P1047" s="247"/>
      <c r="Q1047" s="247"/>
      <c r="R1047" s="247"/>
      <c r="S1047" s="247"/>
      <c r="T1047" s="248"/>
      <c r="AT1047" s="249" t="s">
        <v>143</v>
      </c>
      <c r="AU1047" s="249" t="s">
        <v>78</v>
      </c>
      <c r="AV1047" s="13" t="s">
        <v>78</v>
      </c>
      <c r="AW1047" s="13" t="s">
        <v>30</v>
      </c>
      <c r="AX1047" s="13" t="s">
        <v>68</v>
      </c>
      <c r="AY1047" s="249" t="s">
        <v>134</v>
      </c>
    </row>
    <row r="1048" spans="2:51" s="14" customFormat="1" ht="12">
      <c r="B1048" s="250"/>
      <c r="C1048" s="251"/>
      <c r="D1048" s="230" t="s">
        <v>143</v>
      </c>
      <c r="E1048" s="252" t="s">
        <v>1</v>
      </c>
      <c r="F1048" s="253" t="s">
        <v>146</v>
      </c>
      <c r="G1048" s="251"/>
      <c r="H1048" s="254">
        <v>634.5</v>
      </c>
      <c r="I1048" s="255"/>
      <c r="J1048" s="251"/>
      <c r="K1048" s="251"/>
      <c r="L1048" s="256"/>
      <c r="M1048" s="257"/>
      <c r="N1048" s="258"/>
      <c r="O1048" s="258"/>
      <c r="P1048" s="258"/>
      <c r="Q1048" s="258"/>
      <c r="R1048" s="258"/>
      <c r="S1048" s="258"/>
      <c r="T1048" s="259"/>
      <c r="AT1048" s="260" t="s">
        <v>143</v>
      </c>
      <c r="AU1048" s="260" t="s">
        <v>78</v>
      </c>
      <c r="AV1048" s="14" t="s">
        <v>141</v>
      </c>
      <c r="AW1048" s="14" t="s">
        <v>30</v>
      </c>
      <c r="AX1048" s="14" t="s">
        <v>76</v>
      </c>
      <c r="AY1048" s="260" t="s">
        <v>134</v>
      </c>
    </row>
    <row r="1049" spans="2:63" s="11" customFormat="1" ht="22.8" customHeight="1">
      <c r="B1049" s="200"/>
      <c r="C1049" s="201"/>
      <c r="D1049" s="202" t="s">
        <v>67</v>
      </c>
      <c r="E1049" s="214" t="s">
        <v>962</v>
      </c>
      <c r="F1049" s="214" t="s">
        <v>963</v>
      </c>
      <c r="G1049" s="201"/>
      <c r="H1049" s="201"/>
      <c r="I1049" s="204"/>
      <c r="J1049" s="215">
        <f>BK1049</f>
        <v>0</v>
      </c>
      <c r="K1049" s="201"/>
      <c r="L1049" s="206"/>
      <c r="M1049" s="207"/>
      <c r="N1049" s="208"/>
      <c r="O1049" s="208"/>
      <c r="P1049" s="209">
        <f>P1050</f>
        <v>0</v>
      </c>
      <c r="Q1049" s="208"/>
      <c r="R1049" s="209">
        <f>R1050</f>
        <v>0</v>
      </c>
      <c r="S1049" s="208"/>
      <c r="T1049" s="210">
        <f>T1050</f>
        <v>0</v>
      </c>
      <c r="AR1049" s="211" t="s">
        <v>76</v>
      </c>
      <c r="AT1049" s="212" t="s">
        <v>67</v>
      </c>
      <c r="AU1049" s="212" t="s">
        <v>76</v>
      </c>
      <c r="AY1049" s="211" t="s">
        <v>134</v>
      </c>
      <c r="BK1049" s="213">
        <f>BK1050</f>
        <v>0</v>
      </c>
    </row>
    <row r="1050" spans="2:65" s="1" customFormat="1" ht="22.5" customHeight="1">
      <c r="B1050" s="38"/>
      <c r="C1050" s="216" t="s">
        <v>964</v>
      </c>
      <c r="D1050" s="216" t="s">
        <v>136</v>
      </c>
      <c r="E1050" s="217" t="s">
        <v>965</v>
      </c>
      <c r="F1050" s="218" t="s">
        <v>966</v>
      </c>
      <c r="G1050" s="219" t="s">
        <v>543</v>
      </c>
      <c r="H1050" s="220">
        <v>1415.707</v>
      </c>
      <c r="I1050" s="221"/>
      <c r="J1050" s="222">
        <f>ROUND(I1050*H1050,2)</f>
        <v>0</v>
      </c>
      <c r="K1050" s="218" t="s">
        <v>1</v>
      </c>
      <c r="L1050" s="43"/>
      <c r="M1050" s="223" t="s">
        <v>1</v>
      </c>
      <c r="N1050" s="224" t="s">
        <v>39</v>
      </c>
      <c r="O1050" s="79"/>
      <c r="P1050" s="225">
        <f>O1050*H1050</f>
        <v>0</v>
      </c>
      <c r="Q1050" s="225">
        <v>0</v>
      </c>
      <c r="R1050" s="225">
        <f>Q1050*H1050</f>
        <v>0</v>
      </c>
      <c r="S1050" s="225">
        <v>0</v>
      </c>
      <c r="T1050" s="226">
        <f>S1050*H1050</f>
        <v>0</v>
      </c>
      <c r="AR1050" s="17" t="s">
        <v>141</v>
      </c>
      <c r="AT1050" s="17" t="s">
        <v>136</v>
      </c>
      <c r="AU1050" s="17" t="s">
        <v>78</v>
      </c>
      <c r="AY1050" s="17" t="s">
        <v>134</v>
      </c>
      <c r="BE1050" s="227">
        <f>IF(N1050="základní",J1050,0)</f>
        <v>0</v>
      </c>
      <c r="BF1050" s="227">
        <f>IF(N1050="snížená",J1050,0)</f>
        <v>0</v>
      </c>
      <c r="BG1050" s="227">
        <f>IF(N1050="zákl. přenesená",J1050,0)</f>
        <v>0</v>
      </c>
      <c r="BH1050" s="227">
        <f>IF(N1050="sníž. přenesená",J1050,0)</f>
        <v>0</v>
      </c>
      <c r="BI1050" s="227">
        <f>IF(N1050="nulová",J1050,0)</f>
        <v>0</v>
      </c>
      <c r="BJ1050" s="17" t="s">
        <v>76</v>
      </c>
      <c r="BK1050" s="227">
        <f>ROUND(I1050*H1050,2)</f>
        <v>0</v>
      </c>
      <c r="BL1050" s="17" t="s">
        <v>141</v>
      </c>
      <c r="BM1050" s="17" t="s">
        <v>967</v>
      </c>
    </row>
    <row r="1051" spans="2:63" s="11" customFormat="1" ht="25.9" customHeight="1">
      <c r="B1051" s="200"/>
      <c r="C1051" s="201"/>
      <c r="D1051" s="202" t="s">
        <v>67</v>
      </c>
      <c r="E1051" s="203" t="s">
        <v>968</v>
      </c>
      <c r="F1051" s="203" t="s">
        <v>969</v>
      </c>
      <c r="G1051" s="201"/>
      <c r="H1051" s="201"/>
      <c r="I1051" s="204"/>
      <c r="J1051" s="205">
        <f>BK1051</f>
        <v>0</v>
      </c>
      <c r="K1051" s="201"/>
      <c r="L1051" s="206"/>
      <c r="M1051" s="207"/>
      <c r="N1051" s="208"/>
      <c r="O1051" s="208"/>
      <c r="P1051" s="209">
        <f>P1052</f>
        <v>0</v>
      </c>
      <c r="Q1051" s="208"/>
      <c r="R1051" s="209">
        <f>R1052</f>
        <v>0</v>
      </c>
      <c r="S1051" s="208"/>
      <c r="T1051" s="210">
        <f>T1052</f>
        <v>0</v>
      </c>
      <c r="AR1051" s="211" t="s">
        <v>78</v>
      </c>
      <c r="AT1051" s="212" t="s">
        <v>67</v>
      </c>
      <c r="AU1051" s="212" t="s">
        <v>68</v>
      </c>
      <c r="AY1051" s="211" t="s">
        <v>134</v>
      </c>
      <c r="BK1051" s="213">
        <f>BK1052</f>
        <v>0</v>
      </c>
    </row>
    <row r="1052" spans="2:63" s="11" customFormat="1" ht="22.8" customHeight="1">
      <c r="B1052" s="200"/>
      <c r="C1052" s="201"/>
      <c r="D1052" s="202" t="s">
        <v>67</v>
      </c>
      <c r="E1052" s="214" t="s">
        <v>970</v>
      </c>
      <c r="F1052" s="214" t="s">
        <v>971</v>
      </c>
      <c r="G1052" s="201"/>
      <c r="H1052" s="201"/>
      <c r="I1052" s="204"/>
      <c r="J1052" s="215">
        <f>BK1052</f>
        <v>0</v>
      </c>
      <c r="K1052" s="201"/>
      <c r="L1052" s="206"/>
      <c r="M1052" s="207"/>
      <c r="N1052" s="208"/>
      <c r="O1052" s="208"/>
      <c r="P1052" s="209">
        <f>SUM(P1053:P1056)</f>
        <v>0</v>
      </c>
      <c r="Q1052" s="208"/>
      <c r="R1052" s="209">
        <f>SUM(R1053:R1056)</f>
        <v>0</v>
      </c>
      <c r="S1052" s="208"/>
      <c r="T1052" s="210">
        <f>SUM(T1053:T1056)</f>
        <v>0</v>
      </c>
      <c r="AR1052" s="211" t="s">
        <v>78</v>
      </c>
      <c r="AT1052" s="212" t="s">
        <v>67</v>
      </c>
      <c r="AU1052" s="212" t="s">
        <v>76</v>
      </c>
      <c r="AY1052" s="211" t="s">
        <v>134</v>
      </c>
      <c r="BK1052" s="213">
        <f>SUM(BK1053:BK1056)</f>
        <v>0</v>
      </c>
    </row>
    <row r="1053" spans="2:65" s="1" customFormat="1" ht="22.5" customHeight="1">
      <c r="B1053" s="38"/>
      <c r="C1053" s="216" t="s">
        <v>972</v>
      </c>
      <c r="D1053" s="216" t="s">
        <v>136</v>
      </c>
      <c r="E1053" s="217" t="s">
        <v>973</v>
      </c>
      <c r="F1053" s="218" t="s">
        <v>974</v>
      </c>
      <c r="G1053" s="219" t="s">
        <v>439</v>
      </c>
      <c r="H1053" s="220">
        <v>216.4</v>
      </c>
      <c r="I1053" s="221"/>
      <c r="J1053" s="222">
        <f>ROUND(I1053*H1053,2)</f>
        <v>0</v>
      </c>
      <c r="K1053" s="218" t="s">
        <v>1</v>
      </c>
      <c r="L1053" s="43"/>
      <c r="M1053" s="223" t="s">
        <v>1</v>
      </c>
      <c r="N1053" s="224" t="s">
        <v>39</v>
      </c>
      <c r="O1053" s="79"/>
      <c r="P1053" s="225">
        <f>O1053*H1053</f>
        <v>0</v>
      </c>
      <c r="Q1053" s="225">
        <v>0</v>
      </c>
      <c r="R1053" s="225">
        <f>Q1053*H1053</f>
        <v>0</v>
      </c>
      <c r="S1053" s="225">
        <v>0</v>
      </c>
      <c r="T1053" s="226">
        <f>S1053*H1053</f>
        <v>0</v>
      </c>
      <c r="AR1053" s="17" t="s">
        <v>216</v>
      </c>
      <c r="AT1053" s="17" t="s">
        <v>136</v>
      </c>
      <c r="AU1053" s="17" t="s">
        <v>78</v>
      </c>
      <c r="AY1053" s="17" t="s">
        <v>134</v>
      </c>
      <c r="BE1053" s="227">
        <f>IF(N1053="základní",J1053,0)</f>
        <v>0</v>
      </c>
      <c r="BF1053" s="227">
        <f>IF(N1053="snížená",J1053,0)</f>
        <v>0</v>
      </c>
      <c r="BG1053" s="227">
        <f>IF(N1053="zákl. přenesená",J1053,0)</f>
        <v>0</v>
      </c>
      <c r="BH1053" s="227">
        <f>IF(N1053="sníž. přenesená",J1053,0)</f>
        <v>0</v>
      </c>
      <c r="BI1053" s="227">
        <f>IF(N1053="nulová",J1053,0)</f>
        <v>0</v>
      </c>
      <c r="BJ1053" s="17" t="s">
        <v>76</v>
      </c>
      <c r="BK1053" s="227">
        <f>ROUND(I1053*H1053,2)</f>
        <v>0</v>
      </c>
      <c r="BL1053" s="17" t="s">
        <v>216</v>
      </c>
      <c r="BM1053" s="17" t="s">
        <v>975</v>
      </c>
    </row>
    <row r="1054" spans="2:51" s="12" customFormat="1" ht="12">
      <c r="B1054" s="228"/>
      <c r="C1054" s="229"/>
      <c r="D1054" s="230" t="s">
        <v>143</v>
      </c>
      <c r="E1054" s="231" t="s">
        <v>1</v>
      </c>
      <c r="F1054" s="232" t="s">
        <v>577</v>
      </c>
      <c r="G1054" s="229"/>
      <c r="H1054" s="231" t="s">
        <v>1</v>
      </c>
      <c r="I1054" s="233"/>
      <c r="J1054" s="229"/>
      <c r="K1054" s="229"/>
      <c r="L1054" s="234"/>
      <c r="M1054" s="235"/>
      <c r="N1054" s="236"/>
      <c r="O1054" s="236"/>
      <c r="P1054" s="236"/>
      <c r="Q1054" s="236"/>
      <c r="R1054" s="236"/>
      <c r="S1054" s="236"/>
      <c r="T1054" s="237"/>
      <c r="AT1054" s="238" t="s">
        <v>143</v>
      </c>
      <c r="AU1054" s="238" t="s">
        <v>78</v>
      </c>
      <c r="AV1054" s="12" t="s">
        <v>76</v>
      </c>
      <c r="AW1054" s="12" t="s">
        <v>30</v>
      </c>
      <c r="AX1054" s="12" t="s">
        <v>68</v>
      </c>
      <c r="AY1054" s="238" t="s">
        <v>134</v>
      </c>
    </row>
    <row r="1055" spans="2:51" s="13" customFormat="1" ht="12">
      <c r="B1055" s="239"/>
      <c r="C1055" s="240"/>
      <c r="D1055" s="230" t="s">
        <v>143</v>
      </c>
      <c r="E1055" s="241" t="s">
        <v>1</v>
      </c>
      <c r="F1055" s="242" t="s">
        <v>976</v>
      </c>
      <c r="G1055" s="240"/>
      <c r="H1055" s="243">
        <v>216.4</v>
      </c>
      <c r="I1055" s="244"/>
      <c r="J1055" s="240"/>
      <c r="K1055" s="240"/>
      <c r="L1055" s="245"/>
      <c r="M1055" s="246"/>
      <c r="N1055" s="247"/>
      <c r="O1055" s="247"/>
      <c r="P1055" s="247"/>
      <c r="Q1055" s="247"/>
      <c r="R1055" s="247"/>
      <c r="S1055" s="247"/>
      <c r="T1055" s="248"/>
      <c r="AT1055" s="249" t="s">
        <v>143</v>
      </c>
      <c r="AU1055" s="249" t="s">
        <v>78</v>
      </c>
      <c r="AV1055" s="13" t="s">
        <v>78</v>
      </c>
      <c r="AW1055" s="13" t="s">
        <v>30</v>
      </c>
      <c r="AX1055" s="13" t="s">
        <v>68</v>
      </c>
      <c r="AY1055" s="249" t="s">
        <v>134</v>
      </c>
    </row>
    <row r="1056" spans="2:51" s="14" customFormat="1" ht="12">
      <c r="B1056" s="250"/>
      <c r="C1056" s="251"/>
      <c r="D1056" s="230" t="s">
        <v>143</v>
      </c>
      <c r="E1056" s="252" t="s">
        <v>1</v>
      </c>
      <c r="F1056" s="253" t="s">
        <v>146</v>
      </c>
      <c r="G1056" s="251"/>
      <c r="H1056" s="254">
        <v>216.4</v>
      </c>
      <c r="I1056" s="255"/>
      <c r="J1056" s="251"/>
      <c r="K1056" s="251"/>
      <c r="L1056" s="256"/>
      <c r="M1056" s="257"/>
      <c r="N1056" s="258"/>
      <c r="O1056" s="258"/>
      <c r="P1056" s="258"/>
      <c r="Q1056" s="258"/>
      <c r="R1056" s="258"/>
      <c r="S1056" s="258"/>
      <c r="T1056" s="259"/>
      <c r="AT1056" s="260" t="s">
        <v>143</v>
      </c>
      <c r="AU1056" s="260" t="s">
        <v>78</v>
      </c>
      <c r="AV1056" s="14" t="s">
        <v>141</v>
      </c>
      <c r="AW1056" s="14" t="s">
        <v>30</v>
      </c>
      <c r="AX1056" s="14" t="s">
        <v>76</v>
      </c>
      <c r="AY1056" s="260" t="s">
        <v>134</v>
      </c>
    </row>
    <row r="1057" spans="2:63" s="11" customFormat="1" ht="25.9" customHeight="1">
      <c r="B1057" s="200"/>
      <c r="C1057" s="201"/>
      <c r="D1057" s="202" t="s">
        <v>67</v>
      </c>
      <c r="E1057" s="203" t="s">
        <v>565</v>
      </c>
      <c r="F1057" s="203" t="s">
        <v>977</v>
      </c>
      <c r="G1057" s="201"/>
      <c r="H1057" s="201"/>
      <c r="I1057" s="204"/>
      <c r="J1057" s="205">
        <f>BK1057</f>
        <v>0</v>
      </c>
      <c r="K1057" s="201"/>
      <c r="L1057" s="206"/>
      <c r="M1057" s="207"/>
      <c r="N1057" s="208"/>
      <c r="O1057" s="208"/>
      <c r="P1057" s="209">
        <f>P1058</f>
        <v>0</v>
      </c>
      <c r="Q1057" s="208"/>
      <c r="R1057" s="209">
        <f>R1058</f>
        <v>4.643999999999999</v>
      </c>
      <c r="S1057" s="208"/>
      <c r="T1057" s="210">
        <f>T1058</f>
        <v>0</v>
      </c>
      <c r="AR1057" s="211" t="s">
        <v>151</v>
      </c>
      <c r="AT1057" s="212" t="s">
        <v>67</v>
      </c>
      <c r="AU1057" s="212" t="s">
        <v>68</v>
      </c>
      <c r="AY1057" s="211" t="s">
        <v>134</v>
      </c>
      <c r="BK1057" s="213">
        <f>BK1058</f>
        <v>0</v>
      </c>
    </row>
    <row r="1058" spans="2:63" s="11" customFormat="1" ht="22.8" customHeight="1">
      <c r="B1058" s="200"/>
      <c r="C1058" s="201"/>
      <c r="D1058" s="202" t="s">
        <v>67</v>
      </c>
      <c r="E1058" s="214" t="s">
        <v>978</v>
      </c>
      <c r="F1058" s="214" t="s">
        <v>979</v>
      </c>
      <c r="G1058" s="201"/>
      <c r="H1058" s="201"/>
      <c r="I1058" s="204"/>
      <c r="J1058" s="215">
        <f>BK1058</f>
        <v>0</v>
      </c>
      <c r="K1058" s="201"/>
      <c r="L1058" s="206"/>
      <c r="M1058" s="207"/>
      <c r="N1058" s="208"/>
      <c r="O1058" s="208"/>
      <c r="P1058" s="209">
        <f>SUM(P1059:P1062)</f>
        <v>0</v>
      </c>
      <c r="Q1058" s="208"/>
      <c r="R1058" s="209">
        <f>SUM(R1059:R1062)</f>
        <v>4.643999999999999</v>
      </c>
      <c r="S1058" s="208"/>
      <c r="T1058" s="210">
        <f>SUM(T1059:T1062)</f>
        <v>0</v>
      </c>
      <c r="AR1058" s="211" t="s">
        <v>151</v>
      </c>
      <c r="AT1058" s="212" t="s">
        <v>67</v>
      </c>
      <c r="AU1058" s="212" t="s">
        <v>76</v>
      </c>
      <c r="AY1058" s="211" t="s">
        <v>134</v>
      </c>
      <c r="BK1058" s="213">
        <f>SUM(BK1059:BK1062)</f>
        <v>0</v>
      </c>
    </row>
    <row r="1059" spans="2:65" s="1" customFormat="1" ht="22.5" customHeight="1">
      <c r="B1059" s="38"/>
      <c r="C1059" s="216" t="s">
        <v>980</v>
      </c>
      <c r="D1059" s="216" t="s">
        <v>136</v>
      </c>
      <c r="E1059" s="217" t="s">
        <v>981</v>
      </c>
      <c r="F1059" s="218" t="s">
        <v>982</v>
      </c>
      <c r="G1059" s="219" t="s">
        <v>459</v>
      </c>
      <c r="H1059" s="220">
        <v>108</v>
      </c>
      <c r="I1059" s="221"/>
      <c r="J1059" s="222">
        <f>ROUND(I1059*H1059,2)</f>
        <v>0</v>
      </c>
      <c r="K1059" s="218" t="s">
        <v>140</v>
      </c>
      <c r="L1059" s="43"/>
      <c r="M1059" s="223" t="s">
        <v>1</v>
      </c>
      <c r="N1059" s="224" t="s">
        <v>39</v>
      </c>
      <c r="O1059" s="79"/>
      <c r="P1059" s="225">
        <f>O1059*H1059</f>
        <v>0</v>
      </c>
      <c r="Q1059" s="225">
        <v>0.043</v>
      </c>
      <c r="R1059" s="225">
        <f>Q1059*H1059</f>
        <v>4.643999999999999</v>
      </c>
      <c r="S1059" s="225">
        <v>0</v>
      </c>
      <c r="T1059" s="226">
        <f>S1059*H1059</f>
        <v>0</v>
      </c>
      <c r="AR1059" s="17" t="s">
        <v>424</v>
      </c>
      <c r="AT1059" s="17" t="s">
        <v>136</v>
      </c>
      <c r="AU1059" s="17" t="s">
        <v>78</v>
      </c>
      <c r="AY1059" s="17" t="s">
        <v>134</v>
      </c>
      <c r="BE1059" s="227">
        <f>IF(N1059="základní",J1059,0)</f>
        <v>0</v>
      </c>
      <c r="BF1059" s="227">
        <f>IF(N1059="snížená",J1059,0)</f>
        <v>0</v>
      </c>
      <c r="BG1059" s="227">
        <f>IF(N1059="zákl. přenesená",J1059,0)</f>
        <v>0</v>
      </c>
      <c r="BH1059" s="227">
        <f>IF(N1059="sníž. přenesená",J1059,0)</f>
        <v>0</v>
      </c>
      <c r="BI1059" s="227">
        <f>IF(N1059="nulová",J1059,0)</f>
        <v>0</v>
      </c>
      <c r="BJ1059" s="17" t="s">
        <v>76</v>
      </c>
      <c r="BK1059" s="227">
        <f>ROUND(I1059*H1059,2)</f>
        <v>0</v>
      </c>
      <c r="BL1059" s="17" t="s">
        <v>424</v>
      </c>
      <c r="BM1059" s="17" t="s">
        <v>983</v>
      </c>
    </row>
    <row r="1060" spans="2:51" s="12" customFormat="1" ht="12">
      <c r="B1060" s="228"/>
      <c r="C1060" s="229"/>
      <c r="D1060" s="230" t="s">
        <v>143</v>
      </c>
      <c r="E1060" s="231" t="s">
        <v>1</v>
      </c>
      <c r="F1060" s="232" t="s">
        <v>562</v>
      </c>
      <c r="G1060" s="229"/>
      <c r="H1060" s="231" t="s">
        <v>1</v>
      </c>
      <c r="I1060" s="233"/>
      <c r="J1060" s="229"/>
      <c r="K1060" s="229"/>
      <c r="L1060" s="234"/>
      <c r="M1060" s="235"/>
      <c r="N1060" s="236"/>
      <c r="O1060" s="236"/>
      <c r="P1060" s="236"/>
      <c r="Q1060" s="236"/>
      <c r="R1060" s="236"/>
      <c r="S1060" s="236"/>
      <c r="T1060" s="237"/>
      <c r="AT1060" s="238" t="s">
        <v>143</v>
      </c>
      <c r="AU1060" s="238" t="s">
        <v>78</v>
      </c>
      <c r="AV1060" s="12" t="s">
        <v>76</v>
      </c>
      <c r="AW1060" s="12" t="s">
        <v>30</v>
      </c>
      <c r="AX1060" s="12" t="s">
        <v>68</v>
      </c>
      <c r="AY1060" s="238" t="s">
        <v>134</v>
      </c>
    </row>
    <row r="1061" spans="2:51" s="13" customFormat="1" ht="12">
      <c r="B1061" s="239"/>
      <c r="C1061" s="240"/>
      <c r="D1061" s="230" t="s">
        <v>143</v>
      </c>
      <c r="E1061" s="241" t="s">
        <v>1</v>
      </c>
      <c r="F1061" s="242" t="s">
        <v>984</v>
      </c>
      <c r="G1061" s="240"/>
      <c r="H1061" s="243">
        <v>108</v>
      </c>
      <c r="I1061" s="244"/>
      <c r="J1061" s="240"/>
      <c r="K1061" s="240"/>
      <c r="L1061" s="245"/>
      <c r="M1061" s="246"/>
      <c r="N1061" s="247"/>
      <c r="O1061" s="247"/>
      <c r="P1061" s="247"/>
      <c r="Q1061" s="247"/>
      <c r="R1061" s="247"/>
      <c r="S1061" s="247"/>
      <c r="T1061" s="248"/>
      <c r="AT1061" s="249" t="s">
        <v>143</v>
      </c>
      <c r="AU1061" s="249" t="s">
        <v>78</v>
      </c>
      <c r="AV1061" s="13" t="s">
        <v>78</v>
      </c>
      <c r="AW1061" s="13" t="s">
        <v>30</v>
      </c>
      <c r="AX1061" s="13" t="s">
        <v>68</v>
      </c>
      <c r="AY1061" s="249" t="s">
        <v>134</v>
      </c>
    </row>
    <row r="1062" spans="2:51" s="14" customFormat="1" ht="12">
      <c r="B1062" s="250"/>
      <c r="C1062" s="251"/>
      <c r="D1062" s="230" t="s">
        <v>143</v>
      </c>
      <c r="E1062" s="252" t="s">
        <v>1</v>
      </c>
      <c r="F1062" s="253" t="s">
        <v>146</v>
      </c>
      <c r="G1062" s="251"/>
      <c r="H1062" s="254">
        <v>108</v>
      </c>
      <c r="I1062" s="255"/>
      <c r="J1062" s="251"/>
      <c r="K1062" s="251"/>
      <c r="L1062" s="256"/>
      <c r="M1062" s="282"/>
      <c r="N1062" s="283"/>
      <c r="O1062" s="283"/>
      <c r="P1062" s="283"/>
      <c r="Q1062" s="283"/>
      <c r="R1062" s="283"/>
      <c r="S1062" s="283"/>
      <c r="T1062" s="284"/>
      <c r="AT1062" s="260" t="s">
        <v>143</v>
      </c>
      <c r="AU1062" s="260" t="s">
        <v>78</v>
      </c>
      <c r="AV1062" s="14" t="s">
        <v>141</v>
      </c>
      <c r="AW1062" s="14" t="s">
        <v>30</v>
      </c>
      <c r="AX1062" s="14" t="s">
        <v>76</v>
      </c>
      <c r="AY1062" s="260" t="s">
        <v>134</v>
      </c>
    </row>
    <row r="1063" spans="2:12" s="1" customFormat="1" ht="6.95" customHeight="1">
      <c r="B1063" s="57"/>
      <c r="C1063" s="58"/>
      <c r="D1063" s="58"/>
      <c r="E1063" s="58"/>
      <c r="F1063" s="58"/>
      <c r="G1063" s="58"/>
      <c r="H1063" s="58"/>
      <c r="I1063" s="167"/>
      <c r="J1063" s="58"/>
      <c r="K1063" s="58"/>
      <c r="L1063" s="43"/>
    </row>
  </sheetData>
  <sheetProtection password="CC35" sheet="1" objects="1" scenarios="1" formatColumns="0" formatRows="0" autoFilter="0"/>
  <autoFilter ref="C91:K106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78</v>
      </c>
    </row>
    <row r="4" spans="2:46" ht="24.95" customHeight="1">
      <c r="B4" s="20"/>
      <c r="D4" s="140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Regenerace sídliště Špičák - parkoviště v ulici Vladimírská, Česká Lípa (1)</v>
      </c>
      <c r="F7" s="141"/>
      <c r="G7" s="141"/>
      <c r="H7" s="141"/>
      <c r="L7" s="20"/>
    </row>
    <row r="8" spans="2:12" s="1" customFormat="1" ht="12" customHeight="1">
      <c r="B8" s="43"/>
      <c r="D8" s="141" t="s">
        <v>99</v>
      </c>
      <c r="I8" s="143"/>
      <c r="L8" s="43"/>
    </row>
    <row r="9" spans="2:12" s="1" customFormat="1" ht="36.95" customHeight="1">
      <c r="B9" s="43"/>
      <c r="E9" s="144" t="s">
        <v>985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24. 1. 2019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21</v>
      </c>
      <c r="I15" s="145" t="s">
        <v>26</v>
      </c>
      <c r="J15" s="17" t="s">
        <v>1</v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21</v>
      </c>
      <c r="I21" s="145" t="s">
        <v>26</v>
      </c>
      <c r="J21" s="17" t="s">
        <v>1</v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">
        <v>1</v>
      </c>
      <c r="L23" s="43"/>
    </row>
    <row r="24" spans="2:12" s="1" customFormat="1" ht="18" customHeight="1">
      <c r="B24" s="43"/>
      <c r="E24" s="17" t="s">
        <v>21</v>
      </c>
      <c r="I24" s="145" t="s">
        <v>26</v>
      </c>
      <c r="J24" s="17" t="s">
        <v>1</v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34</v>
      </c>
      <c r="I30" s="143"/>
      <c r="J30" s="152">
        <f>ROUND(J87,2)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36</v>
      </c>
      <c r="I32" s="154" t="s">
        <v>35</v>
      </c>
      <c r="J32" s="153" t="s">
        <v>37</v>
      </c>
      <c r="L32" s="43"/>
    </row>
    <row r="33" spans="2:12" s="1" customFormat="1" ht="14.4" customHeight="1">
      <c r="B33" s="43"/>
      <c r="D33" s="141" t="s">
        <v>38</v>
      </c>
      <c r="E33" s="141" t="s">
        <v>39</v>
      </c>
      <c r="F33" s="155">
        <f>ROUND((SUM(BE87:BE166)),2)</f>
        <v>0</v>
      </c>
      <c r="I33" s="156">
        <v>0.21</v>
      </c>
      <c r="J33" s="155">
        <f>ROUND(((SUM(BE87:BE166))*I33),2)</f>
        <v>0</v>
      </c>
      <c r="L33" s="43"/>
    </row>
    <row r="34" spans="2:12" s="1" customFormat="1" ht="14.4" customHeight="1">
      <c r="B34" s="43"/>
      <c r="E34" s="141" t="s">
        <v>40</v>
      </c>
      <c r="F34" s="155">
        <f>ROUND((SUM(BF87:BF166)),2)</f>
        <v>0</v>
      </c>
      <c r="I34" s="156">
        <v>0.15</v>
      </c>
      <c r="J34" s="155">
        <f>ROUND(((SUM(BF87:BF166))*I34),2)</f>
        <v>0</v>
      </c>
      <c r="L34" s="43"/>
    </row>
    <row r="35" spans="2:12" s="1" customFormat="1" ht="14.4" customHeight="1" hidden="1">
      <c r="B35" s="43"/>
      <c r="E35" s="141" t="s">
        <v>41</v>
      </c>
      <c r="F35" s="155">
        <f>ROUND((SUM(BG87:BG166)),2)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42</v>
      </c>
      <c r="F36" s="155">
        <f>ROUND((SUM(BH87:BH166)),2)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43</v>
      </c>
      <c r="F37" s="155">
        <f>ROUND((SUM(BI87:BI166)),2)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101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Regenerace sídliště Špičák - parkoviště v ulici Vladimírská, Česká Lípa (1)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401 - Veřejné osv - SO 401 - Veřejné osv - SO...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24. 1. 2019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102</v>
      </c>
      <c r="D57" s="173"/>
      <c r="E57" s="173"/>
      <c r="F57" s="173"/>
      <c r="G57" s="173"/>
      <c r="H57" s="173"/>
      <c r="I57" s="174"/>
      <c r="J57" s="175" t="s">
        <v>103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104</v>
      </c>
      <c r="D59" s="39"/>
      <c r="E59" s="39"/>
      <c r="F59" s="39"/>
      <c r="G59" s="39"/>
      <c r="H59" s="39"/>
      <c r="I59" s="143"/>
      <c r="J59" s="98">
        <f>J87</f>
        <v>0</v>
      </c>
      <c r="K59" s="39"/>
      <c r="L59" s="43"/>
      <c r="AU59" s="17" t="s">
        <v>105</v>
      </c>
    </row>
    <row r="60" spans="2:12" s="8" customFormat="1" ht="24.95" customHeight="1">
      <c r="B60" s="177"/>
      <c r="C60" s="178"/>
      <c r="D60" s="179" t="s">
        <v>106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9" customFormat="1" ht="19.9" customHeight="1">
      <c r="B61" s="184"/>
      <c r="C61" s="122"/>
      <c r="D61" s="185" t="s">
        <v>107</v>
      </c>
      <c r="E61" s="186"/>
      <c r="F61" s="186"/>
      <c r="G61" s="186"/>
      <c r="H61" s="186"/>
      <c r="I61" s="187"/>
      <c r="J61" s="188">
        <f>J89</f>
        <v>0</v>
      </c>
      <c r="K61" s="122"/>
      <c r="L61" s="189"/>
    </row>
    <row r="62" spans="2:12" s="9" customFormat="1" ht="19.9" customHeight="1">
      <c r="B62" s="184"/>
      <c r="C62" s="122"/>
      <c r="D62" s="185" t="s">
        <v>113</v>
      </c>
      <c r="E62" s="186"/>
      <c r="F62" s="186"/>
      <c r="G62" s="186"/>
      <c r="H62" s="186"/>
      <c r="I62" s="187"/>
      <c r="J62" s="188">
        <f>J94</f>
        <v>0</v>
      </c>
      <c r="K62" s="122"/>
      <c r="L62" s="189"/>
    </row>
    <row r="63" spans="2:12" s="8" customFormat="1" ht="24.95" customHeight="1">
      <c r="B63" s="177"/>
      <c r="C63" s="178"/>
      <c r="D63" s="179" t="s">
        <v>117</v>
      </c>
      <c r="E63" s="180"/>
      <c r="F63" s="180"/>
      <c r="G63" s="180"/>
      <c r="H63" s="180"/>
      <c r="I63" s="181"/>
      <c r="J63" s="182">
        <f>J98</f>
        <v>0</v>
      </c>
      <c r="K63" s="178"/>
      <c r="L63" s="183"/>
    </row>
    <row r="64" spans="2:12" s="9" customFormat="1" ht="19.9" customHeight="1">
      <c r="B64" s="184"/>
      <c r="C64" s="122"/>
      <c r="D64" s="185" t="s">
        <v>986</v>
      </c>
      <c r="E64" s="186"/>
      <c r="F64" s="186"/>
      <c r="G64" s="186"/>
      <c r="H64" s="186"/>
      <c r="I64" s="187"/>
      <c r="J64" s="188">
        <f>J99</f>
        <v>0</v>
      </c>
      <c r="K64" s="122"/>
      <c r="L64" s="189"/>
    </row>
    <row r="65" spans="2:12" s="9" customFormat="1" ht="19.9" customHeight="1">
      <c r="B65" s="184"/>
      <c r="C65" s="122"/>
      <c r="D65" s="185" t="s">
        <v>987</v>
      </c>
      <c r="E65" s="186"/>
      <c r="F65" s="186"/>
      <c r="G65" s="186"/>
      <c r="H65" s="186"/>
      <c r="I65" s="187"/>
      <c r="J65" s="188">
        <f>J117</f>
        <v>0</v>
      </c>
      <c r="K65" s="122"/>
      <c r="L65" s="189"/>
    </row>
    <row r="66" spans="2:12" s="9" customFormat="1" ht="19.9" customHeight="1">
      <c r="B66" s="184"/>
      <c r="C66" s="122"/>
      <c r="D66" s="185" t="s">
        <v>988</v>
      </c>
      <c r="E66" s="186"/>
      <c r="F66" s="186"/>
      <c r="G66" s="186"/>
      <c r="H66" s="186"/>
      <c r="I66" s="187"/>
      <c r="J66" s="188">
        <f>J120</f>
        <v>0</v>
      </c>
      <c r="K66" s="122"/>
      <c r="L66" s="189"/>
    </row>
    <row r="67" spans="2:12" s="9" customFormat="1" ht="14.85" customHeight="1">
      <c r="B67" s="184"/>
      <c r="C67" s="122"/>
      <c r="D67" s="185" t="s">
        <v>989</v>
      </c>
      <c r="E67" s="186"/>
      <c r="F67" s="186"/>
      <c r="G67" s="186"/>
      <c r="H67" s="186"/>
      <c r="I67" s="187"/>
      <c r="J67" s="188">
        <f>J144</f>
        <v>0</v>
      </c>
      <c r="K67" s="122"/>
      <c r="L67" s="189"/>
    </row>
    <row r="68" spans="2:12" s="1" customFormat="1" ht="21.8" customHeight="1">
      <c r="B68" s="38"/>
      <c r="C68" s="39"/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67"/>
      <c r="J69" s="58"/>
      <c r="K69" s="58"/>
      <c r="L69" s="43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70"/>
      <c r="J73" s="60"/>
      <c r="K73" s="60"/>
      <c r="L73" s="43"/>
    </row>
    <row r="74" spans="2:12" s="1" customFormat="1" ht="24.95" customHeight="1">
      <c r="B74" s="38"/>
      <c r="C74" s="23" t="s">
        <v>119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6.5" customHeight="1">
      <c r="B77" s="38"/>
      <c r="C77" s="39"/>
      <c r="D77" s="39"/>
      <c r="E77" s="171" t="str">
        <f>E7</f>
        <v>Regenerace sídliště Špičák - parkoviště v ulici Vladimírská, Česká Lípa (1)</v>
      </c>
      <c r="F77" s="32"/>
      <c r="G77" s="32"/>
      <c r="H77" s="32"/>
      <c r="I77" s="143"/>
      <c r="J77" s="39"/>
      <c r="K77" s="39"/>
      <c r="L77" s="43"/>
    </row>
    <row r="78" spans="2:12" s="1" customFormat="1" ht="12" customHeight="1">
      <c r="B78" s="38"/>
      <c r="C78" s="32" t="s">
        <v>99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64" t="str">
        <f>E9</f>
        <v>SO 401 - Veřejné osv - SO 401 - Veřejné osv - SO...</v>
      </c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20</v>
      </c>
      <c r="D81" s="39"/>
      <c r="E81" s="39"/>
      <c r="F81" s="27" t="str">
        <f>F12</f>
        <v xml:space="preserve"> </v>
      </c>
      <c r="G81" s="39"/>
      <c r="H81" s="39"/>
      <c r="I81" s="145" t="s">
        <v>22</v>
      </c>
      <c r="J81" s="67" t="str">
        <f>IF(J12="","",J12)</f>
        <v>24. 1. 2019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3.65" customHeight="1">
      <c r="B83" s="38"/>
      <c r="C83" s="32" t="s">
        <v>24</v>
      </c>
      <c r="D83" s="39"/>
      <c r="E83" s="39"/>
      <c r="F83" s="27" t="str">
        <f>E15</f>
        <v xml:space="preserve"> </v>
      </c>
      <c r="G83" s="39"/>
      <c r="H83" s="39"/>
      <c r="I83" s="145" t="s">
        <v>29</v>
      </c>
      <c r="J83" s="36" t="str">
        <f>E21</f>
        <v xml:space="preserve"> </v>
      </c>
      <c r="K83" s="39"/>
      <c r="L83" s="43"/>
    </row>
    <row r="84" spans="2:12" s="1" customFormat="1" ht="13.65" customHeight="1">
      <c r="B84" s="38"/>
      <c r="C84" s="32" t="s">
        <v>27</v>
      </c>
      <c r="D84" s="39"/>
      <c r="E84" s="39"/>
      <c r="F84" s="27" t="str">
        <f>IF(E18="","",E18)</f>
        <v>Vyplň údaj</v>
      </c>
      <c r="G84" s="39"/>
      <c r="H84" s="39"/>
      <c r="I84" s="145" t="s">
        <v>31</v>
      </c>
      <c r="J84" s="36" t="str">
        <f>E24</f>
        <v xml:space="preserve"> 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20" s="10" customFormat="1" ht="29.25" customHeight="1">
      <c r="B86" s="190"/>
      <c r="C86" s="191" t="s">
        <v>120</v>
      </c>
      <c r="D86" s="192" t="s">
        <v>53</v>
      </c>
      <c r="E86" s="192" t="s">
        <v>49</v>
      </c>
      <c r="F86" s="192" t="s">
        <v>50</v>
      </c>
      <c r="G86" s="192" t="s">
        <v>121</v>
      </c>
      <c r="H86" s="192" t="s">
        <v>122</v>
      </c>
      <c r="I86" s="193" t="s">
        <v>123</v>
      </c>
      <c r="J86" s="192" t="s">
        <v>103</v>
      </c>
      <c r="K86" s="194" t="s">
        <v>124</v>
      </c>
      <c r="L86" s="195"/>
      <c r="M86" s="88" t="s">
        <v>1</v>
      </c>
      <c r="N86" s="89" t="s">
        <v>38</v>
      </c>
      <c r="O86" s="89" t="s">
        <v>125</v>
      </c>
      <c r="P86" s="89" t="s">
        <v>126</v>
      </c>
      <c r="Q86" s="89" t="s">
        <v>127</v>
      </c>
      <c r="R86" s="89" t="s">
        <v>128</v>
      </c>
      <c r="S86" s="89" t="s">
        <v>129</v>
      </c>
      <c r="T86" s="90" t="s">
        <v>130</v>
      </c>
    </row>
    <row r="87" spans="2:63" s="1" customFormat="1" ht="22.8" customHeight="1">
      <c r="B87" s="38"/>
      <c r="C87" s="95" t="s">
        <v>131</v>
      </c>
      <c r="D87" s="39"/>
      <c r="E87" s="39"/>
      <c r="F87" s="39"/>
      <c r="G87" s="39"/>
      <c r="H87" s="39"/>
      <c r="I87" s="143"/>
      <c r="J87" s="196">
        <f>BK87</f>
        <v>0</v>
      </c>
      <c r="K87" s="39"/>
      <c r="L87" s="43"/>
      <c r="M87" s="91"/>
      <c r="N87" s="92"/>
      <c r="O87" s="92"/>
      <c r="P87" s="197">
        <f>P88+P98</f>
        <v>0</v>
      </c>
      <c r="Q87" s="92"/>
      <c r="R87" s="197">
        <f>R88+R98</f>
        <v>58.927036</v>
      </c>
      <c r="S87" s="92"/>
      <c r="T87" s="198">
        <f>T88+T98</f>
        <v>0</v>
      </c>
      <c r="AT87" s="17" t="s">
        <v>67</v>
      </c>
      <c r="AU87" s="17" t="s">
        <v>105</v>
      </c>
      <c r="BK87" s="199">
        <f>BK88+BK98</f>
        <v>0</v>
      </c>
    </row>
    <row r="88" spans="2:63" s="11" customFormat="1" ht="25.9" customHeight="1">
      <c r="B88" s="200"/>
      <c r="C88" s="201"/>
      <c r="D88" s="202" t="s">
        <v>67</v>
      </c>
      <c r="E88" s="203" t="s">
        <v>132</v>
      </c>
      <c r="F88" s="203" t="s">
        <v>133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P89+P94</f>
        <v>0</v>
      </c>
      <c r="Q88" s="208"/>
      <c r="R88" s="209">
        <f>R89+R94</f>
        <v>0</v>
      </c>
      <c r="S88" s="208"/>
      <c r="T88" s="210">
        <f>T89+T94</f>
        <v>0</v>
      </c>
      <c r="AR88" s="211" t="s">
        <v>76</v>
      </c>
      <c r="AT88" s="212" t="s">
        <v>67</v>
      </c>
      <c r="AU88" s="212" t="s">
        <v>68</v>
      </c>
      <c r="AY88" s="211" t="s">
        <v>134</v>
      </c>
      <c r="BK88" s="213">
        <f>BK89+BK94</f>
        <v>0</v>
      </c>
    </row>
    <row r="89" spans="2:63" s="11" customFormat="1" ht="22.8" customHeight="1">
      <c r="B89" s="200"/>
      <c r="C89" s="201"/>
      <c r="D89" s="202" t="s">
        <v>67</v>
      </c>
      <c r="E89" s="214" t="s">
        <v>76</v>
      </c>
      <c r="F89" s="214" t="s">
        <v>135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SUM(P90:P93)</f>
        <v>0</v>
      </c>
      <c r="Q89" s="208"/>
      <c r="R89" s="209">
        <f>SUM(R90:R93)</f>
        <v>0</v>
      </c>
      <c r="S89" s="208"/>
      <c r="T89" s="210">
        <f>SUM(T90:T93)</f>
        <v>0</v>
      </c>
      <c r="AR89" s="211" t="s">
        <v>76</v>
      </c>
      <c r="AT89" s="212" t="s">
        <v>67</v>
      </c>
      <c r="AU89" s="212" t="s">
        <v>76</v>
      </c>
      <c r="AY89" s="211" t="s">
        <v>134</v>
      </c>
      <c r="BK89" s="213">
        <f>SUM(BK90:BK93)</f>
        <v>0</v>
      </c>
    </row>
    <row r="90" spans="2:65" s="1" customFormat="1" ht="16.5" customHeight="1">
      <c r="B90" s="38"/>
      <c r="C90" s="216" t="s">
        <v>76</v>
      </c>
      <c r="D90" s="216" t="s">
        <v>136</v>
      </c>
      <c r="E90" s="217" t="s">
        <v>537</v>
      </c>
      <c r="F90" s="218" t="s">
        <v>538</v>
      </c>
      <c r="G90" s="219" t="s">
        <v>465</v>
      </c>
      <c r="H90" s="220">
        <v>77.74</v>
      </c>
      <c r="I90" s="221"/>
      <c r="J90" s="222">
        <f>ROUND(I90*H90,2)</f>
        <v>0</v>
      </c>
      <c r="K90" s="218" t="s">
        <v>140</v>
      </c>
      <c r="L90" s="43"/>
      <c r="M90" s="223" t="s">
        <v>1</v>
      </c>
      <c r="N90" s="224" t="s">
        <v>39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141</v>
      </c>
      <c r="AT90" s="17" t="s">
        <v>136</v>
      </c>
      <c r="AU90" s="17" t="s">
        <v>78</v>
      </c>
      <c r="AY90" s="17" t="s">
        <v>134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76</v>
      </c>
      <c r="BK90" s="227">
        <f>ROUND(I90*H90,2)</f>
        <v>0</v>
      </c>
      <c r="BL90" s="17" t="s">
        <v>141</v>
      </c>
      <c r="BM90" s="17" t="s">
        <v>990</v>
      </c>
    </row>
    <row r="91" spans="2:65" s="1" customFormat="1" ht="16.5" customHeight="1">
      <c r="B91" s="38"/>
      <c r="C91" s="216" t="s">
        <v>78</v>
      </c>
      <c r="D91" s="216" t="s">
        <v>136</v>
      </c>
      <c r="E91" s="217" t="s">
        <v>541</v>
      </c>
      <c r="F91" s="218" t="s">
        <v>991</v>
      </c>
      <c r="G91" s="219" t="s">
        <v>543</v>
      </c>
      <c r="H91" s="220">
        <v>124.384</v>
      </c>
      <c r="I91" s="221"/>
      <c r="J91" s="222">
        <f>ROUND(I91*H91,2)</f>
        <v>0</v>
      </c>
      <c r="K91" s="218" t="s">
        <v>140</v>
      </c>
      <c r="L91" s="43"/>
      <c r="M91" s="223" t="s">
        <v>1</v>
      </c>
      <c r="N91" s="224" t="s">
        <v>39</v>
      </c>
      <c r="O91" s="79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7" t="s">
        <v>141</v>
      </c>
      <c r="AT91" s="17" t="s">
        <v>136</v>
      </c>
      <c r="AU91" s="17" t="s">
        <v>78</v>
      </c>
      <c r="AY91" s="17" t="s">
        <v>134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76</v>
      </c>
      <c r="BK91" s="227">
        <f>ROUND(I91*H91,2)</f>
        <v>0</v>
      </c>
      <c r="BL91" s="17" t="s">
        <v>141</v>
      </c>
      <c r="BM91" s="17" t="s">
        <v>992</v>
      </c>
    </row>
    <row r="92" spans="2:51" s="13" customFormat="1" ht="12">
      <c r="B92" s="239"/>
      <c r="C92" s="240"/>
      <c r="D92" s="230" t="s">
        <v>143</v>
      </c>
      <c r="E92" s="241" t="s">
        <v>1</v>
      </c>
      <c r="F92" s="242" t="s">
        <v>993</v>
      </c>
      <c r="G92" s="240"/>
      <c r="H92" s="243">
        <v>124.384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AT92" s="249" t="s">
        <v>143</v>
      </c>
      <c r="AU92" s="249" t="s">
        <v>78</v>
      </c>
      <c r="AV92" s="13" t="s">
        <v>78</v>
      </c>
      <c r="AW92" s="13" t="s">
        <v>30</v>
      </c>
      <c r="AX92" s="13" t="s">
        <v>68</v>
      </c>
      <c r="AY92" s="249" t="s">
        <v>134</v>
      </c>
    </row>
    <row r="93" spans="2:51" s="14" customFormat="1" ht="12">
      <c r="B93" s="250"/>
      <c r="C93" s="251"/>
      <c r="D93" s="230" t="s">
        <v>143</v>
      </c>
      <c r="E93" s="252" t="s">
        <v>1</v>
      </c>
      <c r="F93" s="253" t="s">
        <v>146</v>
      </c>
      <c r="G93" s="251"/>
      <c r="H93" s="254">
        <v>124.384</v>
      </c>
      <c r="I93" s="255"/>
      <c r="J93" s="251"/>
      <c r="K93" s="251"/>
      <c r="L93" s="256"/>
      <c r="M93" s="257"/>
      <c r="N93" s="258"/>
      <c r="O93" s="258"/>
      <c r="P93" s="258"/>
      <c r="Q93" s="258"/>
      <c r="R93" s="258"/>
      <c r="S93" s="258"/>
      <c r="T93" s="259"/>
      <c r="AT93" s="260" t="s">
        <v>143</v>
      </c>
      <c r="AU93" s="260" t="s">
        <v>78</v>
      </c>
      <c r="AV93" s="14" t="s">
        <v>141</v>
      </c>
      <c r="AW93" s="14" t="s">
        <v>30</v>
      </c>
      <c r="AX93" s="14" t="s">
        <v>76</v>
      </c>
      <c r="AY93" s="260" t="s">
        <v>134</v>
      </c>
    </row>
    <row r="94" spans="2:63" s="11" customFormat="1" ht="22.8" customHeight="1">
      <c r="B94" s="200"/>
      <c r="C94" s="201"/>
      <c r="D94" s="202" t="s">
        <v>67</v>
      </c>
      <c r="E94" s="214" t="s">
        <v>908</v>
      </c>
      <c r="F94" s="214" t="s">
        <v>909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SUM(P95:P97)</f>
        <v>0</v>
      </c>
      <c r="Q94" s="208"/>
      <c r="R94" s="209">
        <f>SUM(R95:R97)</f>
        <v>0</v>
      </c>
      <c r="S94" s="208"/>
      <c r="T94" s="210">
        <f>SUM(T95:T97)</f>
        <v>0</v>
      </c>
      <c r="AR94" s="211" t="s">
        <v>76</v>
      </c>
      <c r="AT94" s="212" t="s">
        <v>67</v>
      </c>
      <c r="AU94" s="212" t="s">
        <v>76</v>
      </c>
      <c r="AY94" s="211" t="s">
        <v>134</v>
      </c>
      <c r="BK94" s="213">
        <f>SUM(BK95:BK97)</f>
        <v>0</v>
      </c>
    </row>
    <row r="95" spans="2:65" s="1" customFormat="1" ht="16.5" customHeight="1">
      <c r="B95" s="38"/>
      <c r="C95" s="216" t="s">
        <v>151</v>
      </c>
      <c r="D95" s="216" t="s">
        <v>136</v>
      </c>
      <c r="E95" s="217" t="s">
        <v>949</v>
      </c>
      <c r="F95" s="218" t="s">
        <v>994</v>
      </c>
      <c r="G95" s="219" t="s">
        <v>543</v>
      </c>
      <c r="H95" s="220">
        <v>5.25</v>
      </c>
      <c r="I95" s="221"/>
      <c r="J95" s="222">
        <f>ROUND(I95*H95,2)</f>
        <v>0</v>
      </c>
      <c r="K95" s="218" t="s">
        <v>140</v>
      </c>
      <c r="L95" s="43"/>
      <c r="M95" s="223" t="s">
        <v>1</v>
      </c>
      <c r="N95" s="224" t="s">
        <v>39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7" t="s">
        <v>141</v>
      </c>
      <c r="AT95" s="17" t="s">
        <v>136</v>
      </c>
      <c r="AU95" s="17" t="s">
        <v>78</v>
      </c>
      <c r="AY95" s="17" t="s">
        <v>134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76</v>
      </c>
      <c r="BK95" s="227">
        <f>ROUND(I95*H95,2)</f>
        <v>0</v>
      </c>
      <c r="BL95" s="17" t="s">
        <v>141</v>
      </c>
      <c r="BM95" s="17" t="s">
        <v>995</v>
      </c>
    </row>
    <row r="96" spans="2:51" s="13" customFormat="1" ht="12">
      <c r="B96" s="239"/>
      <c r="C96" s="240"/>
      <c r="D96" s="230" t="s">
        <v>143</v>
      </c>
      <c r="E96" s="241" t="s">
        <v>1</v>
      </c>
      <c r="F96" s="242" t="s">
        <v>996</v>
      </c>
      <c r="G96" s="240"/>
      <c r="H96" s="243">
        <v>5.25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AT96" s="249" t="s">
        <v>143</v>
      </c>
      <c r="AU96" s="249" t="s">
        <v>78</v>
      </c>
      <c r="AV96" s="13" t="s">
        <v>78</v>
      </c>
      <c r="AW96" s="13" t="s">
        <v>30</v>
      </c>
      <c r="AX96" s="13" t="s">
        <v>68</v>
      </c>
      <c r="AY96" s="249" t="s">
        <v>134</v>
      </c>
    </row>
    <row r="97" spans="2:51" s="14" customFormat="1" ht="12">
      <c r="B97" s="250"/>
      <c r="C97" s="251"/>
      <c r="D97" s="230" t="s">
        <v>143</v>
      </c>
      <c r="E97" s="252" t="s">
        <v>1</v>
      </c>
      <c r="F97" s="253" t="s">
        <v>146</v>
      </c>
      <c r="G97" s="251"/>
      <c r="H97" s="254">
        <v>5.25</v>
      </c>
      <c r="I97" s="255"/>
      <c r="J97" s="251"/>
      <c r="K97" s="251"/>
      <c r="L97" s="256"/>
      <c r="M97" s="257"/>
      <c r="N97" s="258"/>
      <c r="O97" s="258"/>
      <c r="P97" s="258"/>
      <c r="Q97" s="258"/>
      <c r="R97" s="258"/>
      <c r="S97" s="258"/>
      <c r="T97" s="259"/>
      <c r="AT97" s="260" t="s">
        <v>143</v>
      </c>
      <c r="AU97" s="260" t="s">
        <v>78</v>
      </c>
      <c r="AV97" s="14" t="s">
        <v>141</v>
      </c>
      <c r="AW97" s="14" t="s">
        <v>30</v>
      </c>
      <c r="AX97" s="14" t="s">
        <v>76</v>
      </c>
      <c r="AY97" s="260" t="s">
        <v>134</v>
      </c>
    </row>
    <row r="98" spans="2:63" s="11" customFormat="1" ht="25.9" customHeight="1">
      <c r="B98" s="200"/>
      <c r="C98" s="201"/>
      <c r="D98" s="202" t="s">
        <v>67</v>
      </c>
      <c r="E98" s="203" t="s">
        <v>565</v>
      </c>
      <c r="F98" s="203" t="s">
        <v>977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P99+P117+P120</f>
        <v>0</v>
      </c>
      <c r="Q98" s="208"/>
      <c r="R98" s="209">
        <f>R99+R117+R120</f>
        <v>58.927036</v>
      </c>
      <c r="S98" s="208"/>
      <c r="T98" s="210">
        <f>T99+T117+T120</f>
        <v>0</v>
      </c>
      <c r="AR98" s="211" t="s">
        <v>151</v>
      </c>
      <c r="AT98" s="212" t="s">
        <v>67</v>
      </c>
      <c r="AU98" s="212" t="s">
        <v>68</v>
      </c>
      <c r="AY98" s="211" t="s">
        <v>134</v>
      </c>
      <c r="BK98" s="213">
        <f>BK99+BK117+BK120</f>
        <v>0</v>
      </c>
    </row>
    <row r="99" spans="2:63" s="11" customFormat="1" ht="22.8" customHeight="1">
      <c r="B99" s="200"/>
      <c r="C99" s="201"/>
      <c r="D99" s="202" t="s">
        <v>67</v>
      </c>
      <c r="E99" s="214" t="s">
        <v>997</v>
      </c>
      <c r="F99" s="214" t="s">
        <v>998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SUM(P100:P116)</f>
        <v>0</v>
      </c>
      <c r="Q99" s="208"/>
      <c r="R99" s="209">
        <f>SUM(R100:R116)</f>
        <v>0</v>
      </c>
      <c r="S99" s="208"/>
      <c r="T99" s="210">
        <f>SUM(T100:T116)</f>
        <v>0</v>
      </c>
      <c r="AR99" s="211" t="s">
        <v>151</v>
      </c>
      <c r="AT99" s="212" t="s">
        <v>67</v>
      </c>
      <c r="AU99" s="212" t="s">
        <v>76</v>
      </c>
      <c r="AY99" s="211" t="s">
        <v>134</v>
      </c>
      <c r="BK99" s="213">
        <f>SUM(BK100:BK116)</f>
        <v>0</v>
      </c>
    </row>
    <row r="100" spans="2:65" s="1" customFormat="1" ht="16.5" customHeight="1">
      <c r="B100" s="38"/>
      <c r="C100" s="216" t="s">
        <v>141</v>
      </c>
      <c r="D100" s="216" t="s">
        <v>136</v>
      </c>
      <c r="E100" s="217" t="s">
        <v>999</v>
      </c>
      <c r="F100" s="218" t="s">
        <v>1000</v>
      </c>
      <c r="G100" s="219" t="s">
        <v>459</v>
      </c>
      <c r="H100" s="220">
        <v>140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39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424</v>
      </c>
      <c r="AT100" s="17" t="s">
        <v>136</v>
      </c>
      <c r="AU100" s="17" t="s">
        <v>78</v>
      </c>
      <c r="AY100" s="17" t="s">
        <v>134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76</v>
      </c>
      <c r="BK100" s="227">
        <f>ROUND(I100*H100,2)</f>
        <v>0</v>
      </c>
      <c r="BL100" s="17" t="s">
        <v>424</v>
      </c>
      <c r="BM100" s="17" t="s">
        <v>1001</v>
      </c>
    </row>
    <row r="101" spans="2:65" s="1" customFormat="1" ht="16.5" customHeight="1">
      <c r="B101" s="38"/>
      <c r="C101" s="216" t="s">
        <v>161</v>
      </c>
      <c r="D101" s="216" t="s">
        <v>136</v>
      </c>
      <c r="E101" s="217" t="s">
        <v>1002</v>
      </c>
      <c r="F101" s="218" t="s">
        <v>1003</v>
      </c>
      <c r="G101" s="219" t="s">
        <v>459</v>
      </c>
      <c r="H101" s="220">
        <v>450</v>
      </c>
      <c r="I101" s="221"/>
      <c r="J101" s="222">
        <f>ROUND(I101*H101,2)</f>
        <v>0</v>
      </c>
      <c r="K101" s="218" t="s">
        <v>1</v>
      </c>
      <c r="L101" s="43"/>
      <c r="M101" s="223" t="s">
        <v>1</v>
      </c>
      <c r="N101" s="224" t="s">
        <v>39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424</v>
      </c>
      <c r="AT101" s="17" t="s">
        <v>136</v>
      </c>
      <c r="AU101" s="17" t="s">
        <v>78</v>
      </c>
      <c r="AY101" s="17" t="s">
        <v>134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76</v>
      </c>
      <c r="BK101" s="227">
        <f>ROUND(I101*H101,2)</f>
        <v>0</v>
      </c>
      <c r="BL101" s="17" t="s">
        <v>424</v>
      </c>
      <c r="BM101" s="17" t="s">
        <v>1004</v>
      </c>
    </row>
    <row r="102" spans="2:65" s="1" customFormat="1" ht="16.5" customHeight="1">
      <c r="B102" s="38"/>
      <c r="C102" s="216" t="s">
        <v>156</v>
      </c>
      <c r="D102" s="216" t="s">
        <v>136</v>
      </c>
      <c r="E102" s="217" t="s">
        <v>1005</v>
      </c>
      <c r="F102" s="218" t="s">
        <v>1006</v>
      </c>
      <c r="G102" s="219" t="s">
        <v>139</v>
      </c>
      <c r="H102" s="220">
        <v>15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39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424</v>
      </c>
      <c r="AT102" s="17" t="s">
        <v>136</v>
      </c>
      <c r="AU102" s="17" t="s">
        <v>78</v>
      </c>
      <c r="AY102" s="17" t="s">
        <v>134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76</v>
      </c>
      <c r="BK102" s="227">
        <f>ROUND(I102*H102,2)</f>
        <v>0</v>
      </c>
      <c r="BL102" s="17" t="s">
        <v>424</v>
      </c>
      <c r="BM102" s="17" t="s">
        <v>1007</v>
      </c>
    </row>
    <row r="103" spans="2:65" s="1" customFormat="1" ht="16.5" customHeight="1">
      <c r="B103" s="38"/>
      <c r="C103" s="216" t="s">
        <v>170</v>
      </c>
      <c r="D103" s="216" t="s">
        <v>136</v>
      </c>
      <c r="E103" s="217" t="s">
        <v>1008</v>
      </c>
      <c r="F103" s="218" t="s">
        <v>1009</v>
      </c>
      <c r="G103" s="219" t="s">
        <v>139</v>
      </c>
      <c r="H103" s="220">
        <v>14</v>
      </c>
      <c r="I103" s="221"/>
      <c r="J103" s="222">
        <f>ROUND(I103*H103,2)</f>
        <v>0</v>
      </c>
      <c r="K103" s="218" t="s">
        <v>140</v>
      </c>
      <c r="L103" s="43"/>
      <c r="M103" s="223" t="s">
        <v>1</v>
      </c>
      <c r="N103" s="224" t="s">
        <v>39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424</v>
      </c>
      <c r="AT103" s="17" t="s">
        <v>136</v>
      </c>
      <c r="AU103" s="17" t="s">
        <v>78</v>
      </c>
      <c r="AY103" s="17" t="s">
        <v>134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76</v>
      </c>
      <c r="BK103" s="227">
        <f>ROUND(I103*H103,2)</f>
        <v>0</v>
      </c>
      <c r="BL103" s="17" t="s">
        <v>424</v>
      </c>
      <c r="BM103" s="17" t="s">
        <v>1010</v>
      </c>
    </row>
    <row r="104" spans="2:65" s="1" customFormat="1" ht="16.5" customHeight="1">
      <c r="B104" s="38"/>
      <c r="C104" s="216" t="s">
        <v>175</v>
      </c>
      <c r="D104" s="216" t="s">
        <v>136</v>
      </c>
      <c r="E104" s="217" t="s">
        <v>1011</v>
      </c>
      <c r="F104" s="218" t="s">
        <v>1012</v>
      </c>
      <c r="G104" s="219" t="s">
        <v>139</v>
      </c>
      <c r="H104" s="220">
        <v>15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39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424</v>
      </c>
      <c r="AT104" s="17" t="s">
        <v>136</v>
      </c>
      <c r="AU104" s="17" t="s">
        <v>78</v>
      </c>
      <c r="AY104" s="17" t="s">
        <v>134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76</v>
      </c>
      <c r="BK104" s="227">
        <f>ROUND(I104*H104,2)</f>
        <v>0</v>
      </c>
      <c r="BL104" s="17" t="s">
        <v>424</v>
      </c>
      <c r="BM104" s="17" t="s">
        <v>1013</v>
      </c>
    </row>
    <row r="105" spans="2:65" s="1" customFormat="1" ht="16.5" customHeight="1">
      <c r="B105" s="38"/>
      <c r="C105" s="216" t="s">
        <v>180</v>
      </c>
      <c r="D105" s="216" t="s">
        <v>136</v>
      </c>
      <c r="E105" s="217" t="s">
        <v>1014</v>
      </c>
      <c r="F105" s="218" t="s">
        <v>1015</v>
      </c>
      <c r="G105" s="219" t="s">
        <v>139</v>
      </c>
      <c r="H105" s="220">
        <v>1</v>
      </c>
      <c r="I105" s="221"/>
      <c r="J105" s="222">
        <f>ROUND(I105*H105,2)</f>
        <v>0</v>
      </c>
      <c r="K105" s="218" t="s">
        <v>1</v>
      </c>
      <c r="L105" s="43"/>
      <c r="M105" s="223" t="s">
        <v>1</v>
      </c>
      <c r="N105" s="224" t="s">
        <v>39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424</v>
      </c>
      <c r="AT105" s="17" t="s">
        <v>136</v>
      </c>
      <c r="AU105" s="17" t="s">
        <v>78</v>
      </c>
      <c r="AY105" s="17" t="s">
        <v>134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76</v>
      </c>
      <c r="BK105" s="227">
        <f>ROUND(I105*H105,2)</f>
        <v>0</v>
      </c>
      <c r="BL105" s="17" t="s">
        <v>424</v>
      </c>
      <c r="BM105" s="17" t="s">
        <v>1016</v>
      </c>
    </row>
    <row r="106" spans="2:65" s="1" customFormat="1" ht="16.5" customHeight="1">
      <c r="B106" s="38"/>
      <c r="C106" s="216" t="s">
        <v>185</v>
      </c>
      <c r="D106" s="216" t="s">
        <v>136</v>
      </c>
      <c r="E106" s="217" t="s">
        <v>1017</v>
      </c>
      <c r="F106" s="218" t="s">
        <v>1018</v>
      </c>
      <c r="G106" s="219" t="s">
        <v>139</v>
      </c>
      <c r="H106" s="220">
        <v>1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39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424</v>
      </c>
      <c r="AT106" s="17" t="s">
        <v>136</v>
      </c>
      <c r="AU106" s="17" t="s">
        <v>78</v>
      </c>
      <c r="AY106" s="17" t="s">
        <v>134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76</v>
      </c>
      <c r="BK106" s="227">
        <f>ROUND(I106*H106,2)</f>
        <v>0</v>
      </c>
      <c r="BL106" s="17" t="s">
        <v>424</v>
      </c>
      <c r="BM106" s="17" t="s">
        <v>1019</v>
      </c>
    </row>
    <row r="107" spans="2:65" s="1" customFormat="1" ht="16.5" customHeight="1">
      <c r="B107" s="38"/>
      <c r="C107" s="216" t="s">
        <v>190</v>
      </c>
      <c r="D107" s="216" t="s">
        <v>136</v>
      </c>
      <c r="E107" s="217" t="s">
        <v>1020</v>
      </c>
      <c r="F107" s="218" t="s">
        <v>1021</v>
      </c>
      <c r="G107" s="219" t="s">
        <v>139</v>
      </c>
      <c r="H107" s="220">
        <v>13</v>
      </c>
      <c r="I107" s="221"/>
      <c r="J107" s="222">
        <f>ROUND(I107*H107,2)</f>
        <v>0</v>
      </c>
      <c r="K107" s="218" t="s">
        <v>140</v>
      </c>
      <c r="L107" s="43"/>
      <c r="M107" s="223" t="s">
        <v>1</v>
      </c>
      <c r="N107" s="224" t="s">
        <v>39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424</v>
      </c>
      <c r="AT107" s="17" t="s">
        <v>136</v>
      </c>
      <c r="AU107" s="17" t="s">
        <v>78</v>
      </c>
      <c r="AY107" s="17" t="s">
        <v>134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76</v>
      </c>
      <c r="BK107" s="227">
        <f>ROUND(I107*H107,2)</f>
        <v>0</v>
      </c>
      <c r="BL107" s="17" t="s">
        <v>424</v>
      </c>
      <c r="BM107" s="17" t="s">
        <v>1022</v>
      </c>
    </row>
    <row r="108" spans="2:65" s="1" customFormat="1" ht="16.5" customHeight="1">
      <c r="B108" s="38"/>
      <c r="C108" s="216" t="s">
        <v>195</v>
      </c>
      <c r="D108" s="216" t="s">
        <v>136</v>
      </c>
      <c r="E108" s="217" t="s">
        <v>1023</v>
      </c>
      <c r="F108" s="218" t="s">
        <v>1024</v>
      </c>
      <c r="G108" s="219" t="s">
        <v>139</v>
      </c>
      <c r="H108" s="220">
        <v>1</v>
      </c>
      <c r="I108" s="221"/>
      <c r="J108" s="222">
        <f>ROUND(I108*H108,2)</f>
        <v>0</v>
      </c>
      <c r="K108" s="218" t="s">
        <v>140</v>
      </c>
      <c r="L108" s="43"/>
      <c r="M108" s="223" t="s">
        <v>1</v>
      </c>
      <c r="N108" s="224" t="s">
        <v>39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424</v>
      </c>
      <c r="AT108" s="17" t="s">
        <v>136</v>
      </c>
      <c r="AU108" s="17" t="s">
        <v>78</v>
      </c>
      <c r="AY108" s="17" t="s">
        <v>134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76</v>
      </c>
      <c r="BK108" s="227">
        <f>ROUND(I108*H108,2)</f>
        <v>0</v>
      </c>
      <c r="BL108" s="17" t="s">
        <v>424</v>
      </c>
      <c r="BM108" s="17" t="s">
        <v>1025</v>
      </c>
    </row>
    <row r="109" spans="2:65" s="1" customFormat="1" ht="16.5" customHeight="1">
      <c r="B109" s="38"/>
      <c r="C109" s="216" t="s">
        <v>202</v>
      </c>
      <c r="D109" s="216" t="s">
        <v>136</v>
      </c>
      <c r="E109" s="217" t="s">
        <v>1026</v>
      </c>
      <c r="F109" s="218" t="s">
        <v>1027</v>
      </c>
      <c r="G109" s="219" t="s">
        <v>139</v>
      </c>
      <c r="H109" s="220">
        <v>14</v>
      </c>
      <c r="I109" s="221"/>
      <c r="J109" s="222">
        <f>ROUND(I109*H109,2)</f>
        <v>0</v>
      </c>
      <c r="K109" s="218" t="s">
        <v>1</v>
      </c>
      <c r="L109" s="43"/>
      <c r="M109" s="223" t="s">
        <v>1</v>
      </c>
      <c r="N109" s="224" t="s">
        <v>39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424</v>
      </c>
      <c r="AT109" s="17" t="s">
        <v>136</v>
      </c>
      <c r="AU109" s="17" t="s">
        <v>78</v>
      </c>
      <c r="AY109" s="17" t="s">
        <v>134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76</v>
      </c>
      <c r="BK109" s="227">
        <f>ROUND(I109*H109,2)</f>
        <v>0</v>
      </c>
      <c r="BL109" s="17" t="s">
        <v>424</v>
      </c>
      <c r="BM109" s="17" t="s">
        <v>1028</v>
      </c>
    </row>
    <row r="110" spans="2:65" s="1" customFormat="1" ht="16.5" customHeight="1">
      <c r="B110" s="38"/>
      <c r="C110" s="216" t="s">
        <v>208</v>
      </c>
      <c r="D110" s="216" t="s">
        <v>136</v>
      </c>
      <c r="E110" s="217" t="s">
        <v>1029</v>
      </c>
      <c r="F110" s="218" t="s">
        <v>1030</v>
      </c>
      <c r="G110" s="219" t="s">
        <v>459</v>
      </c>
      <c r="H110" s="220">
        <v>340</v>
      </c>
      <c r="I110" s="221"/>
      <c r="J110" s="222">
        <f>ROUND(I110*H110,2)</f>
        <v>0</v>
      </c>
      <c r="K110" s="218" t="s">
        <v>140</v>
      </c>
      <c r="L110" s="43"/>
      <c r="M110" s="223" t="s">
        <v>1</v>
      </c>
      <c r="N110" s="224" t="s">
        <v>39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424</v>
      </c>
      <c r="AT110" s="17" t="s">
        <v>136</v>
      </c>
      <c r="AU110" s="17" t="s">
        <v>78</v>
      </c>
      <c r="AY110" s="17" t="s">
        <v>134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76</v>
      </c>
      <c r="BK110" s="227">
        <f>ROUND(I110*H110,2)</f>
        <v>0</v>
      </c>
      <c r="BL110" s="17" t="s">
        <v>424</v>
      </c>
      <c r="BM110" s="17" t="s">
        <v>1031</v>
      </c>
    </row>
    <row r="111" spans="2:65" s="1" customFormat="1" ht="16.5" customHeight="1">
      <c r="B111" s="38"/>
      <c r="C111" s="216" t="s">
        <v>8</v>
      </c>
      <c r="D111" s="216" t="s">
        <v>136</v>
      </c>
      <c r="E111" s="217" t="s">
        <v>1032</v>
      </c>
      <c r="F111" s="218" t="s">
        <v>1033</v>
      </c>
      <c r="G111" s="219" t="s">
        <v>459</v>
      </c>
      <c r="H111" s="220">
        <v>450</v>
      </c>
      <c r="I111" s="221"/>
      <c r="J111" s="222">
        <f>ROUND(I111*H111,2)</f>
        <v>0</v>
      </c>
      <c r="K111" s="218" t="s">
        <v>140</v>
      </c>
      <c r="L111" s="43"/>
      <c r="M111" s="223" t="s">
        <v>1</v>
      </c>
      <c r="N111" s="224" t="s">
        <v>39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424</v>
      </c>
      <c r="AT111" s="17" t="s">
        <v>136</v>
      </c>
      <c r="AU111" s="17" t="s">
        <v>78</v>
      </c>
      <c r="AY111" s="17" t="s">
        <v>134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76</v>
      </c>
      <c r="BK111" s="227">
        <f>ROUND(I111*H111,2)</f>
        <v>0</v>
      </c>
      <c r="BL111" s="17" t="s">
        <v>424</v>
      </c>
      <c r="BM111" s="17" t="s">
        <v>1034</v>
      </c>
    </row>
    <row r="112" spans="2:65" s="1" customFormat="1" ht="16.5" customHeight="1">
      <c r="B112" s="38"/>
      <c r="C112" s="216" t="s">
        <v>216</v>
      </c>
      <c r="D112" s="216" t="s">
        <v>136</v>
      </c>
      <c r="E112" s="217" t="s">
        <v>1035</v>
      </c>
      <c r="F112" s="218" t="s">
        <v>1036</v>
      </c>
      <c r="G112" s="219" t="s">
        <v>139</v>
      </c>
      <c r="H112" s="220">
        <v>166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39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424</v>
      </c>
      <c r="AT112" s="17" t="s">
        <v>136</v>
      </c>
      <c r="AU112" s="17" t="s">
        <v>78</v>
      </c>
      <c r="AY112" s="17" t="s">
        <v>134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76</v>
      </c>
      <c r="BK112" s="227">
        <f>ROUND(I112*H112,2)</f>
        <v>0</v>
      </c>
      <c r="BL112" s="17" t="s">
        <v>424</v>
      </c>
      <c r="BM112" s="17" t="s">
        <v>1037</v>
      </c>
    </row>
    <row r="113" spans="2:65" s="1" customFormat="1" ht="16.5" customHeight="1">
      <c r="B113" s="38"/>
      <c r="C113" s="216" t="s">
        <v>220</v>
      </c>
      <c r="D113" s="216" t="s">
        <v>136</v>
      </c>
      <c r="E113" s="217" t="s">
        <v>1038</v>
      </c>
      <c r="F113" s="218" t="s">
        <v>1039</v>
      </c>
      <c r="G113" s="219" t="s">
        <v>459</v>
      </c>
      <c r="H113" s="220">
        <v>30</v>
      </c>
      <c r="I113" s="221"/>
      <c r="J113" s="222">
        <f>ROUND(I113*H113,2)</f>
        <v>0</v>
      </c>
      <c r="K113" s="218" t="s">
        <v>140</v>
      </c>
      <c r="L113" s="43"/>
      <c r="M113" s="223" t="s">
        <v>1</v>
      </c>
      <c r="N113" s="224" t="s">
        <v>39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424</v>
      </c>
      <c r="AT113" s="17" t="s">
        <v>136</v>
      </c>
      <c r="AU113" s="17" t="s">
        <v>78</v>
      </c>
      <c r="AY113" s="17" t="s">
        <v>134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76</v>
      </c>
      <c r="BK113" s="227">
        <f>ROUND(I113*H113,2)</f>
        <v>0</v>
      </c>
      <c r="BL113" s="17" t="s">
        <v>424</v>
      </c>
      <c r="BM113" s="17" t="s">
        <v>1040</v>
      </c>
    </row>
    <row r="114" spans="2:65" s="1" customFormat="1" ht="16.5" customHeight="1">
      <c r="B114" s="38"/>
      <c r="C114" s="216" t="s">
        <v>224</v>
      </c>
      <c r="D114" s="216" t="s">
        <v>136</v>
      </c>
      <c r="E114" s="217" t="s">
        <v>1041</v>
      </c>
      <c r="F114" s="218" t="s">
        <v>1042</v>
      </c>
      <c r="G114" s="219" t="s">
        <v>459</v>
      </c>
      <c r="H114" s="220">
        <v>140</v>
      </c>
      <c r="I114" s="221"/>
      <c r="J114" s="222">
        <f>ROUND(I114*H114,2)</f>
        <v>0</v>
      </c>
      <c r="K114" s="218" t="s">
        <v>140</v>
      </c>
      <c r="L114" s="43"/>
      <c r="M114" s="223" t="s">
        <v>1</v>
      </c>
      <c r="N114" s="224" t="s">
        <v>39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424</v>
      </c>
      <c r="AT114" s="17" t="s">
        <v>136</v>
      </c>
      <c r="AU114" s="17" t="s">
        <v>78</v>
      </c>
      <c r="AY114" s="17" t="s">
        <v>134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76</v>
      </c>
      <c r="BK114" s="227">
        <f>ROUND(I114*H114,2)</f>
        <v>0</v>
      </c>
      <c r="BL114" s="17" t="s">
        <v>424</v>
      </c>
      <c r="BM114" s="17" t="s">
        <v>1043</v>
      </c>
    </row>
    <row r="115" spans="2:65" s="1" customFormat="1" ht="16.5" customHeight="1">
      <c r="B115" s="38"/>
      <c r="C115" s="216" t="s">
        <v>228</v>
      </c>
      <c r="D115" s="216" t="s">
        <v>136</v>
      </c>
      <c r="E115" s="217" t="s">
        <v>1044</v>
      </c>
      <c r="F115" s="218" t="s">
        <v>1045</v>
      </c>
      <c r="G115" s="219" t="s">
        <v>459</v>
      </c>
      <c r="H115" s="220">
        <v>450</v>
      </c>
      <c r="I115" s="221"/>
      <c r="J115" s="222">
        <f>ROUND(I115*H115,2)</f>
        <v>0</v>
      </c>
      <c r="K115" s="218" t="s">
        <v>140</v>
      </c>
      <c r="L115" s="43"/>
      <c r="M115" s="223" t="s">
        <v>1</v>
      </c>
      <c r="N115" s="224" t="s">
        <v>39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424</v>
      </c>
      <c r="AT115" s="17" t="s">
        <v>136</v>
      </c>
      <c r="AU115" s="17" t="s">
        <v>78</v>
      </c>
      <c r="AY115" s="17" t="s">
        <v>134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76</v>
      </c>
      <c r="BK115" s="227">
        <f>ROUND(I115*H115,2)</f>
        <v>0</v>
      </c>
      <c r="BL115" s="17" t="s">
        <v>424</v>
      </c>
      <c r="BM115" s="17" t="s">
        <v>1046</v>
      </c>
    </row>
    <row r="116" spans="2:65" s="1" customFormat="1" ht="16.5" customHeight="1">
      <c r="B116" s="38"/>
      <c r="C116" s="216" t="s">
        <v>232</v>
      </c>
      <c r="D116" s="216" t="s">
        <v>136</v>
      </c>
      <c r="E116" s="217" t="s">
        <v>1047</v>
      </c>
      <c r="F116" s="218" t="s">
        <v>1048</v>
      </c>
      <c r="G116" s="219" t="s">
        <v>1049</v>
      </c>
      <c r="H116" s="220">
        <v>1</v>
      </c>
      <c r="I116" s="221"/>
      <c r="J116" s="222">
        <f>ROUND(I116*H116,2)</f>
        <v>0</v>
      </c>
      <c r="K116" s="218" t="s">
        <v>1</v>
      </c>
      <c r="L116" s="43"/>
      <c r="M116" s="223" t="s">
        <v>1</v>
      </c>
      <c r="N116" s="224" t="s">
        <v>39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424</v>
      </c>
      <c r="AT116" s="17" t="s">
        <v>136</v>
      </c>
      <c r="AU116" s="17" t="s">
        <v>78</v>
      </c>
      <c r="AY116" s="17" t="s">
        <v>134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76</v>
      </c>
      <c r="BK116" s="227">
        <f>ROUND(I116*H116,2)</f>
        <v>0</v>
      </c>
      <c r="BL116" s="17" t="s">
        <v>424</v>
      </c>
      <c r="BM116" s="17" t="s">
        <v>1050</v>
      </c>
    </row>
    <row r="117" spans="2:63" s="11" customFormat="1" ht="22.8" customHeight="1">
      <c r="B117" s="200"/>
      <c r="C117" s="201"/>
      <c r="D117" s="202" t="s">
        <v>67</v>
      </c>
      <c r="E117" s="214" t="s">
        <v>1051</v>
      </c>
      <c r="F117" s="214" t="s">
        <v>1052</v>
      </c>
      <c r="G117" s="201"/>
      <c r="H117" s="201"/>
      <c r="I117" s="204"/>
      <c r="J117" s="215">
        <f>BK117</f>
        <v>0</v>
      </c>
      <c r="K117" s="201"/>
      <c r="L117" s="206"/>
      <c r="M117" s="207"/>
      <c r="N117" s="208"/>
      <c r="O117" s="208"/>
      <c r="P117" s="209">
        <f>SUM(P118:P119)</f>
        <v>0</v>
      </c>
      <c r="Q117" s="208"/>
      <c r="R117" s="209">
        <f>SUM(R118:R119)</f>
        <v>0</v>
      </c>
      <c r="S117" s="208"/>
      <c r="T117" s="210">
        <f>SUM(T118:T119)</f>
        <v>0</v>
      </c>
      <c r="AR117" s="211" t="s">
        <v>151</v>
      </c>
      <c r="AT117" s="212" t="s">
        <v>67</v>
      </c>
      <c r="AU117" s="212" t="s">
        <v>76</v>
      </c>
      <c r="AY117" s="211" t="s">
        <v>134</v>
      </c>
      <c r="BK117" s="213">
        <f>SUM(BK118:BK119)</f>
        <v>0</v>
      </c>
    </row>
    <row r="118" spans="2:65" s="1" customFormat="1" ht="16.5" customHeight="1">
      <c r="B118" s="38"/>
      <c r="C118" s="216" t="s">
        <v>7</v>
      </c>
      <c r="D118" s="216" t="s">
        <v>136</v>
      </c>
      <c r="E118" s="217" t="s">
        <v>1053</v>
      </c>
      <c r="F118" s="218" t="s">
        <v>1054</v>
      </c>
      <c r="G118" s="219" t="s">
        <v>139</v>
      </c>
      <c r="H118" s="220">
        <v>16</v>
      </c>
      <c r="I118" s="221"/>
      <c r="J118" s="222">
        <f>ROUND(I118*H118,2)</f>
        <v>0</v>
      </c>
      <c r="K118" s="218" t="s">
        <v>140</v>
      </c>
      <c r="L118" s="43"/>
      <c r="M118" s="223" t="s">
        <v>1</v>
      </c>
      <c r="N118" s="224" t="s">
        <v>39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424</v>
      </c>
      <c r="AT118" s="17" t="s">
        <v>136</v>
      </c>
      <c r="AU118" s="17" t="s">
        <v>78</v>
      </c>
      <c r="AY118" s="17" t="s">
        <v>134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76</v>
      </c>
      <c r="BK118" s="227">
        <f>ROUND(I118*H118,2)</f>
        <v>0</v>
      </c>
      <c r="BL118" s="17" t="s">
        <v>424</v>
      </c>
      <c r="BM118" s="17" t="s">
        <v>1055</v>
      </c>
    </row>
    <row r="119" spans="2:65" s="1" customFormat="1" ht="16.5" customHeight="1">
      <c r="B119" s="38"/>
      <c r="C119" s="216" t="s">
        <v>239</v>
      </c>
      <c r="D119" s="216" t="s">
        <v>136</v>
      </c>
      <c r="E119" s="217" t="s">
        <v>1056</v>
      </c>
      <c r="F119" s="218" t="s">
        <v>1057</v>
      </c>
      <c r="G119" s="219" t="s">
        <v>139</v>
      </c>
      <c r="H119" s="220">
        <v>16</v>
      </c>
      <c r="I119" s="221"/>
      <c r="J119" s="222">
        <f>ROUND(I119*H119,2)</f>
        <v>0</v>
      </c>
      <c r="K119" s="218" t="s">
        <v>140</v>
      </c>
      <c r="L119" s="43"/>
      <c r="M119" s="223" t="s">
        <v>1</v>
      </c>
      <c r="N119" s="224" t="s">
        <v>39</v>
      </c>
      <c r="O119" s="79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17" t="s">
        <v>424</v>
      </c>
      <c r="AT119" s="17" t="s">
        <v>136</v>
      </c>
      <c r="AU119" s="17" t="s">
        <v>78</v>
      </c>
      <c r="AY119" s="17" t="s">
        <v>134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76</v>
      </c>
      <c r="BK119" s="227">
        <f>ROUND(I119*H119,2)</f>
        <v>0</v>
      </c>
      <c r="BL119" s="17" t="s">
        <v>424</v>
      </c>
      <c r="BM119" s="17" t="s">
        <v>1058</v>
      </c>
    </row>
    <row r="120" spans="2:63" s="11" customFormat="1" ht="22.8" customHeight="1">
      <c r="B120" s="200"/>
      <c r="C120" s="201"/>
      <c r="D120" s="202" t="s">
        <v>67</v>
      </c>
      <c r="E120" s="214" t="s">
        <v>978</v>
      </c>
      <c r="F120" s="214" t="s">
        <v>1059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P121+SUM(P122:P144)</f>
        <v>0</v>
      </c>
      <c r="Q120" s="208"/>
      <c r="R120" s="209">
        <f>R121+SUM(R122:R144)</f>
        <v>58.927036</v>
      </c>
      <c r="S120" s="208"/>
      <c r="T120" s="210">
        <f>T121+SUM(T122:T144)</f>
        <v>0</v>
      </c>
      <c r="AR120" s="211" t="s">
        <v>151</v>
      </c>
      <c r="AT120" s="212" t="s">
        <v>67</v>
      </c>
      <c r="AU120" s="212" t="s">
        <v>76</v>
      </c>
      <c r="AY120" s="211" t="s">
        <v>134</v>
      </c>
      <c r="BK120" s="213">
        <f>BK121+SUM(BK122:BK144)</f>
        <v>0</v>
      </c>
    </row>
    <row r="121" spans="2:65" s="1" customFormat="1" ht="16.5" customHeight="1">
      <c r="B121" s="38"/>
      <c r="C121" s="216" t="s">
        <v>243</v>
      </c>
      <c r="D121" s="216" t="s">
        <v>136</v>
      </c>
      <c r="E121" s="217" t="s">
        <v>1060</v>
      </c>
      <c r="F121" s="218" t="s">
        <v>1061</v>
      </c>
      <c r="G121" s="219" t="s">
        <v>1062</v>
      </c>
      <c r="H121" s="220">
        <v>0.34</v>
      </c>
      <c r="I121" s="221"/>
      <c r="J121" s="222">
        <f>ROUND(I121*H121,2)</f>
        <v>0</v>
      </c>
      <c r="K121" s="218" t="s">
        <v>140</v>
      </c>
      <c r="L121" s="43"/>
      <c r="M121" s="223" t="s">
        <v>1</v>
      </c>
      <c r="N121" s="224" t="s">
        <v>39</v>
      </c>
      <c r="O121" s="79"/>
      <c r="P121" s="225">
        <f>O121*H121</f>
        <v>0</v>
      </c>
      <c r="Q121" s="225">
        <v>0.0088</v>
      </c>
      <c r="R121" s="225">
        <f>Q121*H121</f>
        <v>0.0029920000000000003</v>
      </c>
      <c r="S121" s="225">
        <v>0</v>
      </c>
      <c r="T121" s="226">
        <f>S121*H121</f>
        <v>0</v>
      </c>
      <c r="AR121" s="17" t="s">
        <v>424</v>
      </c>
      <c r="AT121" s="17" t="s">
        <v>136</v>
      </c>
      <c r="AU121" s="17" t="s">
        <v>78</v>
      </c>
      <c r="AY121" s="17" t="s">
        <v>134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76</v>
      </c>
      <c r="BK121" s="227">
        <f>ROUND(I121*H121,2)</f>
        <v>0</v>
      </c>
      <c r="BL121" s="17" t="s">
        <v>424</v>
      </c>
      <c r="BM121" s="17" t="s">
        <v>1063</v>
      </c>
    </row>
    <row r="122" spans="2:65" s="1" customFormat="1" ht="16.5" customHeight="1">
      <c r="B122" s="38"/>
      <c r="C122" s="216" t="s">
        <v>248</v>
      </c>
      <c r="D122" s="216" t="s">
        <v>136</v>
      </c>
      <c r="E122" s="217" t="s">
        <v>1064</v>
      </c>
      <c r="F122" s="218" t="s">
        <v>1065</v>
      </c>
      <c r="G122" s="219" t="s">
        <v>139</v>
      </c>
      <c r="H122" s="220">
        <v>11.7</v>
      </c>
      <c r="I122" s="221"/>
      <c r="J122" s="222">
        <f>ROUND(I122*H122,2)</f>
        <v>0</v>
      </c>
      <c r="K122" s="218" t="s">
        <v>140</v>
      </c>
      <c r="L122" s="43"/>
      <c r="M122" s="223" t="s">
        <v>1</v>
      </c>
      <c r="N122" s="224" t="s">
        <v>39</v>
      </c>
      <c r="O122" s="79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7" t="s">
        <v>424</v>
      </c>
      <c r="AT122" s="17" t="s">
        <v>136</v>
      </c>
      <c r="AU122" s="17" t="s">
        <v>78</v>
      </c>
      <c r="AY122" s="17" t="s">
        <v>134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76</v>
      </c>
      <c r="BK122" s="227">
        <f>ROUND(I122*H122,2)</f>
        <v>0</v>
      </c>
      <c r="BL122" s="17" t="s">
        <v>424</v>
      </c>
      <c r="BM122" s="17" t="s">
        <v>1066</v>
      </c>
    </row>
    <row r="123" spans="2:65" s="1" customFormat="1" ht="16.5" customHeight="1">
      <c r="B123" s="38"/>
      <c r="C123" s="216" t="s">
        <v>253</v>
      </c>
      <c r="D123" s="216" t="s">
        <v>136</v>
      </c>
      <c r="E123" s="217" t="s">
        <v>1067</v>
      </c>
      <c r="F123" s="218" t="s">
        <v>1068</v>
      </c>
      <c r="G123" s="219" t="s">
        <v>465</v>
      </c>
      <c r="H123" s="220">
        <v>3.22</v>
      </c>
      <c r="I123" s="221"/>
      <c r="J123" s="222">
        <f>ROUND(I123*H123,2)</f>
        <v>0</v>
      </c>
      <c r="K123" s="218" t="s">
        <v>1</v>
      </c>
      <c r="L123" s="43"/>
      <c r="M123" s="223" t="s">
        <v>1</v>
      </c>
      <c r="N123" s="224" t="s">
        <v>39</v>
      </c>
      <c r="O123" s="7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17" t="s">
        <v>424</v>
      </c>
      <c r="AT123" s="17" t="s">
        <v>136</v>
      </c>
      <c r="AU123" s="17" t="s">
        <v>78</v>
      </c>
      <c r="AY123" s="17" t="s">
        <v>134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7" t="s">
        <v>76</v>
      </c>
      <c r="BK123" s="227">
        <f>ROUND(I123*H123,2)</f>
        <v>0</v>
      </c>
      <c r="BL123" s="17" t="s">
        <v>424</v>
      </c>
      <c r="BM123" s="17" t="s">
        <v>1069</v>
      </c>
    </row>
    <row r="124" spans="2:65" s="1" customFormat="1" ht="16.5" customHeight="1">
      <c r="B124" s="38"/>
      <c r="C124" s="216" t="s">
        <v>258</v>
      </c>
      <c r="D124" s="216" t="s">
        <v>136</v>
      </c>
      <c r="E124" s="217" t="s">
        <v>1070</v>
      </c>
      <c r="F124" s="218" t="s">
        <v>1071</v>
      </c>
      <c r="G124" s="219" t="s">
        <v>465</v>
      </c>
      <c r="H124" s="220">
        <v>6.6</v>
      </c>
      <c r="I124" s="221"/>
      <c r="J124" s="222">
        <f>ROUND(I124*H124,2)</f>
        <v>0</v>
      </c>
      <c r="K124" s="218" t="s">
        <v>140</v>
      </c>
      <c r="L124" s="43"/>
      <c r="M124" s="223" t="s">
        <v>1</v>
      </c>
      <c r="N124" s="224" t="s">
        <v>39</v>
      </c>
      <c r="O124" s="79"/>
      <c r="P124" s="225">
        <f>O124*H124</f>
        <v>0</v>
      </c>
      <c r="Q124" s="225">
        <v>2.25634</v>
      </c>
      <c r="R124" s="225">
        <f>Q124*H124</f>
        <v>14.891843999999997</v>
      </c>
      <c r="S124" s="225">
        <v>0</v>
      </c>
      <c r="T124" s="226">
        <f>S124*H124</f>
        <v>0</v>
      </c>
      <c r="AR124" s="17" t="s">
        <v>424</v>
      </c>
      <c r="AT124" s="17" t="s">
        <v>136</v>
      </c>
      <c r="AU124" s="17" t="s">
        <v>78</v>
      </c>
      <c r="AY124" s="17" t="s">
        <v>134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76</v>
      </c>
      <c r="BK124" s="227">
        <f>ROUND(I124*H124,2)</f>
        <v>0</v>
      </c>
      <c r="BL124" s="17" t="s">
        <v>424</v>
      </c>
      <c r="BM124" s="17" t="s">
        <v>1072</v>
      </c>
    </row>
    <row r="125" spans="2:65" s="1" customFormat="1" ht="16.5" customHeight="1">
      <c r="B125" s="38"/>
      <c r="C125" s="216" t="s">
        <v>263</v>
      </c>
      <c r="D125" s="216" t="s">
        <v>136</v>
      </c>
      <c r="E125" s="217" t="s">
        <v>1073</v>
      </c>
      <c r="F125" s="218" t="s">
        <v>1074</v>
      </c>
      <c r="G125" s="219" t="s">
        <v>465</v>
      </c>
      <c r="H125" s="220">
        <v>2.5</v>
      </c>
      <c r="I125" s="221"/>
      <c r="J125" s="222">
        <f>ROUND(I125*H125,2)</f>
        <v>0</v>
      </c>
      <c r="K125" s="218" t="s">
        <v>140</v>
      </c>
      <c r="L125" s="43"/>
      <c r="M125" s="223" t="s">
        <v>1</v>
      </c>
      <c r="N125" s="224" t="s">
        <v>39</v>
      </c>
      <c r="O125" s="7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17" t="s">
        <v>424</v>
      </c>
      <c r="AT125" s="17" t="s">
        <v>136</v>
      </c>
      <c r="AU125" s="17" t="s">
        <v>78</v>
      </c>
      <c r="AY125" s="17" t="s">
        <v>134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7" t="s">
        <v>76</v>
      </c>
      <c r="BK125" s="227">
        <f>ROUND(I125*H125,2)</f>
        <v>0</v>
      </c>
      <c r="BL125" s="17" t="s">
        <v>424</v>
      </c>
      <c r="BM125" s="17" t="s">
        <v>1075</v>
      </c>
    </row>
    <row r="126" spans="2:65" s="1" customFormat="1" ht="16.5" customHeight="1">
      <c r="B126" s="38"/>
      <c r="C126" s="216" t="s">
        <v>268</v>
      </c>
      <c r="D126" s="216" t="s">
        <v>136</v>
      </c>
      <c r="E126" s="217" t="s">
        <v>1076</v>
      </c>
      <c r="F126" s="218" t="s">
        <v>1077</v>
      </c>
      <c r="G126" s="219" t="s">
        <v>139</v>
      </c>
      <c r="H126" s="220">
        <v>14</v>
      </c>
      <c r="I126" s="221"/>
      <c r="J126" s="222">
        <f>ROUND(I126*H126,2)</f>
        <v>0</v>
      </c>
      <c r="K126" s="218" t="s">
        <v>1</v>
      </c>
      <c r="L126" s="43"/>
      <c r="M126" s="223" t="s">
        <v>1</v>
      </c>
      <c r="N126" s="224" t="s">
        <v>39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424</v>
      </c>
      <c r="AT126" s="17" t="s">
        <v>136</v>
      </c>
      <c r="AU126" s="17" t="s">
        <v>78</v>
      </c>
      <c r="AY126" s="17" t="s">
        <v>134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76</v>
      </c>
      <c r="BK126" s="227">
        <f>ROUND(I126*H126,2)</f>
        <v>0</v>
      </c>
      <c r="BL126" s="17" t="s">
        <v>424</v>
      </c>
      <c r="BM126" s="17" t="s">
        <v>1078</v>
      </c>
    </row>
    <row r="127" spans="2:65" s="1" customFormat="1" ht="16.5" customHeight="1">
      <c r="B127" s="38"/>
      <c r="C127" s="216" t="s">
        <v>273</v>
      </c>
      <c r="D127" s="216" t="s">
        <v>136</v>
      </c>
      <c r="E127" s="217" t="s">
        <v>1079</v>
      </c>
      <c r="F127" s="218" t="s">
        <v>1080</v>
      </c>
      <c r="G127" s="219" t="s">
        <v>465</v>
      </c>
      <c r="H127" s="220">
        <v>2.1</v>
      </c>
      <c r="I127" s="221"/>
      <c r="J127" s="222">
        <f>ROUND(I127*H127,2)</f>
        <v>0</v>
      </c>
      <c r="K127" s="218" t="s">
        <v>1</v>
      </c>
      <c r="L127" s="43"/>
      <c r="M127" s="223" t="s">
        <v>1</v>
      </c>
      <c r="N127" s="224" t="s">
        <v>39</v>
      </c>
      <c r="O127" s="7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7" t="s">
        <v>424</v>
      </c>
      <c r="AT127" s="17" t="s">
        <v>136</v>
      </c>
      <c r="AU127" s="17" t="s">
        <v>78</v>
      </c>
      <c r="AY127" s="17" t="s">
        <v>134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7" t="s">
        <v>76</v>
      </c>
      <c r="BK127" s="227">
        <f>ROUND(I127*H127,2)</f>
        <v>0</v>
      </c>
      <c r="BL127" s="17" t="s">
        <v>424</v>
      </c>
      <c r="BM127" s="17" t="s">
        <v>1081</v>
      </c>
    </row>
    <row r="128" spans="2:65" s="1" customFormat="1" ht="16.5" customHeight="1">
      <c r="B128" s="38"/>
      <c r="C128" s="216" t="s">
        <v>277</v>
      </c>
      <c r="D128" s="216" t="s">
        <v>136</v>
      </c>
      <c r="E128" s="217" t="s">
        <v>1082</v>
      </c>
      <c r="F128" s="218" t="s">
        <v>1083</v>
      </c>
      <c r="G128" s="219" t="s">
        <v>459</v>
      </c>
      <c r="H128" s="220">
        <v>318</v>
      </c>
      <c r="I128" s="221"/>
      <c r="J128" s="222">
        <f>ROUND(I128*H128,2)</f>
        <v>0</v>
      </c>
      <c r="K128" s="218" t="s">
        <v>140</v>
      </c>
      <c r="L128" s="43"/>
      <c r="M128" s="223" t="s">
        <v>1</v>
      </c>
      <c r="N128" s="224" t="s">
        <v>39</v>
      </c>
      <c r="O128" s="7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7" t="s">
        <v>424</v>
      </c>
      <c r="AT128" s="17" t="s">
        <v>136</v>
      </c>
      <c r="AU128" s="17" t="s">
        <v>78</v>
      </c>
      <c r="AY128" s="17" t="s">
        <v>134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76</v>
      </c>
      <c r="BK128" s="227">
        <f>ROUND(I128*H128,2)</f>
        <v>0</v>
      </c>
      <c r="BL128" s="17" t="s">
        <v>424</v>
      </c>
      <c r="BM128" s="17" t="s">
        <v>1084</v>
      </c>
    </row>
    <row r="129" spans="2:65" s="1" customFormat="1" ht="16.5" customHeight="1">
      <c r="B129" s="38"/>
      <c r="C129" s="216" t="s">
        <v>281</v>
      </c>
      <c r="D129" s="216" t="s">
        <v>136</v>
      </c>
      <c r="E129" s="217" t="s">
        <v>1085</v>
      </c>
      <c r="F129" s="218" t="s">
        <v>1086</v>
      </c>
      <c r="G129" s="219" t="s">
        <v>459</v>
      </c>
      <c r="H129" s="220">
        <v>16</v>
      </c>
      <c r="I129" s="221"/>
      <c r="J129" s="222">
        <f>ROUND(I129*H129,2)</f>
        <v>0</v>
      </c>
      <c r="K129" s="218" t="s">
        <v>140</v>
      </c>
      <c r="L129" s="43"/>
      <c r="M129" s="223" t="s">
        <v>1</v>
      </c>
      <c r="N129" s="224" t="s">
        <v>39</v>
      </c>
      <c r="O129" s="7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AR129" s="17" t="s">
        <v>424</v>
      </c>
      <c r="AT129" s="17" t="s">
        <v>136</v>
      </c>
      <c r="AU129" s="17" t="s">
        <v>78</v>
      </c>
      <c r="AY129" s="17" t="s">
        <v>134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76</v>
      </c>
      <c r="BK129" s="227">
        <f>ROUND(I129*H129,2)</f>
        <v>0</v>
      </c>
      <c r="BL129" s="17" t="s">
        <v>424</v>
      </c>
      <c r="BM129" s="17" t="s">
        <v>1087</v>
      </c>
    </row>
    <row r="130" spans="2:65" s="1" customFormat="1" ht="16.5" customHeight="1">
      <c r="B130" s="38"/>
      <c r="C130" s="216" t="s">
        <v>285</v>
      </c>
      <c r="D130" s="216" t="s">
        <v>136</v>
      </c>
      <c r="E130" s="217" t="s">
        <v>1088</v>
      </c>
      <c r="F130" s="218" t="s">
        <v>1089</v>
      </c>
      <c r="G130" s="219" t="s">
        <v>465</v>
      </c>
      <c r="H130" s="220">
        <v>34</v>
      </c>
      <c r="I130" s="221"/>
      <c r="J130" s="222">
        <f>ROUND(I130*H130,2)</f>
        <v>0</v>
      </c>
      <c r="K130" s="218" t="s">
        <v>140</v>
      </c>
      <c r="L130" s="43"/>
      <c r="M130" s="223" t="s">
        <v>1</v>
      </c>
      <c r="N130" s="224" t="s">
        <v>39</v>
      </c>
      <c r="O130" s="7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7" t="s">
        <v>424</v>
      </c>
      <c r="AT130" s="17" t="s">
        <v>136</v>
      </c>
      <c r="AU130" s="17" t="s">
        <v>78</v>
      </c>
      <c r="AY130" s="17" t="s">
        <v>134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76</v>
      </c>
      <c r="BK130" s="227">
        <f>ROUND(I130*H130,2)</f>
        <v>0</v>
      </c>
      <c r="BL130" s="17" t="s">
        <v>424</v>
      </c>
      <c r="BM130" s="17" t="s">
        <v>1090</v>
      </c>
    </row>
    <row r="131" spans="2:65" s="1" customFormat="1" ht="16.5" customHeight="1">
      <c r="B131" s="38"/>
      <c r="C131" s="216" t="s">
        <v>289</v>
      </c>
      <c r="D131" s="216" t="s">
        <v>136</v>
      </c>
      <c r="E131" s="217" t="s">
        <v>1091</v>
      </c>
      <c r="F131" s="218" t="s">
        <v>1092</v>
      </c>
      <c r="G131" s="219" t="s">
        <v>459</v>
      </c>
      <c r="H131" s="220">
        <v>318</v>
      </c>
      <c r="I131" s="221"/>
      <c r="J131" s="222">
        <f>ROUND(I131*H131,2)</f>
        <v>0</v>
      </c>
      <c r="K131" s="218" t="s">
        <v>140</v>
      </c>
      <c r="L131" s="43"/>
      <c r="M131" s="223" t="s">
        <v>1</v>
      </c>
      <c r="N131" s="224" t="s">
        <v>39</v>
      </c>
      <c r="O131" s="79"/>
      <c r="P131" s="225">
        <f>O131*H131</f>
        <v>0</v>
      </c>
      <c r="Q131" s="225">
        <v>0.12332</v>
      </c>
      <c r="R131" s="225">
        <f>Q131*H131</f>
        <v>39.21576</v>
      </c>
      <c r="S131" s="225">
        <v>0</v>
      </c>
      <c r="T131" s="226">
        <f>S131*H131</f>
        <v>0</v>
      </c>
      <c r="AR131" s="17" t="s">
        <v>424</v>
      </c>
      <c r="AT131" s="17" t="s">
        <v>136</v>
      </c>
      <c r="AU131" s="17" t="s">
        <v>78</v>
      </c>
      <c r="AY131" s="17" t="s">
        <v>134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7" t="s">
        <v>76</v>
      </c>
      <c r="BK131" s="227">
        <f>ROUND(I131*H131,2)</f>
        <v>0</v>
      </c>
      <c r="BL131" s="17" t="s">
        <v>424</v>
      </c>
      <c r="BM131" s="17" t="s">
        <v>1093</v>
      </c>
    </row>
    <row r="132" spans="2:65" s="1" customFormat="1" ht="16.5" customHeight="1">
      <c r="B132" s="38"/>
      <c r="C132" s="216" t="s">
        <v>293</v>
      </c>
      <c r="D132" s="216" t="s">
        <v>136</v>
      </c>
      <c r="E132" s="217" t="s">
        <v>1094</v>
      </c>
      <c r="F132" s="218" t="s">
        <v>1095</v>
      </c>
      <c r="G132" s="219" t="s">
        <v>459</v>
      </c>
      <c r="H132" s="220">
        <v>16</v>
      </c>
      <c r="I132" s="221"/>
      <c r="J132" s="222">
        <f>ROUND(I132*H132,2)</f>
        <v>0</v>
      </c>
      <c r="K132" s="218" t="s">
        <v>140</v>
      </c>
      <c r="L132" s="43"/>
      <c r="M132" s="223" t="s">
        <v>1</v>
      </c>
      <c r="N132" s="224" t="s">
        <v>39</v>
      </c>
      <c r="O132" s="79"/>
      <c r="P132" s="225">
        <f>O132*H132</f>
        <v>0</v>
      </c>
      <c r="Q132" s="225">
        <v>0.24663</v>
      </c>
      <c r="R132" s="225">
        <f>Q132*H132</f>
        <v>3.94608</v>
      </c>
      <c r="S132" s="225">
        <v>0</v>
      </c>
      <c r="T132" s="226">
        <f>S132*H132</f>
        <v>0</v>
      </c>
      <c r="AR132" s="17" t="s">
        <v>424</v>
      </c>
      <c r="AT132" s="17" t="s">
        <v>136</v>
      </c>
      <c r="AU132" s="17" t="s">
        <v>78</v>
      </c>
      <c r="AY132" s="17" t="s">
        <v>134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76</v>
      </c>
      <c r="BK132" s="227">
        <f>ROUND(I132*H132,2)</f>
        <v>0</v>
      </c>
      <c r="BL132" s="17" t="s">
        <v>424</v>
      </c>
      <c r="BM132" s="17" t="s">
        <v>1096</v>
      </c>
    </row>
    <row r="133" spans="2:65" s="1" customFormat="1" ht="16.5" customHeight="1">
      <c r="B133" s="38"/>
      <c r="C133" s="216" t="s">
        <v>298</v>
      </c>
      <c r="D133" s="216" t="s">
        <v>136</v>
      </c>
      <c r="E133" s="217" t="s">
        <v>1097</v>
      </c>
      <c r="F133" s="218" t="s">
        <v>1098</v>
      </c>
      <c r="G133" s="219" t="s">
        <v>459</v>
      </c>
      <c r="H133" s="220">
        <v>334</v>
      </c>
      <c r="I133" s="221"/>
      <c r="J133" s="222">
        <f>ROUND(I133*H133,2)</f>
        <v>0</v>
      </c>
      <c r="K133" s="218" t="s">
        <v>140</v>
      </c>
      <c r="L133" s="43"/>
      <c r="M133" s="223" t="s">
        <v>1</v>
      </c>
      <c r="N133" s="224" t="s">
        <v>39</v>
      </c>
      <c r="O133" s="79"/>
      <c r="P133" s="225">
        <f>O133*H133</f>
        <v>0</v>
      </c>
      <c r="Q133" s="225">
        <v>9E-05</v>
      </c>
      <c r="R133" s="225">
        <f>Q133*H133</f>
        <v>0.030060000000000003</v>
      </c>
      <c r="S133" s="225">
        <v>0</v>
      </c>
      <c r="T133" s="226">
        <f>S133*H133</f>
        <v>0</v>
      </c>
      <c r="AR133" s="17" t="s">
        <v>424</v>
      </c>
      <c r="AT133" s="17" t="s">
        <v>136</v>
      </c>
      <c r="AU133" s="17" t="s">
        <v>78</v>
      </c>
      <c r="AY133" s="17" t="s">
        <v>134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76</v>
      </c>
      <c r="BK133" s="227">
        <f>ROUND(I133*H133,2)</f>
        <v>0</v>
      </c>
      <c r="BL133" s="17" t="s">
        <v>424</v>
      </c>
      <c r="BM133" s="17" t="s">
        <v>1099</v>
      </c>
    </row>
    <row r="134" spans="2:65" s="1" customFormat="1" ht="16.5" customHeight="1">
      <c r="B134" s="38"/>
      <c r="C134" s="216" t="s">
        <v>303</v>
      </c>
      <c r="D134" s="216" t="s">
        <v>136</v>
      </c>
      <c r="E134" s="217" t="s">
        <v>1100</v>
      </c>
      <c r="F134" s="218" t="s">
        <v>1101</v>
      </c>
      <c r="G134" s="219" t="s">
        <v>459</v>
      </c>
      <c r="H134" s="220">
        <v>95</v>
      </c>
      <c r="I134" s="221"/>
      <c r="J134" s="222">
        <f>ROUND(I134*H134,2)</f>
        <v>0</v>
      </c>
      <c r="K134" s="218" t="s">
        <v>1</v>
      </c>
      <c r="L134" s="43"/>
      <c r="M134" s="223" t="s">
        <v>1</v>
      </c>
      <c r="N134" s="224" t="s">
        <v>39</v>
      </c>
      <c r="O134" s="7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7" t="s">
        <v>424</v>
      </c>
      <c r="AT134" s="17" t="s">
        <v>136</v>
      </c>
      <c r="AU134" s="17" t="s">
        <v>78</v>
      </c>
      <c r="AY134" s="17" t="s">
        <v>134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76</v>
      </c>
      <c r="BK134" s="227">
        <f>ROUND(I134*H134,2)</f>
        <v>0</v>
      </c>
      <c r="BL134" s="17" t="s">
        <v>424</v>
      </c>
      <c r="BM134" s="17" t="s">
        <v>1102</v>
      </c>
    </row>
    <row r="135" spans="2:65" s="1" customFormat="1" ht="16.5" customHeight="1">
      <c r="B135" s="38"/>
      <c r="C135" s="216" t="s">
        <v>308</v>
      </c>
      <c r="D135" s="216" t="s">
        <v>136</v>
      </c>
      <c r="E135" s="217" t="s">
        <v>1103</v>
      </c>
      <c r="F135" s="218" t="s">
        <v>1104</v>
      </c>
      <c r="G135" s="219" t="s">
        <v>459</v>
      </c>
      <c r="H135" s="220">
        <v>318</v>
      </c>
      <c r="I135" s="221"/>
      <c r="J135" s="222">
        <f>ROUND(I135*H135,2)</f>
        <v>0</v>
      </c>
      <c r="K135" s="218" t="s">
        <v>140</v>
      </c>
      <c r="L135" s="43"/>
      <c r="M135" s="223" t="s">
        <v>1</v>
      </c>
      <c r="N135" s="224" t="s">
        <v>39</v>
      </c>
      <c r="O135" s="7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17" t="s">
        <v>424</v>
      </c>
      <c r="AT135" s="17" t="s">
        <v>136</v>
      </c>
      <c r="AU135" s="17" t="s">
        <v>78</v>
      </c>
      <c r="AY135" s="17" t="s">
        <v>134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76</v>
      </c>
      <c r="BK135" s="227">
        <f>ROUND(I135*H135,2)</f>
        <v>0</v>
      </c>
      <c r="BL135" s="17" t="s">
        <v>424</v>
      </c>
      <c r="BM135" s="17" t="s">
        <v>1105</v>
      </c>
    </row>
    <row r="136" spans="2:65" s="1" customFormat="1" ht="16.5" customHeight="1">
      <c r="B136" s="38"/>
      <c r="C136" s="216" t="s">
        <v>312</v>
      </c>
      <c r="D136" s="216" t="s">
        <v>136</v>
      </c>
      <c r="E136" s="217" t="s">
        <v>1106</v>
      </c>
      <c r="F136" s="218" t="s">
        <v>1107</v>
      </c>
      <c r="G136" s="219" t="s">
        <v>459</v>
      </c>
      <c r="H136" s="220">
        <v>16</v>
      </c>
      <c r="I136" s="221"/>
      <c r="J136" s="222">
        <f>ROUND(I136*H136,2)</f>
        <v>0</v>
      </c>
      <c r="K136" s="218" t="s">
        <v>140</v>
      </c>
      <c r="L136" s="43"/>
      <c r="M136" s="223" t="s">
        <v>1</v>
      </c>
      <c r="N136" s="224" t="s">
        <v>39</v>
      </c>
      <c r="O136" s="7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AR136" s="17" t="s">
        <v>424</v>
      </c>
      <c r="AT136" s="17" t="s">
        <v>136</v>
      </c>
      <c r="AU136" s="17" t="s">
        <v>78</v>
      </c>
      <c r="AY136" s="17" t="s">
        <v>134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76</v>
      </c>
      <c r="BK136" s="227">
        <f>ROUND(I136*H136,2)</f>
        <v>0</v>
      </c>
      <c r="BL136" s="17" t="s">
        <v>424</v>
      </c>
      <c r="BM136" s="17" t="s">
        <v>1108</v>
      </c>
    </row>
    <row r="137" spans="2:65" s="1" customFormat="1" ht="16.5" customHeight="1">
      <c r="B137" s="38"/>
      <c r="C137" s="216" t="s">
        <v>316</v>
      </c>
      <c r="D137" s="216" t="s">
        <v>136</v>
      </c>
      <c r="E137" s="217" t="s">
        <v>1109</v>
      </c>
      <c r="F137" s="218" t="s">
        <v>1110</v>
      </c>
      <c r="G137" s="219" t="s">
        <v>465</v>
      </c>
      <c r="H137" s="220">
        <v>80.24</v>
      </c>
      <c r="I137" s="221"/>
      <c r="J137" s="222">
        <f>ROUND(I137*H137,2)</f>
        <v>0</v>
      </c>
      <c r="K137" s="218" t="s">
        <v>140</v>
      </c>
      <c r="L137" s="43"/>
      <c r="M137" s="223" t="s">
        <v>1</v>
      </c>
      <c r="N137" s="224" t="s">
        <v>39</v>
      </c>
      <c r="O137" s="7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AR137" s="17" t="s">
        <v>424</v>
      </c>
      <c r="AT137" s="17" t="s">
        <v>136</v>
      </c>
      <c r="AU137" s="17" t="s">
        <v>78</v>
      </c>
      <c r="AY137" s="17" t="s">
        <v>134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76</v>
      </c>
      <c r="BK137" s="227">
        <f>ROUND(I137*H137,2)</f>
        <v>0</v>
      </c>
      <c r="BL137" s="17" t="s">
        <v>424</v>
      </c>
      <c r="BM137" s="17" t="s">
        <v>1111</v>
      </c>
    </row>
    <row r="138" spans="2:65" s="1" customFormat="1" ht="16.5" customHeight="1">
      <c r="B138" s="38"/>
      <c r="C138" s="216" t="s">
        <v>321</v>
      </c>
      <c r="D138" s="216" t="s">
        <v>136</v>
      </c>
      <c r="E138" s="217" t="s">
        <v>1112</v>
      </c>
      <c r="F138" s="218" t="s">
        <v>1113</v>
      </c>
      <c r="G138" s="219" t="s">
        <v>543</v>
      </c>
      <c r="H138" s="220">
        <v>80.24</v>
      </c>
      <c r="I138" s="221"/>
      <c r="J138" s="222">
        <f>ROUND(I138*H138,2)</f>
        <v>0</v>
      </c>
      <c r="K138" s="218" t="s">
        <v>140</v>
      </c>
      <c r="L138" s="43"/>
      <c r="M138" s="223" t="s">
        <v>1</v>
      </c>
      <c r="N138" s="224" t="s">
        <v>39</v>
      </c>
      <c r="O138" s="7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7" t="s">
        <v>424</v>
      </c>
      <c r="AT138" s="17" t="s">
        <v>136</v>
      </c>
      <c r="AU138" s="17" t="s">
        <v>78</v>
      </c>
      <c r="AY138" s="17" t="s">
        <v>134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76</v>
      </c>
      <c r="BK138" s="227">
        <f>ROUND(I138*H138,2)</f>
        <v>0</v>
      </c>
      <c r="BL138" s="17" t="s">
        <v>424</v>
      </c>
      <c r="BM138" s="17" t="s">
        <v>1114</v>
      </c>
    </row>
    <row r="139" spans="2:65" s="1" customFormat="1" ht="16.5" customHeight="1">
      <c r="B139" s="38"/>
      <c r="C139" s="216" t="s">
        <v>325</v>
      </c>
      <c r="D139" s="216" t="s">
        <v>136</v>
      </c>
      <c r="E139" s="217" t="s">
        <v>1115</v>
      </c>
      <c r="F139" s="218" t="s">
        <v>1116</v>
      </c>
      <c r="G139" s="219" t="s">
        <v>543</v>
      </c>
      <c r="H139" s="220">
        <v>1604.8</v>
      </c>
      <c r="I139" s="221"/>
      <c r="J139" s="222">
        <f>ROUND(I139*H139,2)</f>
        <v>0</v>
      </c>
      <c r="K139" s="218" t="s">
        <v>140</v>
      </c>
      <c r="L139" s="43"/>
      <c r="M139" s="223" t="s">
        <v>1</v>
      </c>
      <c r="N139" s="224" t="s">
        <v>39</v>
      </c>
      <c r="O139" s="7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17" t="s">
        <v>424</v>
      </c>
      <c r="AT139" s="17" t="s">
        <v>136</v>
      </c>
      <c r="AU139" s="17" t="s">
        <v>78</v>
      </c>
      <c r="AY139" s="17" t="s">
        <v>134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76</v>
      </c>
      <c r="BK139" s="227">
        <f>ROUND(I139*H139,2)</f>
        <v>0</v>
      </c>
      <c r="BL139" s="17" t="s">
        <v>424</v>
      </c>
      <c r="BM139" s="17" t="s">
        <v>1117</v>
      </c>
    </row>
    <row r="140" spans="2:51" s="13" customFormat="1" ht="12">
      <c r="B140" s="239"/>
      <c r="C140" s="240"/>
      <c r="D140" s="230" t="s">
        <v>143</v>
      </c>
      <c r="E140" s="241" t="s">
        <v>1</v>
      </c>
      <c r="F140" s="242" t="s">
        <v>1118</v>
      </c>
      <c r="G140" s="240"/>
      <c r="H140" s="243">
        <v>1604.8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143</v>
      </c>
      <c r="AU140" s="249" t="s">
        <v>78</v>
      </c>
      <c r="AV140" s="13" t="s">
        <v>78</v>
      </c>
      <c r="AW140" s="13" t="s">
        <v>30</v>
      </c>
      <c r="AX140" s="13" t="s">
        <v>68</v>
      </c>
      <c r="AY140" s="249" t="s">
        <v>134</v>
      </c>
    </row>
    <row r="141" spans="2:51" s="14" customFormat="1" ht="12">
      <c r="B141" s="250"/>
      <c r="C141" s="251"/>
      <c r="D141" s="230" t="s">
        <v>143</v>
      </c>
      <c r="E141" s="252" t="s">
        <v>1</v>
      </c>
      <c r="F141" s="253" t="s">
        <v>146</v>
      </c>
      <c r="G141" s="251"/>
      <c r="H141" s="254">
        <v>1604.8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143</v>
      </c>
      <c r="AU141" s="260" t="s">
        <v>78</v>
      </c>
      <c r="AV141" s="14" t="s">
        <v>141</v>
      </c>
      <c r="AW141" s="14" t="s">
        <v>30</v>
      </c>
      <c r="AX141" s="14" t="s">
        <v>76</v>
      </c>
      <c r="AY141" s="260" t="s">
        <v>134</v>
      </c>
    </row>
    <row r="142" spans="2:65" s="1" customFormat="1" ht="16.5" customHeight="1">
      <c r="B142" s="38"/>
      <c r="C142" s="216" t="s">
        <v>329</v>
      </c>
      <c r="D142" s="216" t="s">
        <v>136</v>
      </c>
      <c r="E142" s="217" t="s">
        <v>1119</v>
      </c>
      <c r="F142" s="218" t="s">
        <v>1120</v>
      </c>
      <c r="G142" s="219" t="s">
        <v>439</v>
      </c>
      <c r="H142" s="220">
        <v>103.4</v>
      </c>
      <c r="I142" s="221"/>
      <c r="J142" s="222">
        <f>ROUND(I142*H142,2)</f>
        <v>0</v>
      </c>
      <c r="K142" s="218" t="s">
        <v>140</v>
      </c>
      <c r="L142" s="43"/>
      <c r="M142" s="223" t="s">
        <v>1</v>
      </c>
      <c r="N142" s="224" t="s">
        <v>39</v>
      </c>
      <c r="O142" s="7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7" t="s">
        <v>424</v>
      </c>
      <c r="AT142" s="17" t="s">
        <v>136</v>
      </c>
      <c r="AU142" s="17" t="s">
        <v>78</v>
      </c>
      <c r="AY142" s="17" t="s">
        <v>134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76</v>
      </c>
      <c r="BK142" s="227">
        <f>ROUND(I142*H142,2)</f>
        <v>0</v>
      </c>
      <c r="BL142" s="17" t="s">
        <v>424</v>
      </c>
      <c r="BM142" s="17" t="s">
        <v>1121</v>
      </c>
    </row>
    <row r="143" spans="2:65" s="1" customFormat="1" ht="16.5" customHeight="1">
      <c r="B143" s="38"/>
      <c r="C143" s="216" t="s">
        <v>333</v>
      </c>
      <c r="D143" s="216" t="s">
        <v>136</v>
      </c>
      <c r="E143" s="217" t="s">
        <v>1122</v>
      </c>
      <c r="F143" s="218" t="s">
        <v>1123</v>
      </c>
      <c r="G143" s="219" t="s">
        <v>1049</v>
      </c>
      <c r="H143" s="220">
        <v>2</v>
      </c>
      <c r="I143" s="221"/>
      <c r="J143" s="222">
        <f>ROUND(I143*H143,2)</f>
        <v>0</v>
      </c>
      <c r="K143" s="218" t="s">
        <v>1</v>
      </c>
      <c r="L143" s="43"/>
      <c r="M143" s="223" t="s">
        <v>1</v>
      </c>
      <c r="N143" s="224" t="s">
        <v>39</v>
      </c>
      <c r="O143" s="7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17" t="s">
        <v>424</v>
      </c>
      <c r="AT143" s="17" t="s">
        <v>136</v>
      </c>
      <c r="AU143" s="17" t="s">
        <v>78</v>
      </c>
      <c r="AY143" s="17" t="s">
        <v>134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76</v>
      </c>
      <c r="BK143" s="227">
        <f>ROUND(I143*H143,2)</f>
        <v>0</v>
      </c>
      <c r="BL143" s="17" t="s">
        <v>424</v>
      </c>
      <c r="BM143" s="17" t="s">
        <v>1124</v>
      </c>
    </row>
    <row r="144" spans="2:63" s="11" customFormat="1" ht="20.85" customHeight="1">
      <c r="B144" s="200"/>
      <c r="C144" s="201"/>
      <c r="D144" s="202" t="s">
        <v>67</v>
      </c>
      <c r="E144" s="214" t="s">
        <v>1125</v>
      </c>
      <c r="F144" s="214" t="s">
        <v>1126</v>
      </c>
      <c r="G144" s="201"/>
      <c r="H144" s="201"/>
      <c r="I144" s="204"/>
      <c r="J144" s="215">
        <f>BK144</f>
        <v>0</v>
      </c>
      <c r="K144" s="201"/>
      <c r="L144" s="206"/>
      <c r="M144" s="207"/>
      <c r="N144" s="208"/>
      <c r="O144" s="208"/>
      <c r="P144" s="209">
        <f>SUM(P145:P166)</f>
        <v>0</v>
      </c>
      <c r="Q144" s="208"/>
      <c r="R144" s="209">
        <f>SUM(R145:R166)</f>
        <v>0.8403</v>
      </c>
      <c r="S144" s="208"/>
      <c r="T144" s="210">
        <f>SUM(T145:T166)</f>
        <v>0</v>
      </c>
      <c r="AR144" s="211" t="s">
        <v>141</v>
      </c>
      <c r="AT144" s="212" t="s">
        <v>67</v>
      </c>
      <c r="AU144" s="212" t="s">
        <v>78</v>
      </c>
      <c r="AY144" s="211" t="s">
        <v>134</v>
      </c>
      <c r="BK144" s="213">
        <f>SUM(BK145:BK166)</f>
        <v>0</v>
      </c>
    </row>
    <row r="145" spans="2:65" s="1" customFormat="1" ht="16.5" customHeight="1">
      <c r="B145" s="38"/>
      <c r="C145" s="272" t="s">
        <v>338</v>
      </c>
      <c r="D145" s="272" t="s">
        <v>565</v>
      </c>
      <c r="E145" s="273" t="s">
        <v>1127</v>
      </c>
      <c r="F145" s="274" t="s">
        <v>1128</v>
      </c>
      <c r="G145" s="275" t="s">
        <v>459</v>
      </c>
      <c r="H145" s="276">
        <v>140</v>
      </c>
      <c r="I145" s="277"/>
      <c r="J145" s="278">
        <f>ROUND(I145*H145,2)</f>
        <v>0</v>
      </c>
      <c r="K145" s="274" t="s">
        <v>140</v>
      </c>
      <c r="L145" s="279"/>
      <c r="M145" s="280" t="s">
        <v>1</v>
      </c>
      <c r="N145" s="281" t="s">
        <v>39</v>
      </c>
      <c r="O145" s="79"/>
      <c r="P145" s="225">
        <f>O145*H145</f>
        <v>0</v>
      </c>
      <c r="Q145" s="225">
        <v>0.00012</v>
      </c>
      <c r="R145" s="225">
        <f>Q145*H145</f>
        <v>0.0168</v>
      </c>
      <c r="S145" s="225">
        <v>0</v>
      </c>
      <c r="T145" s="226">
        <f>S145*H145</f>
        <v>0</v>
      </c>
      <c r="AR145" s="17" t="s">
        <v>1129</v>
      </c>
      <c r="AT145" s="17" t="s">
        <v>565</v>
      </c>
      <c r="AU145" s="17" t="s">
        <v>151</v>
      </c>
      <c r="AY145" s="17" t="s">
        <v>134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76</v>
      </c>
      <c r="BK145" s="227">
        <f>ROUND(I145*H145,2)</f>
        <v>0</v>
      </c>
      <c r="BL145" s="17" t="s">
        <v>424</v>
      </c>
      <c r="BM145" s="17" t="s">
        <v>1130</v>
      </c>
    </row>
    <row r="146" spans="2:65" s="1" customFormat="1" ht="16.5" customHeight="1">
      <c r="B146" s="38"/>
      <c r="C146" s="272" t="s">
        <v>343</v>
      </c>
      <c r="D146" s="272" t="s">
        <v>565</v>
      </c>
      <c r="E146" s="273" t="s">
        <v>1131</v>
      </c>
      <c r="F146" s="274" t="s">
        <v>1132</v>
      </c>
      <c r="G146" s="275" t="s">
        <v>459</v>
      </c>
      <c r="H146" s="276">
        <v>450</v>
      </c>
      <c r="I146" s="277"/>
      <c r="J146" s="278">
        <f>ROUND(I146*H146,2)</f>
        <v>0</v>
      </c>
      <c r="K146" s="274" t="s">
        <v>1</v>
      </c>
      <c r="L146" s="279"/>
      <c r="M146" s="280" t="s">
        <v>1</v>
      </c>
      <c r="N146" s="281" t="s">
        <v>39</v>
      </c>
      <c r="O146" s="79"/>
      <c r="P146" s="225">
        <f>O146*H146</f>
        <v>0</v>
      </c>
      <c r="Q146" s="225">
        <v>0.00183</v>
      </c>
      <c r="R146" s="225">
        <f>Q146*H146</f>
        <v>0.8235</v>
      </c>
      <c r="S146" s="225">
        <v>0</v>
      </c>
      <c r="T146" s="226">
        <f>S146*H146</f>
        <v>0</v>
      </c>
      <c r="AR146" s="17" t="s">
        <v>1129</v>
      </c>
      <c r="AT146" s="17" t="s">
        <v>565</v>
      </c>
      <c r="AU146" s="17" t="s">
        <v>151</v>
      </c>
      <c r="AY146" s="17" t="s">
        <v>134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7" t="s">
        <v>76</v>
      </c>
      <c r="BK146" s="227">
        <f>ROUND(I146*H146,2)</f>
        <v>0</v>
      </c>
      <c r="BL146" s="17" t="s">
        <v>424</v>
      </c>
      <c r="BM146" s="17" t="s">
        <v>1133</v>
      </c>
    </row>
    <row r="147" spans="2:65" s="1" customFormat="1" ht="16.5" customHeight="1">
      <c r="B147" s="38"/>
      <c r="C147" s="272" t="s">
        <v>348</v>
      </c>
      <c r="D147" s="272" t="s">
        <v>565</v>
      </c>
      <c r="E147" s="273" t="s">
        <v>1134</v>
      </c>
      <c r="F147" s="274" t="s">
        <v>1135</v>
      </c>
      <c r="G147" s="275" t="s">
        <v>568</v>
      </c>
      <c r="H147" s="276">
        <v>12.5</v>
      </c>
      <c r="I147" s="277"/>
      <c r="J147" s="278">
        <f>ROUND(I147*H147,2)</f>
        <v>0</v>
      </c>
      <c r="K147" s="274" t="s">
        <v>1</v>
      </c>
      <c r="L147" s="279"/>
      <c r="M147" s="280" t="s">
        <v>1</v>
      </c>
      <c r="N147" s="281" t="s">
        <v>39</v>
      </c>
      <c r="O147" s="7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AR147" s="17" t="s">
        <v>1129</v>
      </c>
      <c r="AT147" s="17" t="s">
        <v>565</v>
      </c>
      <c r="AU147" s="17" t="s">
        <v>151</v>
      </c>
      <c r="AY147" s="17" t="s">
        <v>134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76</v>
      </c>
      <c r="BK147" s="227">
        <f>ROUND(I147*H147,2)</f>
        <v>0</v>
      </c>
      <c r="BL147" s="17" t="s">
        <v>424</v>
      </c>
      <c r="BM147" s="17" t="s">
        <v>1136</v>
      </c>
    </row>
    <row r="148" spans="2:65" s="1" customFormat="1" ht="16.5" customHeight="1">
      <c r="B148" s="38"/>
      <c r="C148" s="272" t="s">
        <v>353</v>
      </c>
      <c r="D148" s="272" t="s">
        <v>565</v>
      </c>
      <c r="E148" s="273" t="s">
        <v>1137</v>
      </c>
      <c r="F148" s="274" t="s">
        <v>1138</v>
      </c>
      <c r="G148" s="275" t="s">
        <v>139</v>
      </c>
      <c r="H148" s="276">
        <v>14</v>
      </c>
      <c r="I148" s="277"/>
      <c r="J148" s="278">
        <f>ROUND(I148*H148,2)</f>
        <v>0</v>
      </c>
      <c r="K148" s="274" t="s">
        <v>1</v>
      </c>
      <c r="L148" s="279"/>
      <c r="M148" s="280" t="s">
        <v>1</v>
      </c>
      <c r="N148" s="281" t="s">
        <v>39</v>
      </c>
      <c r="O148" s="7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7" t="s">
        <v>1129</v>
      </c>
      <c r="AT148" s="17" t="s">
        <v>565</v>
      </c>
      <c r="AU148" s="17" t="s">
        <v>151</v>
      </c>
      <c r="AY148" s="17" t="s">
        <v>134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76</v>
      </c>
      <c r="BK148" s="227">
        <f>ROUND(I148*H148,2)</f>
        <v>0</v>
      </c>
      <c r="BL148" s="17" t="s">
        <v>424</v>
      </c>
      <c r="BM148" s="17" t="s">
        <v>1139</v>
      </c>
    </row>
    <row r="149" spans="2:65" s="1" customFormat="1" ht="16.5" customHeight="1">
      <c r="B149" s="38"/>
      <c r="C149" s="272" t="s">
        <v>358</v>
      </c>
      <c r="D149" s="272" t="s">
        <v>565</v>
      </c>
      <c r="E149" s="273" t="s">
        <v>1140</v>
      </c>
      <c r="F149" s="274" t="s">
        <v>1141</v>
      </c>
      <c r="G149" s="275" t="s">
        <v>139</v>
      </c>
      <c r="H149" s="276">
        <v>13</v>
      </c>
      <c r="I149" s="277"/>
      <c r="J149" s="278">
        <f>ROUND(I149*H149,2)</f>
        <v>0</v>
      </c>
      <c r="K149" s="274" t="s">
        <v>1</v>
      </c>
      <c r="L149" s="279"/>
      <c r="M149" s="280" t="s">
        <v>1</v>
      </c>
      <c r="N149" s="281" t="s">
        <v>39</v>
      </c>
      <c r="O149" s="7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17" t="s">
        <v>1129</v>
      </c>
      <c r="AT149" s="17" t="s">
        <v>565</v>
      </c>
      <c r="AU149" s="17" t="s">
        <v>151</v>
      </c>
      <c r="AY149" s="17" t="s">
        <v>134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76</v>
      </c>
      <c r="BK149" s="227">
        <f>ROUND(I149*H149,2)</f>
        <v>0</v>
      </c>
      <c r="BL149" s="17" t="s">
        <v>424</v>
      </c>
      <c r="BM149" s="17" t="s">
        <v>1142</v>
      </c>
    </row>
    <row r="150" spans="2:65" s="1" customFormat="1" ht="16.5" customHeight="1">
      <c r="B150" s="38"/>
      <c r="C150" s="272" t="s">
        <v>362</v>
      </c>
      <c r="D150" s="272" t="s">
        <v>565</v>
      </c>
      <c r="E150" s="273" t="s">
        <v>1143</v>
      </c>
      <c r="F150" s="274" t="s">
        <v>1144</v>
      </c>
      <c r="G150" s="275" t="s">
        <v>139</v>
      </c>
      <c r="H150" s="276">
        <v>1</v>
      </c>
      <c r="I150" s="277"/>
      <c r="J150" s="278">
        <f>ROUND(I150*H150,2)</f>
        <v>0</v>
      </c>
      <c r="K150" s="274" t="s">
        <v>1</v>
      </c>
      <c r="L150" s="279"/>
      <c r="M150" s="280" t="s">
        <v>1</v>
      </c>
      <c r="N150" s="281" t="s">
        <v>39</v>
      </c>
      <c r="O150" s="7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7" t="s">
        <v>1129</v>
      </c>
      <c r="AT150" s="17" t="s">
        <v>565</v>
      </c>
      <c r="AU150" s="17" t="s">
        <v>151</v>
      </c>
      <c r="AY150" s="17" t="s">
        <v>134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76</v>
      </c>
      <c r="BK150" s="227">
        <f>ROUND(I150*H150,2)</f>
        <v>0</v>
      </c>
      <c r="BL150" s="17" t="s">
        <v>424</v>
      </c>
      <c r="BM150" s="17" t="s">
        <v>1145</v>
      </c>
    </row>
    <row r="151" spans="2:65" s="1" customFormat="1" ht="16.5" customHeight="1">
      <c r="B151" s="38"/>
      <c r="C151" s="272" t="s">
        <v>366</v>
      </c>
      <c r="D151" s="272" t="s">
        <v>565</v>
      </c>
      <c r="E151" s="273" t="s">
        <v>1146</v>
      </c>
      <c r="F151" s="274" t="s">
        <v>1147</v>
      </c>
      <c r="G151" s="275" t="s">
        <v>139</v>
      </c>
      <c r="H151" s="276">
        <v>13</v>
      </c>
      <c r="I151" s="277"/>
      <c r="J151" s="278">
        <f>ROUND(I151*H151,2)</f>
        <v>0</v>
      </c>
      <c r="K151" s="274" t="s">
        <v>1</v>
      </c>
      <c r="L151" s="279"/>
      <c r="M151" s="280" t="s">
        <v>1</v>
      </c>
      <c r="N151" s="281" t="s">
        <v>39</v>
      </c>
      <c r="O151" s="7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7" t="s">
        <v>1129</v>
      </c>
      <c r="AT151" s="17" t="s">
        <v>565</v>
      </c>
      <c r="AU151" s="17" t="s">
        <v>151</v>
      </c>
      <c r="AY151" s="17" t="s">
        <v>134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76</v>
      </c>
      <c r="BK151" s="227">
        <f>ROUND(I151*H151,2)</f>
        <v>0</v>
      </c>
      <c r="BL151" s="17" t="s">
        <v>424</v>
      </c>
      <c r="BM151" s="17" t="s">
        <v>1148</v>
      </c>
    </row>
    <row r="152" spans="2:65" s="1" customFormat="1" ht="16.5" customHeight="1">
      <c r="B152" s="38"/>
      <c r="C152" s="272" t="s">
        <v>370</v>
      </c>
      <c r="D152" s="272" t="s">
        <v>565</v>
      </c>
      <c r="E152" s="273" t="s">
        <v>1149</v>
      </c>
      <c r="F152" s="274" t="s">
        <v>1150</v>
      </c>
      <c r="G152" s="275" t="s">
        <v>139</v>
      </c>
      <c r="H152" s="276">
        <v>1</v>
      </c>
      <c r="I152" s="277"/>
      <c r="J152" s="278">
        <f>ROUND(I152*H152,2)</f>
        <v>0</v>
      </c>
      <c r="K152" s="274" t="s">
        <v>1</v>
      </c>
      <c r="L152" s="279"/>
      <c r="M152" s="280" t="s">
        <v>1</v>
      </c>
      <c r="N152" s="281" t="s">
        <v>39</v>
      </c>
      <c r="O152" s="7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17" t="s">
        <v>1129</v>
      </c>
      <c r="AT152" s="17" t="s">
        <v>565</v>
      </c>
      <c r="AU152" s="17" t="s">
        <v>151</v>
      </c>
      <c r="AY152" s="17" t="s">
        <v>134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76</v>
      </c>
      <c r="BK152" s="227">
        <f>ROUND(I152*H152,2)</f>
        <v>0</v>
      </c>
      <c r="BL152" s="17" t="s">
        <v>424</v>
      </c>
      <c r="BM152" s="17" t="s">
        <v>1151</v>
      </c>
    </row>
    <row r="153" spans="2:65" s="1" customFormat="1" ht="16.5" customHeight="1">
      <c r="B153" s="38"/>
      <c r="C153" s="272" t="s">
        <v>374</v>
      </c>
      <c r="D153" s="272" t="s">
        <v>565</v>
      </c>
      <c r="E153" s="273" t="s">
        <v>1152</v>
      </c>
      <c r="F153" s="274" t="s">
        <v>1153</v>
      </c>
      <c r="G153" s="275" t="s">
        <v>139</v>
      </c>
      <c r="H153" s="276">
        <v>12</v>
      </c>
      <c r="I153" s="277"/>
      <c r="J153" s="278">
        <f>ROUND(I153*H153,2)</f>
        <v>0</v>
      </c>
      <c r="K153" s="274" t="s">
        <v>1</v>
      </c>
      <c r="L153" s="279"/>
      <c r="M153" s="280" t="s">
        <v>1</v>
      </c>
      <c r="N153" s="281" t="s">
        <v>39</v>
      </c>
      <c r="O153" s="7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17" t="s">
        <v>1129</v>
      </c>
      <c r="AT153" s="17" t="s">
        <v>565</v>
      </c>
      <c r="AU153" s="17" t="s">
        <v>151</v>
      </c>
      <c r="AY153" s="17" t="s">
        <v>134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7" t="s">
        <v>76</v>
      </c>
      <c r="BK153" s="227">
        <f>ROUND(I153*H153,2)</f>
        <v>0</v>
      </c>
      <c r="BL153" s="17" t="s">
        <v>424</v>
      </c>
      <c r="BM153" s="17" t="s">
        <v>1154</v>
      </c>
    </row>
    <row r="154" spans="2:65" s="1" customFormat="1" ht="16.5" customHeight="1">
      <c r="B154" s="38"/>
      <c r="C154" s="272" t="s">
        <v>378</v>
      </c>
      <c r="D154" s="272" t="s">
        <v>565</v>
      </c>
      <c r="E154" s="273" t="s">
        <v>1155</v>
      </c>
      <c r="F154" s="274" t="s">
        <v>1153</v>
      </c>
      <c r="G154" s="275" t="s">
        <v>139</v>
      </c>
      <c r="H154" s="276">
        <v>4</v>
      </c>
      <c r="I154" s="277"/>
      <c r="J154" s="278">
        <f>ROUND(I154*H154,2)</f>
        <v>0</v>
      </c>
      <c r="K154" s="274" t="s">
        <v>1</v>
      </c>
      <c r="L154" s="279"/>
      <c r="M154" s="280" t="s">
        <v>1</v>
      </c>
      <c r="N154" s="281" t="s">
        <v>39</v>
      </c>
      <c r="O154" s="7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17" t="s">
        <v>1129</v>
      </c>
      <c r="AT154" s="17" t="s">
        <v>565</v>
      </c>
      <c r="AU154" s="17" t="s">
        <v>151</v>
      </c>
      <c r="AY154" s="17" t="s">
        <v>134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76</v>
      </c>
      <c r="BK154" s="227">
        <f>ROUND(I154*H154,2)</f>
        <v>0</v>
      </c>
      <c r="BL154" s="17" t="s">
        <v>424</v>
      </c>
      <c r="BM154" s="17" t="s">
        <v>1156</v>
      </c>
    </row>
    <row r="155" spans="2:65" s="1" customFormat="1" ht="16.5" customHeight="1">
      <c r="B155" s="38"/>
      <c r="C155" s="272" t="s">
        <v>382</v>
      </c>
      <c r="D155" s="272" t="s">
        <v>565</v>
      </c>
      <c r="E155" s="273" t="s">
        <v>1157</v>
      </c>
      <c r="F155" s="274" t="s">
        <v>1158</v>
      </c>
      <c r="G155" s="275" t="s">
        <v>139</v>
      </c>
      <c r="H155" s="276">
        <v>15</v>
      </c>
      <c r="I155" s="277"/>
      <c r="J155" s="278">
        <f>ROUND(I155*H155,2)</f>
        <v>0</v>
      </c>
      <c r="K155" s="274" t="s">
        <v>1</v>
      </c>
      <c r="L155" s="279"/>
      <c r="M155" s="280" t="s">
        <v>1</v>
      </c>
      <c r="N155" s="281" t="s">
        <v>39</v>
      </c>
      <c r="O155" s="7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AR155" s="17" t="s">
        <v>1129</v>
      </c>
      <c r="AT155" s="17" t="s">
        <v>565</v>
      </c>
      <c r="AU155" s="17" t="s">
        <v>151</v>
      </c>
      <c r="AY155" s="17" t="s">
        <v>134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7" t="s">
        <v>76</v>
      </c>
      <c r="BK155" s="227">
        <f>ROUND(I155*H155,2)</f>
        <v>0</v>
      </c>
      <c r="BL155" s="17" t="s">
        <v>424</v>
      </c>
      <c r="BM155" s="17" t="s">
        <v>1159</v>
      </c>
    </row>
    <row r="156" spans="2:65" s="1" customFormat="1" ht="16.5" customHeight="1">
      <c r="B156" s="38"/>
      <c r="C156" s="272" t="s">
        <v>386</v>
      </c>
      <c r="D156" s="272" t="s">
        <v>565</v>
      </c>
      <c r="E156" s="273" t="s">
        <v>1160</v>
      </c>
      <c r="F156" s="274" t="s">
        <v>1161</v>
      </c>
      <c r="G156" s="275" t="s">
        <v>459</v>
      </c>
      <c r="H156" s="276">
        <v>450</v>
      </c>
      <c r="I156" s="277"/>
      <c r="J156" s="278">
        <f>ROUND(I156*H156,2)</f>
        <v>0</v>
      </c>
      <c r="K156" s="274" t="s">
        <v>1</v>
      </c>
      <c r="L156" s="279"/>
      <c r="M156" s="280" t="s">
        <v>1</v>
      </c>
      <c r="N156" s="281" t="s">
        <v>39</v>
      </c>
      <c r="O156" s="7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17" t="s">
        <v>1129</v>
      </c>
      <c r="AT156" s="17" t="s">
        <v>565</v>
      </c>
      <c r="AU156" s="17" t="s">
        <v>151</v>
      </c>
      <c r="AY156" s="17" t="s">
        <v>134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76</v>
      </c>
      <c r="BK156" s="227">
        <f>ROUND(I156*H156,2)</f>
        <v>0</v>
      </c>
      <c r="BL156" s="17" t="s">
        <v>424</v>
      </c>
      <c r="BM156" s="17" t="s">
        <v>1162</v>
      </c>
    </row>
    <row r="157" spans="2:65" s="1" customFormat="1" ht="16.5" customHeight="1">
      <c r="B157" s="38"/>
      <c r="C157" s="272" t="s">
        <v>390</v>
      </c>
      <c r="D157" s="272" t="s">
        <v>565</v>
      </c>
      <c r="E157" s="273" t="s">
        <v>1163</v>
      </c>
      <c r="F157" s="274" t="s">
        <v>1164</v>
      </c>
      <c r="G157" s="275" t="s">
        <v>459</v>
      </c>
      <c r="H157" s="276">
        <v>340</v>
      </c>
      <c r="I157" s="277"/>
      <c r="J157" s="278">
        <f>ROUND(I157*H157,2)</f>
        <v>0</v>
      </c>
      <c r="K157" s="274" t="s">
        <v>1</v>
      </c>
      <c r="L157" s="279"/>
      <c r="M157" s="280" t="s">
        <v>1</v>
      </c>
      <c r="N157" s="281" t="s">
        <v>39</v>
      </c>
      <c r="O157" s="7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17" t="s">
        <v>1129</v>
      </c>
      <c r="AT157" s="17" t="s">
        <v>565</v>
      </c>
      <c r="AU157" s="17" t="s">
        <v>151</v>
      </c>
      <c r="AY157" s="17" t="s">
        <v>134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7" t="s">
        <v>76</v>
      </c>
      <c r="BK157" s="227">
        <f>ROUND(I157*H157,2)</f>
        <v>0</v>
      </c>
      <c r="BL157" s="17" t="s">
        <v>424</v>
      </c>
      <c r="BM157" s="17" t="s">
        <v>1165</v>
      </c>
    </row>
    <row r="158" spans="2:65" s="1" customFormat="1" ht="16.5" customHeight="1">
      <c r="B158" s="38"/>
      <c r="C158" s="272" t="s">
        <v>394</v>
      </c>
      <c r="D158" s="272" t="s">
        <v>565</v>
      </c>
      <c r="E158" s="273" t="s">
        <v>1166</v>
      </c>
      <c r="F158" s="274" t="s">
        <v>1167</v>
      </c>
      <c r="G158" s="275" t="s">
        <v>459</v>
      </c>
      <c r="H158" s="276">
        <v>30</v>
      </c>
      <c r="I158" s="277"/>
      <c r="J158" s="278">
        <f>ROUND(I158*H158,2)</f>
        <v>0</v>
      </c>
      <c r="K158" s="274" t="s">
        <v>1</v>
      </c>
      <c r="L158" s="279"/>
      <c r="M158" s="280" t="s">
        <v>1</v>
      </c>
      <c r="N158" s="281" t="s">
        <v>39</v>
      </c>
      <c r="O158" s="7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17" t="s">
        <v>1129</v>
      </c>
      <c r="AT158" s="17" t="s">
        <v>565</v>
      </c>
      <c r="AU158" s="17" t="s">
        <v>151</v>
      </c>
      <c r="AY158" s="17" t="s">
        <v>134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7" t="s">
        <v>76</v>
      </c>
      <c r="BK158" s="227">
        <f>ROUND(I158*H158,2)</f>
        <v>0</v>
      </c>
      <c r="BL158" s="17" t="s">
        <v>424</v>
      </c>
      <c r="BM158" s="17" t="s">
        <v>1168</v>
      </c>
    </row>
    <row r="159" spans="2:65" s="1" customFormat="1" ht="16.5" customHeight="1">
      <c r="B159" s="38"/>
      <c r="C159" s="272" t="s">
        <v>398</v>
      </c>
      <c r="D159" s="272" t="s">
        <v>565</v>
      </c>
      <c r="E159" s="273" t="s">
        <v>1169</v>
      </c>
      <c r="F159" s="274" t="s">
        <v>1170</v>
      </c>
      <c r="G159" s="275" t="s">
        <v>139</v>
      </c>
      <c r="H159" s="276">
        <v>14</v>
      </c>
      <c r="I159" s="277"/>
      <c r="J159" s="278">
        <f>ROUND(I159*H159,2)</f>
        <v>0</v>
      </c>
      <c r="K159" s="274" t="s">
        <v>1</v>
      </c>
      <c r="L159" s="279"/>
      <c r="M159" s="280" t="s">
        <v>1</v>
      </c>
      <c r="N159" s="281" t="s">
        <v>39</v>
      </c>
      <c r="O159" s="7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17" t="s">
        <v>1129</v>
      </c>
      <c r="AT159" s="17" t="s">
        <v>565</v>
      </c>
      <c r="AU159" s="17" t="s">
        <v>151</v>
      </c>
      <c r="AY159" s="17" t="s">
        <v>134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76</v>
      </c>
      <c r="BK159" s="227">
        <f>ROUND(I159*H159,2)</f>
        <v>0</v>
      </c>
      <c r="BL159" s="17" t="s">
        <v>424</v>
      </c>
      <c r="BM159" s="17" t="s">
        <v>1171</v>
      </c>
    </row>
    <row r="160" spans="2:65" s="1" customFormat="1" ht="16.5" customHeight="1">
      <c r="B160" s="38"/>
      <c r="C160" s="272" t="s">
        <v>402</v>
      </c>
      <c r="D160" s="272" t="s">
        <v>565</v>
      </c>
      <c r="E160" s="273" t="s">
        <v>1172</v>
      </c>
      <c r="F160" s="274" t="s">
        <v>1173</v>
      </c>
      <c r="G160" s="275" t="s">
        <v>459</v>
      </c>
      <c r="H160" s="276">
        <v>140</v>
      </c>
      <c r="I160" s="277"/>
      <c r="J160" s="278">
        <f>ROUND(I160*H160,2)</f>
        <v>0</v>
      </c>
      <c r="K160" s="274" t="s">
        <v>1</v>
      </c>
      <c r="L160" s="279"/>
      <c r="M160" s="280" t="s">
        <v>1</v>
      </c>
      <c r="N160" s="281" t="s">
        <v>39</v>
      </c>
      <c r="O160" s="7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17" t="s">
        <v>1129</v>
      </c>
      <c r="AT160" s="17" t="s">
        <v>565</v>
      </c>
      <c r="AU160" s="17" t="s">
        <v>151</v>
      </c>
      <c r="AY160" s="17" t="s">
        <v>134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7" t="s">
        <v>76</v>
      </c>
      <c r="BK160" s="227">
        <f>ROUND(I160*H160,2)</f>
        <v>0</v>
      </c>
      <c r="BL160" s="17" t="s">
        <v>424</v>
      </c>
      <c r="BM160" s="17" t="s">
        <v>1174</v>
      </c>
    </row>
    <row r="161" spans="2:65" s="1" customFormat="1" ht="16.5" customHeight="1">
      <c r="B161" s="38"/>
      <c r="C161" s="272" t="s">
        <v>406</v>
      </c>
      <c r="D161" s="272" t="s">
        <v>565</v>
      </c>
      <c r="E161" s="273" t="s">
        <v>1175</v>
      </c>
      <c r="F161" s="274" t="s">
        <v>1176</v>
      </c>
      <c r="G161" s="275" t="s">
        <v>459</v>
      </c>
      <c r="H161" s="276">
        <v>450</v>
      </c>
      <c r="I161" s="277"/>
      <c r="J161" s="278">
        <f>ROUND(I161*H161,2)</f>
        <v>0</v>
      </c>
      <c r="K161" s="274" t="s">
        <v>1</v>
      </c>
      <c r="L161" s="279"/>
      <c r="M161" s="280" t="s">
        <v>1</v>
      </c>
      <c r="N161" s="281" t="s">
        <v>39</v>
      </c>
      <c r="O161" s="7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17" t="s">
        <v>1129</v>
      </c>
      <c r="AT161" s="17" t="s">
        <v>565</v>
      </c>
      <c r="AU161" s="17" t="s">
        <v>151</v>
      </c>
      <c r="AY161" s="17" t="s">
        <v>134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7" t="s">
        <v>76</v>
      </c>
      <c r="BK161" s="227">
        <f>ROUND(I161*H161,2)</f>
        <v>0</v>
      </c>
      <c r="BL161" s="17" t="s">
        <v>424</v>
      </c>
      <c r="BM161" s="17" t="s">
        <v>1177</v>
      </c>
    </row>
    <row r="162" spans="2:65" s="1" customFormat="1" ht="16.5" customHeight="1">
      <c r="B162" s="38"/>
      <c r="C162" s="272" t="s">
        <v>410</v>
      </c>
      <c r="D162" s="272" t="s">
        <v>565</v>
      </c>
      <c r="E162" s="273" t="s">
        <v>1178</v>
      </c>
      <c r="F162" s="274" t="s">
        <v>1179</v>
      </c>
      <c r="G162" s="275" t="s">
        <v>139</v>
      </c>
      <c r="H162" s="276">
        <v>42</v>
      </c>
      <c r="I162" s="277"/>
      <c r="J162" s="278">
        <f>ROUND(I162*H162,2)</f>
        <v>0</v>
      </c>
      <c r="K162" s="274" t="s">
        <v>1</v>
      </c>
      <c r="L162" s="279"/>
      <c r="M162" s="280" t="s">
        <v>1</v>
      </c>
      <c r="N162" s="281" t="s">
        <v>39</v>
      </c>
      <c r="O162" s="7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7" t="s">
        <v>1129</v>
      </c>
      <c r="AT162" s="17" t="s">
        <v>565</v>
      </c>
      <c r="AU162" s="17" t="s">
        <v>151</v>
      </c>
      <c r="AY162" s="17" t="s">
        <v>134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76</v>
      </c>
      <c r="BK162" s="227">
        <f>ROUND(I162*H162,2)</f>
        <v>0</v>
      </c>
      <c r="BL162" s="17" t="s">
        <v>424</v>
      </c>
      <c r="BM162" s="17" t="s">
        <v>1180</v>
      </c>
    </row>
    <row r="163" spans="2:65" s="1" customFormat="1" ht="16.5" customHeight="1">
      <c r="B163" s="38"/>
      <c r="C163" s="272" t="s">
        <v>414</v>
      </c>
      <c r="D163" s="272" t="s">
        <v>565</v>
      </c>
      <c r="E163" s="273" t="s">
        <v>1181</v>
      </c>
      <c r="F163" s="274" t="s">
        <v>1182</v>
      </c>
      <c r="G163" s="275" t="s">
        <v>139</v>
      </c>
      <c r="H163" s="276">
        <v>112</v>
      </c>
      <c r="I163" s="277"/>
      <c r="J163" s="278">
        <f>ROUND(I163*H163,2)</f>
        <v>0</v>
      </c>
      <c r="K163" s="274" t="s">
        <v>1</v>
      </c>
      <c r="L163" s="279"/>
      <c r="M163" s="280" t="s">
        <v>1</v>
      </c>
      <c r="N163" s="281" t="s">
        <v>39</v>
      </c>
      <c r="O163" s="7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17" t="s">
        <v>1129</v>
      </c>
      <c r="AT163" s="17" t="s">
        <v>565</v>
      </c>
      <c r="AU163" s="17" t="s">
        <v>151</v>
      </c>
      <c r="AY163" s="17" t="s">
        <v>134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7" t="s">
        <v>76</v>
      </c>
      <c r="BK163" s="227">
        <f>ROUND(I163*H163,2)</f>
        <v>0</v>
      </c>
      <c r="BL163" s="17" t="s">
        <v>424</v>
      </c>
      <c r="BM163" s="17" t="s">
        <v>1183</v>
      </c>
    </row>
    <row r="164" spans="2:65" s="1" customFormat="1" ht="16.5" customHeight="1">
      <c r="B164" s="38"/>
      <c r="C164" s="272" t="s">
        <v>419</v>
      </c>
      <c r="D164" s="272" t="s">
        <v>565</v>
      </c>
      <c r="E164" s="273" t="s">
        <v>1184</v>
      </c>
      <c r="F164" s="274" t="s">
        <v>1185</v>
      </c>
      <c r="G164" s="275" t="s">
        <v>139</v>
      </c>
      <c r="H164" s="276">
        <v>12</v>
      </c>
      <c r="I164" s="277"/>
      <c r="J164" s="278">
        <f>ROUND(I164*H164,2)</f>
        <v>0</v>
      </c>
      <c r="K164" s="274" t="s">
        <v>1</v>
      </c>
      <c r="L164" s="279"/>
      <c r="M164" s="280" t="s">
        <v>1</v>
      </c>
      <c r="N164" s="281" t="s">
        <v>39</v>
      </c>
      <c r="O164" s="7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17" t="s">
        <v>1129</v>
      </c>
      <c r="AT164" s="17" t="s">
        <v>565</v>
      </c>
      <c r="AU164" s="17" t="s">
        <v>151</v>
      </c>
      <c r="AY164" s="17" t="s">
        <v>134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7" t="s">
        <v>76</v>
      </c>
      <c r="BK164" s="227">
        <f>ROUND(I164*H164,2)</f>
        <v>0</v>
      </c>
      <c r="BL164" s="17" t="s">
        <v>424</v>
      </c>
      <c r="BM164" s="17" t="s">
        <v>1186</v>
      </c>
    </row>
    <row r="165" spans="2:65" s="1" customFormat="1" ht="16.5" customHeight="1">
      <c r="B165" s="38"/>
      <c r="C165" s="272" t="s">
        <v>424</v>
      </c>
      <c r="D165" s="272" t="s">
        <v>565</v>
      </c>
      <c r="E165" s="273" t="s">
        <v>1187</v>
      </c>
      <c r="F165" s="274" t="s">
        <v>1188</v>
      </c>
      <c r="G165" s="275" t="s">
        <v>139</v>
      </c>
      <c r="H165" s="276">
        <v>14</v>
      </c>
      <c r="I165" s="277"/>
      <c r="J165" s="278">
        <f>ROUND(I165*H165,2)</f>
        <v>0</v>
      </c>
      <c r="K165" s="274" t="s">
        <v>1</v>
      </c>
      <c r="L165" s="279"/>
      <c r="M165" s="280" t="s">
        <v>1</v>
      </c>
      <c r="N165" s="281" t="s">
        <v>39</v>
      </c>
      <c r="O165" s="7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17" t="s">
        <v>1129</v>
      </c>
      <c r="AT165" s="17" t="s">
        <v>565</v>
      </c>
      <c r="AU165" s="17" t="s">
        <v>151</v>
      </c>
      <c r="AY165" s="17" t="s">
        <v>134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7" t="s">
        <v>76</v>
      </c>
      <c r="BK165" s="227">
        <f>ROUND(I165*H165,2)</f>
        <v>0</v>
      </c>
      <c r="BL165" s="17" t="s">
        <v>424</v>
      </c>
      <c r="BM165" s="17" t="s">
        <v>1189</v>
      </c>
    </row>
    <row r="166" spans="2:65" s="1" customFormat="1" ht="16.5" customHeight="1">
      <c r="B166" s="38"/>
      <c r="C166" s="272" t="s">
        <v>432</v>
      </c>
      <c r="D166" s="272" t="s">
        <v>565</v>
      </c>
      <c r="E166" s="273" t="s">
        <v>1190</v>
      </c>
      <c r="F166" s="274" t="s">
        <v>1191</v>
      </c>
      <c r="G166" s="275" t="s">
        <v>139</v>
      </c>
      <c r="H166" s="276">
        <v>1</v>
      </c>
      <c r="I166" s="277"/>
      <c r="J166" s="278">
        <f>ROUND(I166*H166,2)</f>
        <v>0</v>
      </c>
      <c r="K166" s="274" t="s">
        <v>1</v>
      </c>
      <c r="L166" s="279"/>
      <c r="M166" s="285" t="s">
        <v>1</v>
      </c>
      <c r="N166" s="286" t="s">
        <v>39</v>
      </c>
      <c r="O166" s="287"/>
      <c r="P166" s="288">
        <f>O166*H166</f>
        <v>0</v>
      </c>
      <c r="Q166" s="288">
        <v>0</v>
      </c>
      <c r="R166" s="288">
        <f>Q166*H166</f>
        <v>0</v>
      </c>
      <c r="S166" s="288">
        <v>0</v>
      </c>
      <c r="T166" s="289">
        <f>S166*H166</f>
        <v>0</v>
      </c>
      <c r="AR166" s="17" t="s">
        <v>1129</v>
      </c>
      <c r="AT166" s="17" t="s">
        <v>565</v>
      </c>
      <c r="AU166" s="17" t="s">
        <v>151</v>
      </c>
      <c r="AY166" s="17" t="s">
        <v>134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76</v>
      </c>
      <c r="BK166" s="227">
        <f>ROUND(I166*H166,2)</f>
        <v>0</v>
      </c>
      <c r="BL166" s="17" t="s">
        <v>424</v>
      </c>
      <c r="BM166" s="17" t="s">
        <v>1192</v>
      </c>
    </row>
    <row r="167" spans="2:12" s="1" customFormat="1" ht="6.95" customHeight="1">
      <c r="B167" s="57"/>
      <c r="C167" s="58"/>
      <c r="D167" s="58"/>
      <c r="E167" s="58"/>
      <c r="F167" s="58"/>
      <c r="G167" s="58"/>
      <c r="H167" s="58"/>
      <c r="I167" s="167"/>
      <c r="J167" s="58"/>
      <c r="K167" s="58"/>
      <c r="L167" s="43"/>
    </row>
  </sheetData>
  <sheetProtection password="CC35" sheet="1" objects="1" scenarios="1" formatColumns="0" formatRows="0" autoFilter="0"/>
  <autoFilter ref="C86:K16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78</v>
      </c>
    </row>
    <row r="4" spans="2:46" ht="24.95" customHeight="1">
      <c r="B4" s="20"/>
      <c r="D4" s="140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Regenerace sídliště Špičák - parkoviště v ulici Vladimírská, Česká Lípa (1)</v>
      </c>
      <c r="F7" s="141"/>
      <c r="G7" s="141"/>
      <c r="H7" s="141"/>
      <c r="L7" s="20"/>
    </row>
    <row r="8" spans="2:12" s="1" customFormat="1" ht="12" customHeight="1">
      <c r="B8" s="43"/>
      <c r="D8" s="141" t="s">
        <v>99</v>
      </c>
      <c r="I8" s="143"/>
      <c r="L8" s="43"/>
    </row>
    <row r="9" spans="2:12" s="1" customFormat="1" ht="36.95" customHeight="1">
      <c r="B9" s="43"/>
      <c r="E9" s="144" t="s">
        <v>1193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24. 1. 2019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21</v>
      </c>
      <c r="I15" s="145" t="s">
        <v>26</v>
      </c>
      <c r="J15" s="17" t="s">
        <v>1</v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21</v>
      </c>
      <c r="I21" s="145" t="s">
        <v>26</v>
      </c>
      <c r="J21" s="17" t="s">
        <v>1</v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">
        <v>1</v>
      </c>
      <c r="L23" s="43"/>
    </row>
    <row r="24" spans="2:12" s="1" customFormat="1" ht="18" customHeight="1">
      <c r="B24" s="43"/>
      <c r="E24" s="17" t="s">
        <v>21</v>
      </c>
      <c r="I24" s="145" t="s">
        <v>26</v>
      </c>
      <c r="J24" s="17" t="s">
        <v>1</v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34</v>
      </c>
      <c r="I30" s="143"/>
      <c r="J30" s="152">
        <f>ROUND(J82,2)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36</v>
      </c>
      <c r="I32" s="154" t="s">
        <v>35</v>
      </c>
      <c r="J32" s="153" t="s">
        <v>37</v>
      </c>
      <c r="L32" s="43"/>
    </row>
    <row r="33" spans="2:12" s="1" customFormat="1" ht="14.4" customHeight="1">
      <c r="B33" s="43"/>
      <c r="D33" s="141" t="s">
        <v>38</v>
      </c>
      <c r="E33" s="141" t="s">
        <v>39</v>
      </c>
      <c r="F33" s="155">
        <f>ROUND((SUM(BE82:BE110)),2)</f>
        <v>0</v>
      </c>
      <c r="I33" s="156">
        <v>0.21</v>
      </c>
      <c r="J33" s="155">
        <f>ROUND(((SUM(BE82:BE110))*I33),2)</f>
        <v>0</v>
      </c>
      <c r="L33" s="43"/>
    </row>
    <row r="34" spans="2:12" s="1" customFormat="1" ht="14.4" customHeight="1">
      <c r="B34" s="43"/>
      <c r="E34" s="141" t="s">
        <v>40</v>
      </c>
      <c r="F34" s="155">
        <f>ROUND((SUM(BF82:BF110)),2)</f>
        <v>0</v>
      </c>
      <c r="I34" s="156">
        <v>0.15</v>
      </c>
      <c r="J34" s="155">
        <f>ROUND(((SUM(BF82:BF110))*I34),2)</f>
        <v>0</v>
      </c>
      <c r="L34" s="43"/>
    </row>
    <row r="35" spans="2:12" s="1" customFormat="1" ht="14.4" customHeight="1" hidden="1">
      <c r="B35" s="43"/>
      <c r="E35" s="141" t="s">
        <v>41</v>
      </c>
      <c r="F35" s="155">
        <f>ROUND((SUM(BG82:BG110)),2)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42</v>
      </c>
      <c r="F36" s="155">
        <f>ROUND((SUM(BH82:BH110)),2)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43</v>
      </c>
      <c r="F37" s="155">
        <f>ROUND((SUM(BI82:BI110)),2)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101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Regenerace sídliště Špičák - parkoviště v ulici Vladimírská, Česká Lípa (1)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801 - Sadové úpra - SO 801 - Sadové úpra - SO...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24. 1. 2019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102</v>
      </c>
      <c r="D57" s="173"/>
      <c r="E57" s="173"/>
      <c r="F57" s="173"/>
      <c r="G57" s="173"/>
      <c r="H57" s="173"/>
      <c r="I57" s="174"/>
      <c r="J57" s="175" t="s">
        <v>103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104</v>
      </c>
      <c r="D59" s="39"/>
      <c r="E59" s="39"/>
      <c r="F59" s="39"/>
      <c r="G59" s="39"/>
      <c r="H59" s="39"/>
      <c r="I59" s="143"/>
      <c r="J59" s="98">
        <f>J82</f>
        <v>0</v>
      </c>
      <c r="K59" s="39"/>
      <c r="L59" s="43"/>
      <c r="AU59" s="17" t="s">
        <v>105</v>
      </c>
    </row>
    <row r="60" spans="2:12" s="8" customFormat="1" ht="24.95" customHeight="1">
      <c r="B60" s="177"/>
      <c r="C60" s="178"/>
      <c r="D60" s="179" t="s">
        <v>106</v>
      </c>
      <c r="E60" s="180"/>
      <c r="F60" s="180"/>
      <c r="G60" s="180"/>
      <c r="H60" s="180"/>
      <c r="I60" s="181"/>
      <c r="J60" s="182">
        <f>J83</f>
        <v>0</v>
      </c>
      <c r="K60" s="178"/>
      <c r="L60" s="183"/>
    </row>
    <row r="61" spans="2:12" s="9" customFormat="1" ht="19.9" customHeight="1">
      <c r="B61" s="184"/>
      <c r="C61" s="122"/>
      <c r="D61" s="185" t="s">
        <v>107</v>
      </c>
      <c r="E61" s="186"/>
      <c r="F61" s="186"/>
      <c r="G61" s="186"/>
      <c r="H61" s="186"/>
      <c r="I61" s="187"/>
      <c r="J61" s="188">
        <f>J84</f>
        <v>0</v>
      </c>
      <c r="K61" s="122"/>
      <c r="L61" s="189"/>
    </row>
    <row r="62" spans="2:12" s="9" customFormat="1" ht="19.9" customHeight="1">
      <c r="B62" s="184"/>
      <c r="C62" s="122"/>
      <c r="D62" s="185" t="s">
        <v>114</v>
      </c>
      <c r="E62" s="186"/>
      <c r="F62" s="186"/>
      <c r="G62" s="186"/>
      <c r="H62" s="186"/>
      <c r="I62" s="187"/>
      <c r="J62" s="188">
        <f>J109</f>
        <v>0</v>
      </c>
      <c r="K62" s="122"/>
      <c r="L62" s="189"/>
    </row>
    <row r="63" spans="2:12" s="1" customFormat="1" ht="21.8" customHeight="1">
      <c r="B63" s="38"/>
      <c r="C63" s="39"/>
      <c r="D63" s="39"/>
      <c r="E63" s="39"/>
      <c r="F63" s="39"/>
      <c r="G63" s="39"/>
      <c r="H63" s="39"/>
      <c r="I63" s="143"/>
      <c r="J63" s="39"/>
      <c r="K63" s="39"/>
      <c r="L63" s="43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67"/>
      <c r="J64" s="58"/>
      <c r="K64" s="58"/>
      <c r="L64" s="43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70"/>
      <c r="J68" s="60"/>
      <c r="K68" s="60"/>
      <c r="L68" s="43"/>
    </row>
    <row r="69" spans="2:12" s="1" customFormat="1" ht="24.95" customHeight="1">
      <c r="B69" s="38"/>
      <c r="C69" s="23" t="s">
        <v>119</v>
      </c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12" customHeight="1">
      <c r="B71" s="38"/>
      <c r="C71" s="32" t="s">
        <v>16</v>
      </c>
      <c r="D71" s="39"/>
      <c r="E71" s="39"/>
      <c r="F71" s="39"/>
      <c r="G71" s="39"/>
      <c r="H71" s="39"/>
      <c r="I71" s="143"/>
      <c r="J71" s="39"/>
      <c r="K71" s="39"/>
      <c r="L71" s="43"/>
    </row>
    <row r="72" spans="2:12" s="1" customFormat="1" ht="16.5" customHeight="1">
      <c r="B72" s="38"/>
      <c r="C72" s="39"/>
      <c r="D72" s="39"/>
      <c r="E72" s="171" t="str">
        <f>E7</f>
        <v>Regenerace sídliště Špičák - parkoviště v ulici Vladimírská, Česká Lípa (1)</v>
      </c>
      <c r="F72" s="32"/>
      <c r="G72" s="32"/>
      <c r="H72" s="32"/>
      <c r="I72" s="143"/>
      <c r="J72" s="39"/>
      <c r="K72" s="39"/>
      <c r="L72" s="43"/>
    </row>
    <row r="73" spans="2:12" s="1" customFormat="1" ht="12" customHeight="1">
      <c r="B73" s="38"/>
      <c r="C73" s="32" t="s">
        <v>99</v>
      </c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E9</f>
        <v>SO 801 - Sadové úpra - SO 801 - Sadové úpra - SO...</v>
      </c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20</v>
      </c>
      <c r="D76" s="39"/>
      <c r="E76" s="39"/>
      <c r="F76" s="27" t="str">
        <f>F12</f>
        <v xml:space="preserve"> </v>
      </c>
      <c r="G76" s="39"/>
      <c r="H76" s="39"/>
      <c r="I76" s="145" t="s">
        <v>22</v>
      </c>
      <c r="J76" s="67" t="str">
        <f>IF(J12="","",J12)</f>
        <v>24. 1. 2019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3.65" customHeight="1">
      <c r="B78" s="38"/>
      <c r="C78" s="32" t="s">
        <v>24</v>
      </c>
      <c r="D78" s="39"/>
      <c r="E78" s="39"/>
      <c r="F78" s="27" t="str">
        <f>E15</f>
        <v xml:space="preserve"> </v>
      </c>
      <c r="G78" s="39"/>
      <c r="H78" s="39"/>
      <c r="I78" s="145" t="s">
        <v>29</v>
      </c>
      <c r="J78" s="36" t="str">
        <f>E21</f>
        <v xml:space="preserve"> </v>
      </c>
      <c r="K78" s="39"/>
      <c r="L78" s="43"/>
    </row>
    <row r="79" spans="2:12" s="1" customFormat="1" ht="13.65" customHeight="1">
      <c r="B79" s="38"/>
      <c r="C79" s="32" t="s">
        <v>27</v>
      </c>
      <c r="D79" s="39"/>
      <c r="E79" s="39"/>
      <c r="F79" s="27" t="str">
        <f>IF(E18="","",E18)</f>
        <v>Vyplň údaj</v>
      </c>
      <c r="G79" s="39"/>
      <c r="H79" s="39"/>
      <c r="I79" s="145" t="s">
        <v>31</v>
      </c>
      <c r="J79" s="36" t="str">
        <f>E24</f>
        <v xml:space="preserve"> 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20" s="10" customFormat="1" ht="29.25" customHeight="1">
      <c r="B81" s="190"/>
      <c r="C81" s="191" t="s">
        <v>120</v>
      </c>
      <c r="D81" s="192" t="s">
        <v>53</v>
      </c>
      <c r="E81" s="192" t="s">
        <v>49</v>
      </c>
      <c r="F81" s="192" t="s">
        <v>50</v>
      </c>
      <c r="G81" s="192" t="s">
        <v>121</v>
      </c>
      <c r="H81" s="192" t="s">
        <v>122</v>
      </c>
      <c r="I81" s="193" t="s">
        <v>123</v>
      </c>
      <c r="J81" s="192" t="s">
        <v>103</v>
      </c>
      <c r="K81" s="194" t="s">
        <v>124</v>
      </c>
      <c r="L81" s="195"/>
      <c r="M81" s="88" t="s">
        <v>1</v>
      </c>
      <c r="N81" s="89" t="s">
        <v>38</v>
      </c>
      <c r="O81" s="89" t="s">
        <v>125</v>
      </c>
      <c r="P81" s="89" t="s">
        <v>126</v>
      </c>
      <c r="Q81" s="89" t="s">
        <v>127</v>
      </c>
      <c r="R81" s="89" t="s">
        <v>128</v>
      </c>
      <c r="S81" s="89" t="s">
        <v>129</v>
      </c>
      <c r="T81" s="90" t="s">
        <v>130</v>
      </c>
    </row>
    <row r="82" spans="2:63" s="1" customFormat="1" ht="22.8" customHeight="1">
      <c r="B82" s="38"/>
      <c r="C82" s="95" t="s">
        <v>131</v>
      </c>
      <c r="D82" s="39"/>
      <c r="E82" s="39"/>
      <c r="F82" s="39"/>
      <c r="G82" s="39"/>
      <c r="H82" s="39"/>
      <c r="I82" s="143"/>
      <c r="J82" s="196">
        <f>BK82</f>
        <v>0</v>
      </c>
      <c r="K82" s="39"/>
      <c r="L82" s="43"/>
      <c r="M82" s="91"/>
      <c r="N82" s="92"/>
      <c r="O82" s="92"/>
      <c r="P82" s="197">
        <f>P83</f>
        <v>0</v>
      </c>
      <c r="Q82" s="92"/>
      <c r="R82" s="197">
        <f>R83</f>
        <v>0.9817800000000001</v>
      </c>
      <c r="S82" s="92"/>
      <c r="T82" s="198">
        <f>T83</f>
        <v>0</v>
      </c>
      <c r="AT82" s="17" t="s">
        <v>67</v>
      </c>
      <c r="AU82" s="17" t="s">
        <v>105</v>
      </c>
      <c r="BK82" s="199">
        <f>BK83</f>
        <v>0</v>
      </c>
    </row>
    <row r="83" spans="2:63" s="11" customFormat="1" ht="25.9" customHeight="1">
      <c r="B83" s="200"/>
      <c r="C83" s="201"/>
      <c r="D83" s="202" t="s">
        <v>67</v>
      </c>
      <c r="E83" s="203" t="s">
        <v>132</v>
      </c>
      <c r="F83" s="203" t="s">
        <v>133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P84+P109</f>
        <v>0</v>
      </c>
      <c r="Q83" s="208"/>
      <c r="R83" s="209">
        <f>R84+R109</f>
        <v>0.9817800000000001</v>
      </c>
      <c r="S83" s="208"/>
      <c r="T83" s="210">
        <f>T84+T109</f>
        <v>0</v>
      </c>
      <c r="AR83" s="211" t="s">
        <v>76</v>
      </c>
      <c r="AT83" s="212" t="s">
        <v>67</v>
      </c>
      <c r="AU83" s="212" t="s">
        <v>68</v>
      </c>
      <c r="AY83" s="211" t="s">
        <v>134</v>
      </c>
      <c r="BK83" s="213">
        <f>BK84+BK109</f>
        <v>0</v>
      </c>
    </row>
    <row r="84" spans="2:63" s="11" customFormat="1" ht="22.8" customHeight="1">
      <c r="B84" s="200"/>
      <c r="C84" s="201"/>
      <c r="D84" s="202" t="s">
        <v>67</v>
      </c>
      <c r="E84" s="214" t="s">
        <v>76</v>
      </c>
      <c r="F84" s="214" t="s">
        <v>135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SUM(P85:P108)</f>
        <v>0</v>
      </c>
      <c r="Q84" s="208"/>
      <c r="R84" s="209">
        <f>SUM(R85:R108)</f>
        <v>0.9817800000000001</v>
      </c>
      <c r="S84" s="208"/>
      <c r="T84" s="210">
        <f>SUM(T85:T108)</f>
        <v>0</v>
      </c>
      <c r="AR84" s="211" t="s">
        <v>76</v>
      </c>
      <c r="AT84" s="212" t="s">
        <v>67</v>
      </c>
      <c r="AU84" s="212" t="s">
        <v>76</v>
      </c>
      <c r="AY84" s="211" t="s">
        <v>134</v>
      </c>
      <c r="BK84" s="213">
        <f>SUM(BK85:BK108)</f>
        <v>0</v>
      </c>
    </row>
    <row r="85" spans="2:65" s="1" customFormat="1" ht="22.5" customHeight="1">
      <c r="B85" s="38"/>
      <c r="C85" s="216" t="s">
        <v>76</v>
      </c>
      <c r="D85" s="216" t="s">
        <v>136</v>
      </c>
      <c r="E85" s="217" t="s">
        <v>1194</v>
      </c>
      <c r="F85" s="218" t="s">
        <v>1195</v>
      </c>
      <c r="G85" s="219" t="s">
        <v>139</v>
      </c>
      <c r="H85" s="220">
        <v>6</v>
      </c>
      <c r="I85" s="221"/>
      <c r="J85" s="222">
        <f>ROUND(I85*H85,2)</f>
        <v>0</v>
      </c>
      <c r="K85" s="218" t="s">
        <v>140</v>
      </c>
      <c r="L85" s="43"/>
      <c r="M85" s="223" t="s">
        <v>1</v>
      </c>
      <c r="N85" s="224" t="s">
        <v>39</v>
      </c>
      <c r="O85" s="79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17" t="s">
        <v>141</v>
      </c>
      <c r="AT85" s="17" t="s">
        <v>136</v>
      </c>
      <c r="AU85" s="17" t="s">
        <v>78</v>
      </c>
      <c r="AY85" s="17" t="s">
        <v>134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76</v>
      </c>
      <c r="BK85" s="227">
        <f>ROUND(I85*H85,2)</f>
        <v>0</v>
      </c>
      <c r="BL85" s="17" t="s">
        <v>141</v>
      </c>
      <c r="BM85" s="17" t="s">
        <v>1196</v>
      </c>
    </row>
    <row r="86" spans="2:51" s="13" customFormat="1" ht="12">
      <c r="B86" s="239"/>
      <c r="C86" s="240"/>
      <c r="D86" s="230" t="s">
        <v>143</v>
      </c>
      <c r="E86" s="241" t="s">
        <v>1</v>
      </c>
      <c r="F86" s="242" t="s">
        <v>1197</v>
      </c>
      <c r="G86" s="240"/>
      <c r="H86" s="243">
        <v>6</v>
      </c>
      <c r="I86" s="244"/>
      <c r="J86" s="240"/>
      <c r="K86" s="240"/>
      <c r="L86" s="245"/>
      <c r="M86" s="246"/>
      <c r="N86" s="247"/>
      <c r="O86" s="247"/>
      <c r="P86" s="247"/>
      <c r="Q86" s="247"/>
      <c r="R86" s="247"/>
      <c r="S86" s="247"/>
      <c r="T86" s="248"/>
      <c r="AT86" s="249" t="s">
        <v>143</v>
      </c>
      <c r="AU86" s="249" t="s">
        <v>78</v>
      </c>
      <c r="AV86" s="13" t="s">
        <v>78</v>
      </c>
      <c r="AW86" s="13" t="s">
        <v>30</v>
      </c>
      <c r="AX86" s="13" t="s">
        <v>68</v>
      </c>
      <c r="AY86" s="249" t="s">
        <v>134</v>
      </c>
    </row>
    <row r="87" spans="2:51" s="14" customFormat="1" ht="12">
      <c r="B87" s="250"/>
      <c r="C87" s="251"/>
      <c r="D87" s="230" t="s">
        <v>143</v>
      </c>
      <c r="E87" s="252" t="s">
        <v>1</v>
      </c>
      <c r="F87" s="253" t="s">
        <v>146</v>
      </c>
      <c r="G87" s="251"/>
      <c r="H87" s="254">
        <v>6</v>
      </c>
      <c r="I87" s="255"/>
      <c r="J87" s="251"/>
      <c r="K87" s="251"/>
      <c r="L87" s="256"/>
      <c r="M87" s="257"/>
      <c r="N87" s="258"/>
      <c r="O87" s="258"/>
      <c r="P87" s="258"/>
      <c r="Q87" s="258"/>
      <c r="R87" s="258"/>
      <c r="S87" s="258"/>
      <c r="T87" s="259"/>
      <c r="AT87" s="260" t="s">
        <v>143</v>
      </c>
      <c r="AU87" s="260" t="s">
        <v>78</v>
      </c>
      <c r="AV87" s="14" t="s">
        <v>141</v>
      </c>
      <c r="AW87" s="14" t="s">
        <v>30</v>
      </c>
      <c r="AX87" s="14" t="s">
        <v>76</v>
      </c>
      <c r="AY87" s="260" t="s">
        <v>134</v>
      </c>
    </row>
    <row r="88" spans="2:65" s="1" customFormat="1" ht="16.5" customHeight="1">
      <c r="B88" s="38"/>
      <c r="C88" s="272" t="s">
        <v>78</v>
      </c>
      <c r="D88" s="272" t="s">
        <v>565</v>
      </c>
      <c r="E88" s="273" t="s">
        <v>1198</v>
      </c>
      <c r="F88" s="274" t="s">
        <v>1199</v>
      </c>
      <c r="G88" s="275" t="s">
        <v>139</v>
      </c>
      <c r="H88" s="276">
        <v>2</v>
      </c>
      <c r="I88" s="277"/>
      <c r="J88" s="278">
        <f>ROUND(I88*H88,2)</f>
        <v>0</v>
      </c>
      <c r="K88" s="274" t="s">
        <v>1</v>
      </c>
      <c r="L88" s="279"/>
      <c r="M88" s="280" t="s">
        <v>1</v>
      </c>
      <c r="N88" s="281" t="s">
        <v>39</v>
      </c>
      <c r="O88" s="79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17" t="s">
        <v>175</v>
      </c>
      <c r="AT88" s="17" t="s">
        <v>565</v>
      </c>
      <c r="AU88" s="17" t="s">
        <v>78</v>
      </c>
      <c r="AY88" s="17" t="s">
        <v>134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76</v>
      </c>
      <c r="BK88" s="227">
        <f>ROUND(I88*H88,2)</f>
        <v>0</v>
      </c>
      <c r="BL88" s="17" t="s">
        <v>141</v>
      </c>
      <c r="BM88" s="17" t="s">
        <v>1200</v>
      </c>
    </row>
    <row r="89" spans="2:51" s="13" customFormat="1" ht="12">
      <c r="B89" s="239"/>
      <c r="C89" s="240"/>
      <c r="D89" s="230" t="s">
        <v>143</v>
      </c>
      <c r="E89" s="241" t="s">
        <v>1</v>
      </c>
      <c r="F89" s="242" t="s">
        <v>1201</v>
      </c>
      <c r="G89" s="240"/>
      <c r="H89" s="243">
        <v>2</v>
      </c>
      <c r="I89" s="244"/>
      <c r="J89" s="240"/>
      <c r="K89" s="240"/>
      <c r="L89" s="245"/>
      <c r="M89" s="246"/>
      <c r="N89" s="247"/>
      <c r="O89" s="247"/>
      <c r="P89" s="247"/>
      <c r="Q89" s="247"/>
      <c r="R89" s="247"/>
      <c r="S89" s="247"/>
      <c r="T89" s="248"/>
      <c r="AT89" s="249" t="s">
        <v>143</v>
      </c>
      <c r="AU89" s="249" t="s">
        <v>78</v>
      </c>
      <c r="AV89" s="13" t="s">
        <v>78</v>
      </c>
      <c r="AW89" s="13" t="s">
        <v>30</v>
      </c>
      <c r="AX89" s="13" t="s">
        <v>68</v>
      </c>
      <c r="AY89" s="249" t="s">
        <v>134</v>
      </c>
    </row>
    <row r="90" spans="2:51" s="14" customFormat="1" ht="12">
      <c r="B90" s="250"/>
      <c r="C90" s="251"/>
      <c r="D90" s="230" t="s">
        <v>143</v>
      </c>
      <c r="E90" s="252" t="s">
        <v>1</v>
      </c>
      <c r="F90" s="253" t="s">
        <v>146</v>
      </c>
      <c r="G90" s="251"/>
      <c r="H90" s="254">
        <v>2</v>
      </c>
      <c r="I90" s="255"/>
      <c r="J90" s="251"/>
      <c r="K90" s="251"/>
      <c r="L90" s="256"/>
      <c r="M90" s="257"/>
      <c r="N90" s="258"/>
      <c r="O90" s="258"/>
      <c r="P90" s="258"/>
      <c r="Q90" s="258"/>
      <c r="R90" s="258"/>
      <c r="S90" s="258"/>
      <c r="T90" s="259"/>
      <c r="AT90" s="260" t="s">
        <v>143</v>
      </c>
      <c r="AU90" s="260" t="s">
        <v>78</v>
      </c>
      <c r="AV90" s="14" t="s">
        <v>141</v>
      </c>
      <c r="AW90" s="14" t="s">
        <v>30</v>
      </c>
      <c r="AX90" s="14" t="s">
        <v>76</v>
      </c>
      <c r="AY90" s="260" t="s">
        <v>134</v>
      </c>
    </row>
    <row r="91" spans="2:65" s="1" customFormat="1" ht="16.5" customHeight="1">
      <c r="B91" s="38"/>
      <c r="C91" s="272" t="s">
        <v>151</v>
      </c>
      <c r="D91" s="272" t="s">
        <v>565</v>
      </c>
      <c r="E91" s="273" t="s">
        <v>1202</v>
      </c>
      <c r="F91" s="274" t="s">
        <v>1203</v>
      </c>
      <c r="G91" s="275" t="s">
        <v>139</v>
      </c>
      <c r="H91" s="276">
        <v>2</v>
      </c>
      <c r="I91" s="277"/>
      <c r="J91" s="278">
        <f>ROUND(I91*H91,2)</f>
        <v>0</v>
      </c>
      <c r="K91" s="274" t="s">
        <v>1</v>
      </c>
      <c r="L91" s="279"/>
      <c r="M91" s="280" t="s">
        <v>1</v>
      </c>
      <c r="N91" s="281" t="s">
        <v>39</v>
      </c>
      <c r="O91" s="79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7" t="s">
        <v>175</v>
      </c>
      <c r="AT91" s="17" t="s">
        <v>565</v>
      </c>
      <c r="AU91" s="17" t="s">
        <v>78</v>
      </c>
      <c r="AY91" s="17" t="s">
        <v>134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76</v>
      </c>
      <c r="BK91" s="227">
        <f>ROUND(I91*H91,2)</f>
        <v>0</v>
      </c>
      <c r="BL91" s="17" t="s">
        <v>141</v>
      </c>
      <c r="BM91" s="17" t="s">
        <v>1204</v>
      </c>
    </row>
    <row r="92" spans="2:51" s="13" customFormat="1" ht="12">
      <c r="B92" s="239"/>
      <c r="C92" s="240"/>
      <c r="D92" s="230" t="s">
        <v>143</v>
      </c>
      <c r="E92" s="241" t="s">
        <v>1</v>
      </c>
      <c r="F92" s="242" t="s">
        <v>1201</v>
      </c>
      <c r="G92" s="240"/>
      <c r="H92" s="243">
        <v>2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AT92" s="249" t="s">
        <v>143</v>
      </c>
      <c r="AU92" s="249" t="s">
        <v>78</v>
      </c>
      <c r="AV92" s="13" t="s">
        <v>78</v>
      </c>
      <c r="AW92" s="13" t="s">
        <v>30</v>
      </c>
      <c r="AX92" s="13" t="s">
        <v>68</v>
      </c>
      <c r="AY92" s="249" t="s">
        <v>134</v>
      </c>
    </row>
    <row r="93" spans="2:51" s="14" customFormat="1" ht="12">
      <c r="B93" s="250"/>
      <c r="C93" s="251"/>
      <c r="D93" s="230" t="s">
        <v>143</v>
      </c>
      <c r="E93" s="252" t="s">
        <v>1</v>
      </c>
      <c r="F93" s="253" t="s">
        <v>146</v>
      </c>
      <c r="G93" s="251"/>
      <c r="H93" s="254">
        <v>2</v>
      </c>
      <c r="I93" s="255"/>
      <c r="J93" s="251"/>
      <c r="K93" s="251"/>
      <c r="L93" s="256"/>
      <c r="M93" s="257"/>
      <c r="N93" s="258"/>
      <c r="O93" s="258"/>
      <c r="P93" s="258"/>
      <c r="Q93" s="258"/>
      <c r="R93" s="258"/>
      <c r="S93" s="258"/>
      <c r="T93" s="259"/>
      <c r="AT93" s="260" t="s">
        <v>143</v>
      </c>
      <c r="AU93" s="260" t="s">
        <v>78</v>
      </c>
      <c r="AV93" s="14" t="s">
        <v>141</v>
      </c>
      <c r="AW93" s="14" t="s">
        <v>30</v>
      </c>
      <c r="AX93" s="14" t="s">
        <v>76</v>
      </c>
      <c r="AY93" s="260" t="s">
        <v>134</v>
      </c>
    </row>
    <row r="94" spans="2:65" s="1" customFormat="1" ht="16.5" customHeight="1">
      <c r="B94" s="38"/>
      <c r="C94" s="272" t="s">
        <v>141</v>
      </c>
      <c r="D94" s="272" t="s">
        <v>565</v>
      </c>
      <c r="E94" s="273" t="s">
        <v>1205</v>
      </c>
      <c r="F94" s="274" t="s">
        <v>1206</v>
      </c>
      <c r="G94" s="275" t="s">
        <v>139</v>
      </c>
      <c r="H94" s="276">
        <v>1</v>
      </c>
      <c r="I94" s="277"/>
      <c r="J94" s="278">
        <f>ROUND(I94*H94,2)</f>
        <v>0</v>
      </c>
      <c r="K94" s="274" t="s">
        <v>1</v>
      </c>
      <c r="L94" s="279"/>
      <c r="M94" s="280" t="s">
        <v>1</v>
      </c>
      <c r="N94" s="281" t="s">
        <v>39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175</v>
      </c>
      <c r="AT94" s="17" t="s">
        <v>565</v>
      </c>
      <c r="AU94" s="17" t="s">
        <v>78</v>
      </c>
      <c r="AY94" s="17" t="s">
        <v>134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76</v>
      </c>
      <c r="BK94" s="227">
        <f>ROUND(I94*H94,2)</f>
        <v>0</v>
      </c>
      <c r="BL94" s="17" t="s">
        <v>141</v>
      </c>
      <c r="BM94" s="17" t="s">
        <v>1207</v>
      </c>
    </row>
    <row r="95" spans="2:51" s="13" customFormat="1" ht="12">
      <c r="B95" s="239"/>
      <c r="C95" s="240"/>
      <c r="D95" s="230" t="s">
        <v>143</v>
      </c>
      <c r="E95" s="241" t="s">
        <v>1</v>
      </c>
      <c r="F95" s="242" t="s">
        <v>1208</v>
      </c>
      <c r="G95" s="240"/>
      <c r="H95" s="243">
        <v>1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143</v>
      </c>
      <c r="AU95" s="249" t="s">
        <v>78</v>
      </c>
      <c r="AV95" s="13" t="s">
        <v>78</v>
      </c>
      <c r="AW95" s="13" t="s">
        <v>30</v>
      </c>
      <c r="AX95" s="13" t="s">
        <v>68</v>
      </c>
      <c r="AY95" s="249" t="s">
        <v>134</v>
      </c>
    </row>
    <row r="96" spans="2:51" s="14" customFormat="1" ht="12">
      <c r="B96" s="250"/>
      <c r="C96" s="251"/>
      <c r="D96" s="230" t="s">
        <v>143</v>
      </c>
      <c r="E96" s="252" t="s">
        <v>1</v>
      </c>
      <c r="F96" s="253" t="s">
        <v>146</v>
      </c>
      <c r="G96" s="251"/>
      <c r="H96" s="254">
        <v>1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AT96" s="260" t="s">
        <v>143</v>
      </c>
      <c r="AU96" s="260" t="s">
        <v>78</v>
      </c>
      <c r="AV96" s="14" t="s">
        <v>141</v>
      </c>
      <c r="AW96" s="14" t="s">
        <v>30</v>
      </c>
      <c r="AX96" s="14" t="s">
        <v>76</v>
      </c>
      <c r="AY96" s="260" t="s">
        <v>134</v>
      </c>
    </row>
    <row r="97" spans="2:65" s="1" customFormat="1" ht="16.5" customHeight="1">
      <c r="B97" s="38"/>
      <c r="C97" s="272" t="s">
        <v>161</v>
      </c>
      <c r="D97" s="272" t="s">
        <v>565</v>
      </c>
      <c r="E97" s="273" t="s">
        <v>1209</v>
      </c>
      <c r="F97" s="274" t="s">
        <v>1210</v>
      </c>
      <c r="G97" s="275" t="s">
        <v>139</v>
      </c>
      <c r="H97" s="276">
        <v>1</v>
      </c>
      <c r="I97" s="277"/>
      <c r="J97" s="278">
        <f>ROUND(I97*H97,2)</f>
        <v>0</v>
      </c>
      <c r="K97" s="274" t="s">
        <v>1</v>
      </c>
      <c r="L97" s="279"/>
      <c r="M97" s="280" t="s">
        <v>1</v>
      </c>
      <c r="N97" s="281" t="s">
        <v>39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175</v>
      </c>
      <c r="AT97" s="17" t="s">
        <v>565</v>
      </c>
      <c r="AU97" s="17" t="s">
        <v>78</v>
      </c>
      <c r="AY97" s="17" t="s">
        <v>134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76</v>
      </c>
      <c r="BK97" s="227">
        <f>ROUND(I97*H97,2)</f>
        <v>0</v>
      </c>
      <c r="BL97" s="17" t="s">
        <v>141</v>
      </c>
      <c r="BM97" s="17" t="s">
        <v>1211</v>
      </c>
    </row>
    <row r="98" spans="2:51" s="13" customFormat="1" ht="12">
      <c r="B98" s="239"/>
      <c r="C98" s="240"/>
      <c r="D98" s="230" t="s">
        <v>143</v>
      </c>
      <c r="E98" s="241" t="s">
        <v>1</v>
      </c>
      <c r="F98" s="242" t="s">
        <v>1208</v>
      </c>
      <c r="G98" s="240"/>
      <c r="H98" s="243">
        <v>1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143</v>
      </c>
      <c r="AU98" s="249" t="s">
        <v>78</v>
      </c>
      <c r="AV98" s="13" t="s">
        <v>78</v>
      </c>
      <c r="AW98" s="13" t="s">
        <v>30</v>
      </c>
      <c r="AX98" s="13" t="s">
        <v>68</v>
      </c>
      <c r="AY98" s="249" t="s">
        <v>134</v>
      </c>
    </row>
    <row r="99" spans="2:51" s="14" customFormat="1" ht="12">
      <c r="B99" s="250"/>
      <c r="C99" s="251"/>
      <c r="D99" s="230" t="s">
        <v>143</v>
      </c>
      <c r="E99" s="252" t="s">
        <v>1</v>
      </c>
      <c r="F99" s="253" t="s">
        <v>146</v>
      </c>
      <c r="G99" s="251"/>
      <c r="H99" s="254">
        <v>1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AT99" s="260" t="s">
        <v>143</v>
      </c>
      <c r="AU99" s="260" t="s">
        <v>78</v>
      </c>
      <c r="AV99" s="14" t="s">
        <v>141</v>
      </c>
      <c r="AW99" s="14" t="s">
        <v>30</v>
      </c>
      <c r="AX99" s="14" t="s">
        <v>76</v>
      </c>
      <c r="AY99" s="260" t="s">
        <v>134</v>
      </c>
    </row>
    <row r="100" spans="2:65" s="1" customFormat="1" ht="16.5" customHeight="1">
      <c r="B100" s="38"/>
      <c r="C100" s="216" t="s">
        <v>156</v>
      </c>
      <c r="D100" s="216" t="s">
        <v>136</v>
      </c>
      <c r="E100" s="217" t="s">
        <v>1212</v>
      </c>
      <c r="F100" s="218" t="s">
        <v>1213</v>
      </c>
      <c r="G100" s="219" t="s">
        <v>465</v>
      </c>
      <c r="H100" s="220">
        <v>6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39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141</v>
      </c>
      <c r="AT100" s="17" t="s">
        <v>136</v>
      </c>
      <c r="AU100" s="17" t="s">
        <v>78</v>
      </c>
      <c r="AY100" s="17" t="s">
        <v>134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76</v>
      </c>
      <c r="BK100" s="227">
        <f>ROUND(I100*H100,2)</f>
        <v>0</v>
      </c>
      <c r="BL100" s="17" t="s">
        <v>141</v>
      </c>
      <c r="BM100" s="17" t="s">
        <v>1214</v>
      </c>
    </row>
    <row r="101" spans="2:65" s="1" customFormat="1" ht="22.5" customHeight="1">
      <c r="B101" s="38"/>
      <c r="C101" s="216" t="s">
        <v>170</v>
      </c>
      <c r="D101" s="216" t="s">
        <v>136</v>
      </c>
      <c r="E101" s="217" t="s">
        <v>1215</v>
      </c>
      <c r="F101" s="218" t="s">
        <v>1216</v>
      </c>
      <c r="G101" s="219" t="s">
        <v>139</v>
      </c>
      <c r="H101" s="220">
        <v>6</v>
      </c>
      <c r="I101" s="221"/>
      <c r="J101" s="222">
        <f>ROUND(I101*H101,2)</f>
        <v>0</v>
      </c>
      <c r="K101" s="218" t="s">
        <v>140</v>
      </c>
      <c r="L101" s="43"/>
      <c r="M101" s="223" t="s">
        <v>1</v>
      </c>
      <c r="N101" s="224" t="s">
        <v>39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141</v>
      </c>
      <c r="AT101" s="17" t="s">
        <v>136</v>
      </c>
      <c r="AU101" s="17" t="s">
        <v>78</v>
      </c>
      <c r="AY101" s="17" t="s">
        <v>134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76</v>
      </c>
      <c r="BK101" s="227">
        <f>ROUND(I101*H101,2)</f>
        <v>0</v>
      </c>
      <c r="BL101" s="17" t="s">
        <v>141</v>
      </c>
      <c r="BM101" s="17" t="s">
        <v>1217</v>
      </c>
    </row>
    <row r="102" spans="2:65" s="1" customFormat="1" ht="16.5" customHeight="1">
      <c r="B102" s="38"/>
      <c r="C102" s="216" t="s">
        <v>175</v>
      </c>
      <c r="D102" s="216" t="s">
        <v>136</v>
      </c>
      <c r="E102" s="217" t="s">
        <v>1218</v>
      </c>
      <c r="F102" s="218" t="s">
        <v>1219</v>
      </c>
      <c r="G102" s="219" t="s">
        <v>139</v>
      </c>
      <c r="H102" s="220">
        <v>6</v>
      </c>
      <c r="I102" s="221"/>
      <c r="J102" s="222">
        <f>ROUND(I102*H102,2)</f>
        <v>0</v>
      </c>
      <c r="K102" s="218" t="s">
        <v>140</v>
      </c>
      <c r="L102" s="43"/>
      <c r="M102" s="223" t="s">
        <v>1</v>
      </c>
      <c r="N102" s="224" t="s">
        <v>39</v>
      </c>
      <c r="O102" s="79"/>
      <c r="P102" s="225">
        <f>O102*H102</f>
        <v>0</v>
      </c>
      <c r="Q102" s="225">
        <v>5E-05</v>
      </c>
      <c r="R102" s="225">
        <f>Q102*H102</f>
        <v>0.00030000000000000003</v>
      </c>
      <c r="S102" s="225">
        <v>0</v>
      </c>
      <c r="T102" s="226">
        <f>S102*H102</f>
        <v>0</v>
      </c>
      <c r="AR102" s="17" t="s">
        <v>141</v>
      </c>
      <c r="AT102" s="17" t="s">
        <v>136</v>
      </c>
      <c r="AU102" s="17" t="s">
        <v>78</v>
      </c>
      <c r="AY102" s="17" t="s">
        <v>134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76</v>
      </c>
      <c r="BK102" s="227">
        <f>ROUND(I102*H102,2)</f>
        <v>0</v>
      </c>
      <c r="BL102" s="17" t="s">
        <v>141</v>
      </c>
      <c r="BM102" s="17" t="s">
        <v>1220</v>
      </c>
    </row>
    <row r="103" spans="2:65" s="1" customFormat="1" ht="16.5" customHeight="1">
      <c r="B103" s="38"/>
      <c r="C103" s="272" t="s">
        <v>180</v>
      </c>
      <c r="D103" s="272" t="s">
        <v>565</v>
      </c>
      <c r="E103" s="273" t="s">
        <v>1221</v>
      </c>
      <c r="F103" s="274" t="s">
        <v>1222</v>
      </c>
      <c r="G103" s="275" t="s">
        <v>465</v>
      </c>
      <c r="H103" s="276">
        <v>1.5</v>
      </c>
      <c r="I103" s="277"/>
      <c r="J103" s="278">
        <f>ROUND(I103*H103,2)</f>
        <v>0</v>
      </c>
      <c r="K103" s="274" t="s">
        <v>140</v>
      </c>
      <c r="L103" s="279"/>
      <c r="M103" s="280" t="s">
        <v>1</v>
      </c>
      <c r="N103" s="281" t="s">
        <v>39</v>
      </c>
      <c r="O103" s="79"/>
      <c r="P103" s="225">
        <f>O103*H103</f>
        <v>0</v>
      </c>
      <c r="Q103" s="225">
        <v>0.65</v>
      </c>
      <c r="R103" s="225">
        <f>Q103*H103</f>
        <v>0.9750000000000001</v>
      </c>
      <c r="S103" s="225">
        <v>0</v>
      </c>
      <c r="T103" s="226">
        <f>S103*H103</f>
        <v>0</v>
      </c>
      <c r="AR103" s="17" t="s">
        <v>175</v>
      </c>
      <c r="AT103" s="17" t="s">
        <v>565</v>
      </c>
      <c r="AU103" s="17" t="s">
        <v>78</v>
      </c>
      <c r="AY103" s="17" t="s">
        <v>134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76</v>
      </c>
      <c r="BK103" s="227">
        <f>ROUND(I103*H103,2)</f>
        <v>0</v>
      </c>
      <c r="BL103" s="17" t="s">
        <v>141</v>
      </c>
      <c r="BM103" s="17" t="s">
        <v>1223</v>
      </c>
    </row>
    <row r="104" spans="2:65" s="1" customFormat="1" ht="16.5" customHeight="1">
      <c r="B104" s="38"/>
      <c r="C104" s="216" t="s">
        <v>185</v>
      </c>
      <c r="D104" s="216" t="s">
        <v>136</v>
      </c>
      <c r="E104" s="217" t="s">
        <v>1224</v>
      </c>
      <c r="F104" s="218" t="s">
        <v>1225</v>
      </c>
      <c r="G104" s="219" t="s">
        <v>439</v>
      </c>
      <c r="H104" s="220">
        <v>18</v>
      </c>
      <c r="I104" s="221"/>
      <c r="J104" s="222">
        <f>ROUND(I104*H104,2)</f>
        <v>0</v>
      </c>
      <c r="K104" s="218" t="s">
        <v>140</v>
      </c>
      <c r="L104" s="43"/>
      <c r="M104" s="223" t="s">
        <v>1</v>
      </c>
      <c r="N104" s="224" t="s">
        <v>39</v>
      </c>
      <c r="O104" s="79"/>
      <c r="P104" s="225">
        <f>O104*H104</f>
        <v>0</v>
      </c>
      <c r="Q104" s="225">
        <v>0.00036</v>
      </c>
      <c r="R104" s="225">
        <f>Q104*H104</f>
        <v>0.0064800000000000005</v>
      </c>
      <c r="S104" s="225">
        <v>0</v>
      </c>
      <c r="T104" s="226">
        <f>S104*H104</f>
        <v>0</v>
      </c>
      <c r="AR104" s="17" t="s">
        <v>141</v>
      </c>
      <c r="AT104" s="17" t="s">
        <v>136</v>
      </c>
      <c r="AU104" s="17" t="s">
        <v>78</v>
      </c>
      <c r="AY104" s="17" t="s">
        <v>134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76</v>
      </c>
      <c r="BK104" s="227">
        <f>ROUND(I104*H104,2)</f>
        <v>0</v>
      </c>
      <c r="BL104" s="17" t="s">
        <v>141</v>
      </c>
      <c r="BM104" s="17" t="s">
        <v>1226</v>
      </c>
    </row>
    <row r="105" spans="2:65" s="1" customFormat="1" ht="16.5" customHeight="1">
      <c r="B105" s="38"/>
      <c r="C105" s="216" t="s">
        <v>190</v>
      </c>
      <c r="D105" s="216" t="s">
        <v>136</v>
      </c>
      <c r="E105" s="217" t="s">
        <v>1227</v>
      </c>
      <c r="F105" s="218" t="s">
        <v>1228</v>
      </c>
      <c r="G105" s="219" t="s">
        <v>465</v>
      </c>
      <c r="H105" s="220">
        <v>6</v>
      </c>
      <c r="I105" s="221"/>
      <c r="J105" s="222">
        <f>ROUND(I105*H105,2)</f>
        <v>0</v>
      </c>
      <c r="K105" s="218" t="s">
        <v>140</v>
      </c>
      <c r="L105" s="43"/>
      <c r="M105" s="223" t="s">
        <v>1</v>
      </c>
      <c r="N105" s="224" t="s">
        <v>39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141</v>
      </c>
      <c r="AT105" s="17" t="s">
        <v>136</v>
      </c>
      <c r="AU105" s="17" t="s">
        <v>78</v>
      </c>
      <c r="AY105" s="17" t="s">
        <v>134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76</v>
      </c>
      <c r="BK105" s="227">
        <f>ROUND(I105*H105,2)</f>
        <v>0</v>
      </c>
      <c r="BL105" s="17" t="s">
        <v>141</v>
      </c>
      <c r="BM105" s="17" t="s">
        <v>1229</v>
      </c>
    </row>
    <row r="106" spans="2:65" s="1" customFormat="1" ht="16.5" customHeight="1">
      <c r="B106" s="38"/>
      <c r="C106" s="216" t="s">
        <v>195</v>
      </c>
      <c r="D106" s="216" t="s">
        <v>136</v>
      </c>
      <c r="E106" s="217" t="s">
        <v>1230</v>
      </c>
      <c r="F106" s="218" t="s">
        <v>1231</v>
      </c>
      <c r="G106" s="219" t="s">
        <v>465</v>
      </c>
      <c r="H106" s="220">
        <v>120</v>
      </c>
      <c r="I106" s="221"/>
      <c r="J106" s="222">
        <f>ROUND(I106*H106,2)</f>
        <v>0</v>
      </c>
      <c r="K106" s="218" t="s">
        <v>140</v>
      </c>
      <c r="L106" s="43"/>
      <c r="M106" s="223" t="s">
        <v>1</v>
      </c>
      <c r="N106" s="224" t="s">
        <v>39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141</v>
      </c>
      <c r="AT106" s="17" t="s">
        <v>136</v>
      </c>
      <c r="AU106" s="17" t="s">
        <v>78</v>
      </c>
      <c r="AY106" s="17" t="s">
        <v>134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76</v>
      </c>
      <c r="BK106" s="227">
        <f>ROUND(I106*H106,2)</f>
        <v>0</v>
      </c>
      <c r="BL106" s="17" t="s">
        <v>141</v>
      </c>
      <c r="BM106" s="17" t="s">
        <v>1232</v>
      </c>
    </row>
    <row r="107" spans="2:51" s="13" customFormat="1" ht="12">
      <c r="B107" s="239"/>
      <c r="C107" s="240"/>
      <c r="D107" s="230" t="s">
        <v>143</v>
      </c>
      <c r="E107" s="241" t="s">
        <v>1</v>
      </c>
      <c r="F107" s="242" t="s">
        <v>1233</v>
      </c>
      <c r="G107" s="240"/>
      <c r="H107" s="243">
        <v>120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143</v>
      </c>
      <c r="AU107" s="249" t="s">
        <v>78</v>
      </c>
      <c r="AV107" s="13" t="s">
        <v>78</v>
      </c>
      <c r="AW107" s="13" t="s">
        <v>30</v>
      </c>
      <c r="AX107" s="13" t="s">
        <v>68</v>
      </c>
      <c r="AY107" s="249" t="s">
        <v>134</v>
      </c>
    </row>
    <row r="108" spans="2:51" s="14" customFormat="1" ht="12">
      <c r="B108" s="250"/>
      <c r="C108" s="251"/>
      <c r="D108" s="230" t="s">
        <v>143</v>
      </c>
      <c r="E108" s="252" t="s">
        <v>1</v>
      </c>
      <c r="F108" s="253" t="s">
        <v>146</v>
      </c>
      <c r="G108" s="251"/>
      <c r="H108" s="254">
        <v>120</v>
      </c>
      <c r="I108" s="255"/>
      <c r="J108" s="251"/>
      <c r="K108" s="251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143</v>
      </c>
      <c r="AU108" s="260" t="s">
        <v>78</v>
      </c>
      <c r="AV108" s="14" t="s">
        <v>141</v>
      </c>
      <c r="AW108" s="14" t="s">
        <v>30</v>
      </c>
      <c r="AX108" s="14" t="s">
        <v>76</v>
      </c>
      <c r="AY108" s="260" t="s">
        <v>134</v>
      </c>
    </row>
    <row r="109" spans="2:63" s="11" customFormat="1" ht="22.8" customHeight="1">
      <c r="B109" s="200"/>
      <c r="C109" s="201"/>
      <c r="D109" s="202" t="s">
        <v>67</v>
      </c>
      <c r="E109" s="214" t="s">
        <v>962</v>
      </c>
      <c r="F109" s="214" t="s">
        <v>963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P110</f>
        <v>0</v>
      </c>
      <c r="Q109" s="208"/>
      <c r="R109" s="209">
        <f>R110</f>
        <v>0</v>
      </c>
      <c r="S109" s="208"/>
      <c r="T109" s="210">
        <f>T110</f>
        <v>0</v>
      </c>
      <c r="AR109" s="211" t="s">
        <v>76</v>
      </c>
      <c r="AT109" s="212" t="s">
        <v>67</v>
      </c>
      <c r="AU109" s="212" t="s">
        <v>76</v>
      </c>
      <c r="AY109" s="211" t="s">
        <v>134</v>
      </c>
      <c r="BK109" s="213">
        <f>BK110</f>
        <v>0</v>
      </c>
    </row>
    <row r="110" spans="2:65" s="1" customFormat="1" ht="16.5" customHeight="1">
      <c r="B110" s="38"/>
      <c r="C110" s="216" t="s">
        <v>202</v>
      </c>
      <c r="D110" s="216" t="s">
        <v>136</v>
      </c>
      <c r="E110" s="217" t="s">
        <v>1234</v>
      </c>
      <c r="F110" s="218" t="s">
        <v>1235</v>
      </c>
      <c r="G110" s="219" t="s">
        <v>543</v>
      </c>
      <c r="H110" s="220">
        <v>1.216</v>
      </c>
      <c r="I110" s="221"/>
      <c r="J110" s="222">
        <f>ROUND(I110*H110,2)</f>
        <v>0</v>
      </c>
      <c r="K110" s="218" t="s">
        <v>140</v>
      </c>
      <c r="L110" s="43"/>
      <c r="M110" s="290" t="s">
        <v>1</v>
      </c>
      <c r="N110" s="291" t="s">
        <v>39</v>
      </c>
      <c r="O110" s="287"/>
      <c r="P110" s="288">
        <f>O110*H110</f>
        <v>0</v>
      </c>
      <c r="Q110" s="288">
        <v>0</v>
      </c>
      <c r="R110" s="288">
        <f>Q110*H110</f>
        <v>0</v>
      </c>
      <c r="S110" s="288">
        <v>0</v>
      </c>
      <c r="T110" s="289">
        <f>S110*H110</f>
        <v>0</v>
      </c>
      <c r="AR110" s="17" t="s">
        <v>141</v>
      </c>
      <c r="AT110" s="17" t="s">
        <v>136</v>
      </c>
      <c r="AU110" s="17" t="s">
        <v>78</v>
      </c>
      <c r="AY110" s="17" t="s">
        <v>134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76</v>
      </c>
      <c r="BK110" s="227">
        <f>ROUND(I110*H110,2)</f>
        <v>0</v>
      </c>
      <c r="BL110" s="17" t="s">
        <v>141</v>
      </c>
      <c r="BM110" s="17" t="s">
        <v>1236</v>
      </c>
    </row>
    <row r="111" spans="2:12" s="1" customFormat="1" ht="6.95" customHeight="1">
      <c r="B111" s="57"/>
      <c r="C111" s="58"/>
      <c r="D111" s="58"/>
      <c r="E111" s="58"/>
      <c r="F111" s="58"/>
      <c r="G111" s="58"/>
      <c r="H111" s="58"/>
      <c r="I111" s="167"/>
      <c r="J111" s="58"/>
      <c r="K111" s="58"/>
      <c r="L111" s="43"/>
    </row>
  </sheetData>
  <sheetProtection password="CC35" sheet="1" objects="1" scenarios="1" formatColumns="0" formatRows="0" autoFilter="0"/>
  <autoFilter ref="C81:K11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78</v>
      </c>
    </row>
    <row r="4" spans="2:46" ht="24.95" customHeight="1">
      <c r="B4" s="20"/>
      <c r="D4" s="140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Regenerace sídliště Špičák - parkoviště v ulici Vladimírská, Česká Lípa (1)</v>
      </c>
      <c r="F7" s="141"/>
      <c r="G7" s="141"/>
      <c r="H7" s="141"/>
      <c r="L7" s="20"/>
    </row>
    <row r="8" spans="2:12" s="1" customFormat="1" ht="12" customHeight="1">
      <c r="B8" s="43"/>
      <c r="D8" s="141" t="s">
        <v>99</v>
      </c>
      <c r="I8" s="143"/>
      <c r="L8" s="43"/>
    </row>
    <row r="9" spans="2:12" s="1" customFormat="1" ht="36.95" customHeight="1">
      <c r="B9" s="43"/>
      <c r="E9" s="144" t="s">
        <v>1237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24. 1. 2019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21</v>
      </c>
      <c r="I15" s="145" t="s">
        <v>26</v>
      </c>
      <c r="J15" s="17" t="s">
        <v>1</v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21</v>
      </c>
      <c r="I21" s="145" t="s">
        <v>26</v>
      </c>
      <c r="J21" s="17" t="s">
        <v>1</v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">
        <v>1</v>
      </c>
      <c r="L23" s="43"/>
    </row>
    <row r="24" spans="2:12" s="1" customFormat="1" ht="18" customHeight="1">
      <c r="B24" s="43"/>
      <c r="E24" s="17" t="s">
        <v>21</v>
      </c>
      <c r="I24" s="145" t="s">
        <v>26</v>
      </c>
      <c r="J24" s="17" t="s">
        <v>1</v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34</v>
      </c>
      <c r="I30" s="143"/>
      <c r="J30" s="152">
        <f>ROUND(J85,2)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36</v>
      </c>
      <c r="I32" s="154" t="s">
        <v>35</v>
      </c>
      <c r="J32" s="153" t="s">
        <v>37</v>
      </c>
      <c r="L32" s="43"/>
    </row>
    <row r="33" spans="2:12" s="1" customFormat="1" ht="14.4" customHeight="1">
      <c r="B33" s="43"/>
      <c r="D33" s="141" t="s">
        <v>38</v>
      </c>
      <c r="E33" s="141" t="s">
        <v>39</v>
      </c>
      <c r="F33" s="155">
        <f>ROUND((SUM(BE85:BE107)),2)</f>
        <v>0</v>
      </c>
      <c r="I33" s="156">
        <v>0.21</v>
      </c>
      <c r="J33" s="155">
        <f>ROUND(((SUM(BE85:BE107))*I33),2)</f>
        <v>0</v>
      </c>
      <c r="L33" s="43"/>
    </row>
    <row r="34" spans="2:12" s="1" customFormat="1" ht="14.4" customHeight="1">
      <c r="B34" s="43"/>
      <c r="E34" s="141" t="s">
        <v>40</v>
      </c>
      <c r="F34" s="155">
        <f>ROUND((SUM(BF85:BF107)),2)</f>
        <v>0</v>
      </c>
      <c r="I34" s="156">
        <v>0.15</v>
      </c>
      <c r="J34" s="155">
        <f>ROUND(((SUM(BF85:BF107))*I34),2)</f>
        <v>0</v>
      </c>
      <c r="L34" s="43"/>
    </row>
    <row r="35" spans="2:12" s="1" customFormat="1" ht="14.4" customHeight="1" hidden="1">
      <c r="B35" s="43"/>
      <c r="E35" s="141" t="s">
        <v>41</v>
      </c>
      <c r="F35" s="155">
        <f>ROUND((SUM(BG85:BG107)),2)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42</v>
      </c>
      <c r="F36" s="155">
        <f>ROUND((SUM(BH85:BH107)),2)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43</v>
      </c>
      <c r="F37" s="155">
        <f>ROUND((SUM(BI85:BI107)),2)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101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Regenerace sídliště Špičák - parkoviště v ulici Vladimírská, Česká Lípa (1)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VRN - Vedlejší rozpo - VRN - Vedlejší rozpočtové...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24. 1. 2019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102</v>
      </c>
      <c r="D57" s="173"/>
      <c r="E57" s="173"/>
      <c r="F57" s="173"/>
      <c r="G57" s="173"/>
      <c r="H57" s="173"/>
      <c r="I57" s="174"/>
      <c r="J57" s="175" t="s">
        <v>103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104</v>
      </c>
      <c r="D59" s="39"/>
      <c r="E59" s="39"/>
      <c r="F59" s="39"/>
      <c r="G59" s="39"/>
      <c r="H59" s="39"/>
      <c r="I59" s="143"/>
      <c r="J59" s="98">
        <f>J85</f>
        <v>0</v>
      </c>
      <c r="K59" s="39"/>
      <c r="L59" s="43"/>
      <c r="AU59" s="17" t="s">
        <v>105</v>
      </c>
    </row>
    <row r="60" spans="2:12" s="8" customFormat="1" ht="24.95" customHeight="1">
      <c r="B60" s="177"/>
      <c r="C60" s="178"/>
      <c r="D60" s="179" t="s">
        <v>1238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</row>
    <row r="61" spans="2:12" s="8" customFormat="1" ht="24.95" customHeight="1">
      <c r="B61" s="177"/>
      <c r="C61" s="178"/>
      <c r="D61" s="179" t="s">
        <v>1239</v>
      </c>
      <c r="E61" s="180"/>
      <c r="F61" s="180"/>
      <c r="G61" s="180"/>
      <c r="H61" s="180"/>
      <c r="I61" s="181"/>
      <c r="J61" s="182">
        <f>J95</f>
        <v>0</v>
      </c>
      <c r="K61" s="178"/>
      <c r="L61" s="183"/>
    </row>
    <row r="62" spans="2:12" s="8" customFormat="1" ht="24.95" customHeight="1">
      <c r="B62" s="177"/>
      <c r="C62" s="178"/>
      <c r="D62" s="179" t="s">
        <v>1240</v>
      </c>
      <c r="E62" s="180"/>
      <c r="F62" s="180"/>
      <c r="G62" s="180"/>
      <c r="H62" s="180"/>
      <c r="I62" s="181"/>
      <c r="J62" s="182">
        <f>J97</f>
        <v>0</v>
      </c>
      <c r="K62" s="178"/>
      <c r="L62" s="183"/>
    </row>
    <row r="63" spans="2:12" s="9" customFormat="1" ht="19.9" customHeight="1">
      <c r="B63" s="184"/>
      <c r="C63" s="122"/>
      <c r="D63" s="185" t="s">
        <v>1241</v>
      </c>
      <c r="E63" s="186"/>
      <c r="F63" s="186"/>
      <c r="G63" s="186"/>
      <c r="H63" s="186"/>
      <c r="I63" s="187"/>
      <c r="J63" s="188">
        <f>J102</f>
        <v>0</v>
      </c>
      <c r="K63" s="122"/>
      <c r="L63" s="189"/>
    </row>
    <row r="64" spans="2:12" s="8" customFormat="1" ht="24.95" customHeight="1">
      <c r="B64" s="177"/>
      <c r="C64" s="178"/>
      <c r="D64" s="179" t="s">
        <v>1242</v>
      </c>
      <c r="E64" s="180"/>
      <c r="F64" s="180"/>
      <c r="G64" s="180"/>
      <c r="H64" s="180"/>
      <c r="I64" s="181"/>
      <c r="J64" s="182">
        <f>J104</f>
        <v>0</v>
      </c>
      <c r="K64" s="178"/>
      <c r="L64" s="183"/>
    </row>
    <row r="65" spans="2:12" s="8" customFormat="1" ht="24.95" customHeight="1">
      <c r="B65" s="177"/>
      <c r="C65" s="178"/>
      <c r="D65" s="179" t="s">
        <v>1243</v>
      </c>
      <c r="E65" s="180"/>
      <c r="F65" s="180"/>
      <c r="G65" s="180"/>
      <c r="H65" s="180"/>
      <c r="I65" s="181"/>
      <c r="J65" s="182">
        <f>J106</f>
        <v>0</v>
      </c>
      <c r="K65" s="178"/>
      <c r="L65" s="183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3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67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0"/>
      <c r="J71" s="60"/>
      <c r="K71" s="60"/>
      <c r="L71" s="43"/>
    </row>
    <row r="72" spans="2:12" s="1" customFormat="1" ht="24.95" customHeight="1">
      <c r="B72" s="38"/>
      <c r="C72" s="23" t="s">
        <v>119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6.5" customHeight="1">
      <c r="B75" s="38"/>
      <c r="C75" s="39"/>
      <c r="D75" s="39"/>
      <c r="E75" s="171" t="str">
        <f>E7</f>
        <v>Regenerace sídliště Špičák - parkoviště v ulici Vladimírská, Česká Lípa (1)</v>
      </c>
      <c r="F75" s="32"/>
      <c r="G75" s="32"/>
      <c r="H75" s="32"/>
      <c r="I75" s="143"/>
      <c r="J75" s="39"/>
      <c r="K75" s="39"/>
      <c r="L75" s="43"/>
    </row>
    <row r="76" spans="2:12" s="1" customFormat="1" ht="12" customHeight="1">
      <c r="B76" s="38"/>
      <c r="C76" s="32" t="s">
        <v>99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6.5" customHeight="1">
      <c r="B77" s="38"/>
      <c r="C77" s="39"/>
      <c r="D77" s="39"/>
      <c r="E77" s="64" t="str">
        <f>E9</f>
        <v>VRN - Vedlejší rozpo - VRN - Vedlejší rozpočtové...</v>
      </c>
      <c r="F77" s="39"/>
      <c r="G77" s="39"/>
      <c r="H77" s="39"/>
      <c r="I77" s="143"/>
      <c r="J77" s="39"/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2" customHeight="1">
      <c r="B79" s="38"/>
      <c r="C79" s="32" t="s">
        <v>20</v>
      </c>
      <c r="D79" s="39"/>
      <c r="E79" s="39"/>
      <c r="F79" s="27" t="str">
        <f>F12</f>
        <v xml:space="preserve"> </v>
      </c>
      <c r="G79" s="39"/>
      <c r="H79" s="39"/>
      <c r="I79" s="145" t="s">
        <v>22</v>
      </c>
      <c r="J79" s="67" t="str">
        <f>IF(J12="","",J12)</f>
        <v>24. 1. 2019</v>
      </c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3.65" customHeight="1">
      <c r="B81" s="38"/>
      <c r="C81" s="32" t="s">
        <v>24</v>
      </c>
      <c r="D81" s="39"/>
      <c r="E81" s="39"/>
      <c r="F81" s="27" t="str">
        <f>E15</f>
        <v xml:space="preserve"> </v>
      </c>
      <c r="G81" s="39"/>
      <c r="H81" s="39"/>
      <c r="I81" s="145" t="s">
        <v>29</v>
      </c>
      <c r="J81" s="36" t="str">
        <f>E21</f>
        <v xml:space="preserve"> </v>
      </c>
      <c r="K81" s="39"/>
      <c r="L81" s="43"/>
    </row>
    <row r="82" spans="2:12" s="1" customFormat="1" ht="13.65" customHeight="1">
      <c r="B82" s="38"/>
      <c r="C82" s="32" t="s">
        <v>27</v>
      </c>
      <c r="D82" s="39"/>
      <c r="E82" s="39"/>
      <c r="F82" s="27" t="str">
        <f>IF(E18="","",E18)</f>
        <v>Vyplň údaj</v>
      </c>
      <c r="G82" s="39"/>
      <c r="H82" s="39"/>
      <c r="I82" s="145" t="s">
        <v>31</v>
      </c>
      <c r="J82" s="36" t="str">
        <f>E24</f>
        <v xml:space="preserve"> </v>
      </c>
      <c r="K82" s="39"/>
      <c r="L82" s="43"/>
    </row>
    <row r="83" spans="2:12" s="1" customFormat="1" ht="10.3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20" s="10" customFormat="1" ht="29.25" customHeight="1">
      <c r="B84" s="190"/>
      <c r="C84" s="191" t="s">
        <v>120</v>
      </c>
      <c r="D84" s="192" t="s">
        <v>53</v>
      </c>
      <c r="E84" s="192" t="s">
        <v>49</v>
      </c>
      <c r="F84" s="192" t="s">
        <v>50</v>
      </c>
      <c r="G84" s="192" t="s">
        <v>121</v>
      </c>
      <c r="H84" s="192" t="s">
        <v>122</v>
      </c>
      <c r="I84" s="193" t="s">
        <v>123</v>
      </c>
      <c r="J84" s="192" t="s">
        <v>103</v>
      </c>
      <c r="K84" s="194" t="s">
        <v>124</v>
      </c>
      <c r="L84" s="195"/>
      <c r="M84" s="88" t="s">
        <v>1</v>
      </c>
      <c r="N84" s="89" t="s">
        <v>38</v>
      </c>
      <c r="O84" s="89" t="s">
        <v>125</v>
      </c>
      <c r="P84" s="89" t="s">
        <v>126</v>
      </c>
      <c r="Q84" s="89" t="s">
        <v>127</v>
      </c>
      <c r="R84" s="89" t="s">
        <v>128</v>
      </c>
      <c r="S84" s="89" t="s">
        <v>129</v>
      </c>
      <c r="T84" s="90" t="s">
        <v>130</v>
      </c>
    </row>
    <row r="85" spans="2:63" s="1" customFormat="1" ht="22.8" customHeight="1">
      <c r="B85" s="38"/>
      <c r="C85" s="95" t="s">
        <v>131</v>
      </c>
      <c r="D85" s="39"/>
      <c r="E85" s="39"/>
      <c r="F85" s="39"/>
      <c r="G85" s="39"/>
      <c r="H85" s="39"/>
      <c r="I85" s="143"/>
      <c r="J85" s="196">
        <f>BK85</f>
        <v>0</v>
      </c>
      <c r="K85" s="39"/>
      <c r="L85" s="43"/>
      <c r="M85" s="91"/>
      <c r="N85" s="92"/>
      <c r="O85" s="92"/>
      <c r="P85" s="197">
        <f>P86+P95+P97+P104+P106</f>
        <v>0</v>
      </c>
      <c r="Q85" s="92"/>
      <c r="R85" s="197">
        <f>R86+R95+R97+R104+R106</f>
        <v>0</v>
      </c>
      <c r="S85" s="92"/>
      <c r="T85" s="198">
        <f>T86+T95+T97+T104+T106</f>
        <v>0</v>
      </c>
      <c r="AT85" s="17" t="s">
        <v>67</v>
      </c>
      <c r="AU85" s="17" t="s">
        <v>105</v>
      </c>
      <c r="BK85" s="199">
        <f>BK86+BK95+BK97+BK104+BK106</f>
        <v>0</v>
      </c>
    </row>
    <row r="86" spans="2:63" s="11" customFormat="1" ht="25.9" customHeight="1">
      <c r="B86" s="200"/>
      <c r="C86" s="201"/>
      <c r="D86" s="202" t="s">
        <v>67</v>
      </c>
      <c r="E86" s="203" t="s">
        <v>1244</v>
      </c>
      <c r="F86" s="203" t="s">
        <v>1245</v>
      </c>
      <c r="G86" s="201"/>
      <c r="H86" s="201"/>
      <c r="I86" s="204"/>
      <c r="J86" s="205">
        <f>BK86</f>
        <v>0</v>
      </c>
      <c r="K86" s="201"/>
      <c r="L86" s="206"/>
      <c r="M86" s="207"/>
      <c r="N86" s="208"/>
      <c r="O86" s="208"/>
      <c r="P86" s="209">
        <f>SUM(P87:P94)</f>
        <v>0</v>
      </c>
      <c r="Q86" s="208"/>
      <c r="R86" s="209">
        <f>SUM(R87:R94)</f>
        <v>0</v>
      </c>
      <c r="S86" s="208"/>
      <c r="T86" s="210">
        <f>SUM(T87:T94)</f>
        <v>0</v>
      </c>
      <c r="AR86" s="211" t="s">
        <v>161</v>
      </c>
      <c r="AT86" s="212" t="s">
        <v>67</v>
      </c>
      <c r="AU86" s="212" t="s">
        <v>68</v>
      </c>
      <c r="AY86" s="211" t="s">
        <v>134</v>
      </c>
      <c r="BK86" s="213">
        <f>SUM(BK87:BK94)</f>
        <v>0</v>
      </c>
    </row>
    <row r="87" spans="2:65" s="1" customFormat="1" ht="16.5" customHeight="1">
      <c r="B87" s="38"/>
      <c r="C87" s="216" t="s">
        <v>76</v>
      </c>
      <c r="D87" s="216" t="s">
        <v>136</v>
      </c>
      <c r="E87" s="217" t="s">
        <v>1246</v>
      </c>
      <c r="F87" s="218" t="s">
        <v>1247</v>
      </c>
      <c r="G87" s="219" t="s">
        <v>1248</v>
      </c>
      <c r="H87" s="220">
        <v>1</v>
      </c>
      <c r="I87" s="221"/>
      <c r="J87" s="222">
        <f>ROUND(I87*H87,2)</f>
        <v>0</v>
      </c>
      <c r="K87" s="218" t="s">
        <v>140</v>
      </c>
      <c r="L87" s="43"/>
      <c r="M87" s="223" t="s">
        <v>1</v>
      </c>
      <c r="N87" s="224" t="s">
        <v>39</v>
      </c>
      <c r="O87" s="79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17" t="s">
        <v>1249</v>
      </c>
      <c r="AT87" s="17" t="s">
        <v>136</v>
      </c>
      <c r="AU87" s="17" t="s">
        <v>76</v>
      </c>
      <c r="AY87" s="17" t="s">
        <v>134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76</v>
      </c>
      <c r="BK87" s="227">
        <f>ROUND(I87*H87,2)</f>
        <v>0</v>
      </c>
      <c r="BL87" s="17" t="s">
        <v>1249</v>
      </c>
      <c r="BM87" s="17" t="s">
        <v>1250</v>
      </c>
    </row>
    <row r="88" spans="2:65" s="1" customFormat="1" ht="16.5" customHeight="1">
      <c r="B88" s="38"/>
      <c r="C88" s="216" t="s">
        <v>78</v>
      </c>
      <c r="D88" s="216" t="s">
        <v>136</v>
      </c>
      <c r="E88" s="217" t="s">
        <v>1251</v>
      </c>
      <c r="F88" s="218" t="s">
        <v>1252</v>
      </c>
      <c r="G88" s="219" t="s">
        <v>1248</v>
      </c>
      <c r="H88" s="220">
        <v>1</v>
      </c>
      <c r="I88" s="221"/>
      <c r="J88" s="222">
        <f>ROUND(I88*H88,2)</f>
        <v>0</v>
      </c>
      <c r="K88" s="218" t="s">
        <v>140</v>
      </c>
      <c r="L88" s="43"/>
      <c r="M88" s="223" t="s">
        <v>1</v>
      </c>
      <c r="N88" s="224" t="s">
        <v>39</v>
      </c>
      <c r="O88" s="79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17" t="s">
        <v>1249</v>
      </c>
      <c r="AT88" s="17" t="s">
        <v>136</v>
      </c>
      <c r="AU88" s="17" t="s">
        <v>76</v>
      </c>
      <c r="AY88" s="17" t="s">
        <v>134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76</v>
      </c>
      <c r="BK88" s="227">
        <f>ROUND(I88*H88,2)</f>
        <v>0</v>
      </c>
      <c r="BL88" s="17" t="s">
        <v>1249</v>
      </c>
      <c r="BM88" s="17" t="s">
        <v>1253</v>
      </c>
    </row>
    <row r="89" spans="2:65" s="1" customFormat="1" ht="16.5" customHeight="1">
      <c r="B89" s="38"/>
      <c r="C89" s="216" t="s">
        <v>151</v>
      </c>
      <c r="D89" s="216" t="s">
        <v>136</v>
      </c>
      <c r="E89" s="217" t="s">
        <v>1254</v>
      </c>
      <c r="F89" s="218" t="s">
        <v>1255</v>
      </c>
      <c r="G89" s="219" t="s">
        <v>1248</v>
      </c>
      <c r="H89" s="220">
        <v>1</v>
      </c>
      <c r="I89" s="221"/>
      <c r="J89" s="222">
        <f>ROUND(I89*H89,2)</f>
        <v>0</v>
      </c>
      <c r="K89" s="218" t="s">
        <v>140</v>
      </c>
      <c r="L89" s="43"/>
      <c r="M89" s="223" t="s">
        <v>1</v>
      </c>
      <c r="N89" s="224" t="s">
        <v>39</v>
      </c>
      <c r="O89" s="79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17" t="s">
        <v>1249</v>
      </c>
      <c r="AT89" s="17" t="s">
        <v>136</v>
      </c>
      <c r="AU89" s="17" t="s">
        <v>76</v>
      </c>
      <c r="AY89" s="17" t="s">
        <v>134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76</v>
      </c>
      <c r="BK89" s="227">
        <f>ROUND(I89*H89,2)</f>
        <v>0</v>
      </c>
      <c r="BL89" s="17" t="s">
        <v>1249</v>
      </c>
      <c r="BM89" s="17" t="s">
        <v>1256</v>
      </c>
    </row>
    <row r="90" spans="2:65" s="1" customFormat="1" ht="16.5" customHeight="1">
      <c r="B90" s="38"/>
      <c r="C90" s="216" t="s">
        <v>141</v>
      </c>
      <c r="D90" s="216" t="s">
        <v>136</v>
      </c>
      <c r="E90" s="217" t="s">
        <v>1257</v>
      </c>
      <c r="F90" s="218" t="s">
        <v>1258</v>
      </c>
      <c r="G90" s="219" t="s">
        <v>1248</v>
      </c>
      <c r="H90" s="220">
        <v>1</v>
      </c>
      <c r="I90" s="221"/>
      <c r="J90" s="222">
        <f>ROUND(I90*H90,2)</f>
        <v>0</v>
      </c>
      <c r="K90" s="218" t="s">
        <v>1</v>
      </c>
      <c r="L90" s="43"/>
      <c r="M90" s="223" t="s">
        <v>1</v>
      </c>
      <c r="N90" s="224" t="s">
        <v>39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1249</v>
      </c>
      <c r="AT90" s="17" t="s">
        <v>136</v>
      </c>
      <c r="AU90" s="17" t="s">
        <v>76</v>
      </c>
      <c r="AY90" s="17" t="s">
        <v>134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76</v>
      </c>
      <c r="BK90" s="227">
        <f>ROUND(I90*H90,2)</f>
        <v>0</v>
      </c>
      <c r="BL90" s="17" t="s">
        <v>1249</v>
      </c>
      <c r="BM90" s="17" t="s">
        <v>1259</v>
      </c>
    </row>
    <row r="91" spans="2:65" s="1" customFormat="1" ht="16.5" customHeight="1">
      <c r="B91" s="38"/>
      <c r="C91" s="216" t="s">
        <v>161</v>
      </c>
      <c r="D91" s="216" t="s">
        <v>136</v>
      </c>
      <c r="E91" s="217" t="s">
        <v>1260</v>
      </c>
      <c r="F91" s="218" t="s">
        <v>1261</v>
      </c>
      <c r="G91" s="219" t="s">
        <v>1248</v>
      </c>
      <c r="H91" s="220">
        <v>1</v>
      </c>
      <c r="I91" s="221"/>
      <c r="J91" s="222">
        <f>ROUND(I91*H91,2)</f>
        <v>0</v>
      </c>
      <c r="K91" s="218" t="s">
        <v>1</v>
      </c>
      <c r="L91" s="43"/>
      <c r="M91" s="223" t="s">
        <v>1</v>
      </c>
      <c r="N91" s="224" t="s">
        <v>39</v>
      </c>
      <c r="O91" s="79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7" t="s">
        <v>1249</v>
      </c>
      <c r="AT91" s="17" t="s">
        <v>136</v>
      </c>
      <c r="AU91" s="17" t="s">
        <v>76</v>
      </c>
      <c r="AY91" s="17" t="s">
        <v>134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76</v>
      </c>
      <c r="BK91" s="227">
        <f>ROUND(I91*H91,2)</f>
        <v>0</v>
      </c>
      <c r="BL91" s="17" t="s">
        <v>1249</v>
      </c>
      <c r="BM91" s="17" t="s">
        <v>1262</v>
      </c>
    </row>
    <row r="92" spans="2:65" s="1" customFormat="1" ht="16.5" customHeight="1">
      <c r="B92" s="38"/>
      <c r="C92" s="216" t="s">
        <v>156</v>
      </c>
      <c r="D92" s="216" t="s">
        <v>136</v>
      </c>
      <c r="E92" s="217" t="s">
        <v>1263</v>
      </c>
      <c r="F92" s="218" t="s">
        <v>1264</v>
      </c>
      <c r="G92" s="219" t="s">
        <v>1248</v>
      </c>
      <c r="H92" s="220">
        <v>1</v>
      </c>
      <c r="I92" s="221"/>
      <c r="J92" s="222">
        <f>ROUND(I92*H92,2)</f>
        <v>0</v>
      </c>
      <c r="K92" s="218" t="s">
        <v>140</v>
      </c>
      <c r="L92" s="43"/>
      <c r="M92" s="223" t="s">
        <v>1</v>
      </c>
      <c r="N92" s="224" t="s">
        <v>39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1249</v>
      </c>
      <c r="AT92" s="17" t="s">
        <v>136</v>
      </c>
      <c r="AU92" s="17" t="s">
        <v>76</v>
      </c>
      <c r="AY92" s="17" t="s">
        <v>134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76</v>
      </c>
      <c r="BK92" s="227">
        <f>ROUND(I92*H92,2)</f>
        <v>0</v>
      </c>
      <c r="BL92" s="17" t="s">
        <v>1249</v>
      </c>
      <c r="BM92" s="17" t="s">
        <v>1265</v>
      </c>
    </row>
    <row r="93" spans="2:65" s="1" customFormat="1" ht="16.5" customHeight="1">
      <c r="B93" s="38"/>
      <c r="C93" s="216" t="s">
        <v>175</v>
      </c>
      <c r="D93" s="216" t="s">
        <v>136</v>
      </c>
      <c r="E93" s="217" t="s">
        <v>1266</v>
      </c>
      <c r="F93" s="218" t="s">
        <v>1267</v>
      </c>
      <c r="G93" s="219" t="s">
        <v>1248</v>
      </c>
      <c r="H93" s="220">
        <v>1</v>
      </c>
      <c r="I93" s="221"/>
      <c r="J93" s="222">
        <f>ROUND(I93*H93,2)</f>
        <v>0</v>
      </c>
      <c r="K93" s="218" t="s">
        <v>140</v>
      </c>
      <c r="L93" s="43"/>
      <c r="M93" s="223" t="s">
        <v>1</v>
      </c>
      <c r="N93" s="224" t="s">
        <v>39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7" t="s">
        <v>1249</v>
      </c>
      <c r="AT93" s="17" t="s">
        <v>136</v>
      </c>
      <c r="AU93" s="17" t="s">
        <v>76</v>
      </c>
      <c r="AY93" s="17" t="s">
        <v>134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76</v>
      </c>
      <c r="BK93" s="227">
        <f>ROUND(I93*H93,2)</f>
        <v>0</v>
      </c>
      <c r="BL93" s="17" t="s">
        <v>1249</v>
      </c>
      <c r="BM93" s="17" t="s">
        <v>1268</v>
      </c>
    </row>
    <row r="94" spans="2:65" s="1" customFormat="1" ht="16.5" customHeight="1">
      <c r="B94" s="38"/>
      <c r="C94" s="216" t="s">
        <v>170</v>
      </c>
      <c r="D94" s="216" t="s">
        <v>136</v>
      </c>
      <c r="E94" s="217" t="s">
        <v>1269</v>
      </c>
      <c r="F94" s="218" t="s">
        <v>1270</v>
      </c>
      <c r="G94" s="219" t="s">
        <v>1248</v>
      </c>
      <c r="H94" s="220">
        <v>1</v>
      </c>
      <c r="I94" s="221"/>
      <c r="J94" s="222">
        <f>ROUND(I94*H94,2)</f>
        <v>0</v>
      </c>
      <c r="K94" s="218" t="s">
        <v>1271</v>
      </c>
      <c r="L94" s="43"/>
      <c r="M94" s="223" t="s">
        <v>1</v>
      </c>
      <c r="N94" s="224" t="s">
        <v>39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1249</v>
      </c>
      <c r="AT94" s="17" t="s">
        <v>136</v>
      </c>
      <c r="AU94" s="17" t="s">
        <v>76</v>
      </c>
      <c r="AY94" s="17" t="s">
        <v>134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76</v>
      </c>
      <c r="BK94" s="227">
        <f>ROUND(I94*H94,2)</f>
        <v>0</v>
      </c>
      <c r="BL94" s="17" t="s">
        <v>1249</v>
      </c>
      <c r="BM94" s="17" t="s">
        <v>1272</v>
      </c>
    </row>
    <row r="95" spans="2:63" s="11" customFormat="1" ht="25.9" customHeight="1">
      <c r="B95" s="200"/>
      <c r="C95" s="201"/>
      <c r="D95" s="202" t="s">
        <v>67</v>
      </c>
      <c r="E95" s="203" t="s">
        <v>1273</v>
      </c>
      <c r="F95" s="203" t="s">
        <v>1274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</f>
        <v>0</v>
      </c>
      <c r="Q95" s="208"/>
      <c r="R95" s="209">
        <f>R96</f>
        <v>0</v>
      </c>
      <c r="S95" s="208"/>
      <c r="T95" s="210">
        <f>T96</f>
        <v>0</v>
      </c>
      <c r="AR95" s="211" t="s">
        <v>161</v>
      </c>
      <c r="AT95" s="212" t="s">
        <v>67</v>
      </c>
      <c r="AU95" s="212" t="s">
        <v>68</v>
      </c>
      <c r="AY95" s="211" t="s">
        <v>134</v>
      </c>
      <c r="BK95" s="213">
        <f>BK96</f>
        <v>0</v>
      </c>
    </row>
    <row r="96" spans="2:65" s="1" customFormat="1" ht="16.5" customHeight="1">
      <c r="B96" s="38"/>
      <c r="C96" s="216" t="s">
        <v>180</v>
      </c>
      <c r="D96" s="216" t="s">
        <v>136</v>
      </c>
      <c r="E96" s="217" t="s">
        <v>1275</v>
      </c>
      <c r="F96" s="218" t="s">
        <v>1276</v>
      </c>
      <c r="G96" s="219" t="s">
        <v>1248</v>
      </c>
      <c r="H96" s="220">
        <v>1</v>
      </c>
      <c r="I96" s="221"/>
      <c r="J96" s="222">
        <f>ROUND(I96*H96,2)</f>
        <v>0</v>
      </c>
      <c r="K96" s="218" t="s">
        <v>1271</v>
      </c>
      <c r="L96" s="43"/>
      <c r="M96" s="223" t="s">
        <v>1</v>
      </c>
      <c r="N96" s="224" t="s">
        <v>39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1249</v>
      </c>
      <c r="AT96" s="17" t="s">
        <v>136</v>
      </c>
      <c r="AU96" s="17" t="s">
        <v>76</v>
      </c>
      <c r="AY96" s="17" t="s">
        <v>134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76</v>
      </c>
      <c r="BK96" s="227">
        <f>ROUND(I96*H96,2)</f>
        <v>0</v>
      </c>
      <c r="BL96" s="17" t="s">
        <v>1249</v>
      </c>
      <c r="BM96" s="17" t="s">
        <v>1277</v>
      </c>
    </row>
    <row r="97" spans="2:63" s="11" customFormat="1" ht="25.9" customHeight="1">
      <c r="B97" s="200"/>
      <c r="C97" s="201"/>
      <c r="D97" s="202" t="s">
        <v>67</v>
      </c>
      <c r="E97" s="203" t="s">
        <v>1278</v>
      </c>
      <c r="F97" s="203" t="s">
        <v>1279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P98+SUM(P99:P102)</f>
        <v>0</v>
      </c>
      <c r="Q97" s="208"/>
      <c r="R97" s="209">
        <f>R98+SUM(R99:R102)</f>
        <v>0</v>
      </c>
      <c r="S97" s="208"/>
      <c r="T97" s="210">
        <f>T98+SUM(T99:T102)</f>
        <v>0</v>
      </c>
      <c r="AR97" s="211" t="s">
        <v>161</v>
      </c>
      <c r="AT97" s="212" t="s">
        <v>67</v>
      </c>
      <c r="AU97" s="212" t="s">
        <v>68</v>
      </c>
      <c r="AY97" s="211" t="s">
        <v>134</v>
      </c>
      <c r="BK97" s="213">
        <f>BK98+SUM(BK99:BK102)</f>
        <v>0</v>
      </c>
    </row>
    <row r="98" spans="2:65" s="1" customFormat="1" ht="16.5" customHeight="1">
      <c r="B98" s="38"/>
      <c r="C98" s="216" t="s">
        <v>185</v>
      </c>
      <c r="D98" s="216" t="s">
        <v>136</v>
      </c>
      <c r="E98" s="217" t="s">
        <v>1280</v>
      </c>
      <c r="F98" s="218" t="s">
        <v>1281</v>
      </c>
      <c r="G98" s="219" t="s">
        <v>1248</v>
      </c>
      <c r="H98" s="220">
        <v>1</v>
      </c>
      <c r="I98" s="221"/>
      <c r="J98" s="222">
        <f>ROUND(I98*H98,2)</f>
        <v>0</v>
      </c>
      <c r="K98" s="218" t="s">
        <v>140</v>
      </c>
      <c r="L98" s="43"/>
      <c r="M98" s="223" t="s">
        <v>1</v>
      </c>
      <c r="N98" s="224" t="s">
        <v>39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1249</v>
      </c>
      <c r="AT98" s="17" t="s">
        <v>136</v>
      </c>
      <c r="AU98" s="17" t="s">
        <v>76</v>
      </c>
      <c r="AY98" s="17" t="s">
        <v>134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76</v>
      </c>
      <c r="BK98" s="227">
        <f>ROUND(I98*H98,2)</f>
        <v>0</v>
      </c>
      <c r="BL98" s="17" t="s">
        <v>1249</v>
      </c>
      <c r="BM98" s="17" t="s">
        <v>1282</v>
      </c>
    </row>
    <row r="99" spans="2:65" s="1" customFormat="1" ht="16.5" customHeight="1">
      <c r="B99" s="38"/>
      <c r="C99" s="216" t="s">
        <v>190</v>
      </c>
      <c r="D99" s="216" t="s">
        <v>136</v>
      </c>
      <c r="E99" s="217" t="s">
        <v>1283</v>
      </c>
      <c r="F99" s="218" t="s">
        <v>1284</v>
      </c>
      <c r="G99" s="219" t="s">
        <v>1248</v>
      </c>
      <c r="H99" s="220">
        <v>1</v>
      </c>
      <c r="I99" s="221"/>
      <c r="J99" s="222">
        <f>ROUND(I99*H99,2)</f>
        <v>0</v>
      </c>
      <c r="K99" s="218" t="s">
        <v>140</v>
      </c>
      <c r="L99" s="43"/>
      <c r="M99" s="223" t="s">
        <v>1</v>
      </c>
      <c r="N99" s="224" t="s">
        <v>39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1249</v>
      </c>
      <c r="AT99" s="17" t="s">
        <v>136</v>
      </c>
      <c r="AU99" s="17" t="s">
        <v>76</v>
      </c>
      <c r="AY99" s="17" t="s">
        <v>134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76</v>
      </c>
      <c r="BK99" s="227">
        <f>ROUND(I99*H99,2)</f>
        <v>0</v>
      </c>
      <c r="BL99" s="17" t="s">
        <v>1249</v>
      </c>
      <c r="BM99" s="17" t="s">
        <v>1285</v>
      </c>
    </row>
    <row r="100" spans="2:65" s="1" customFormat="1" ht="16.5" customHeight="1">
      <c r="B100" s="38"/>
      <c r="C100" s="216" t="s">
        <v>195</v>
      </c>
      <c r="D100" s="216" t="s">
        <v>136</v>
      </c>
      <c r="E100" s="217" t="s">
        <v>1286</v>
      </c>
      <c r="F100" s="218" t="s">
        <v>1287</v>
      </c>
      <c r="G100" s="219" t="s">
        <v>1248</v>
      </c>
      <c r="H100" s="220">
        <v>1</v>
      </c>
      <c r="I100" s="221"/>
      <c r="J100" s="222">
        <f>ROUND(I100*H100,2)</f>
        <v>0</v>
      </c>
      <c r="K100" s="218" t="s">
        <v>1271</v>
      </c>
      <c r="L100" s="43"/>
      <c r="M100" s="223" t="s">
        <v>1</v>
      </c>
      <c r="N100" s="224" t="s">
        <v>39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1249</v>
      </c>
      <c r="AT100" s="17" t="s">
        <v>136</v>
      </c>
      <c r="AU100" s="17" t="s">
        <v>76</v>
      </c>
      <c r="AY100" s="17" t="s">
        <v>134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76</v>
      </c>
      <c r="BK100" s="227">
        <f>ROUND(I100*H100,2)</f>
        <v>0</v>
      </c>
      <c r="BL100" s="17" t="s">
        <v>1249</v>
      </c>
      <c r="BM100" s="17" t="s">
        <v>1288</v>
      </c>
    </row>
    <row r="101" spans="2:65" s="1" customFormat="1" ht="16.5" customHeight="1">
      <c r="B101" s="38"/>
      <c r="C101" s="216" t="s">
        <v>202</v>
      </c>
      <c r="D101" s="216" t="s">
        <v>136</v>
      </c>
      <c r="E101" s="217" t="s">
        <v>1289</v>
      </c>
      <c r="F101" s="218" t="s">
        <v>1290</v>
      </c>
      <c r="G101" s="219" t="s">
        <v>1248</v>
      </c>
      <c r="H101" s="220">
        <v>1</v>
      </c>
      <c r="I101" s="221"/>
      <c r="J101" s="222">
        <f>ROUND(I101*H101,2)</f>
        <v>0</v>
      </c>
      <c r="K101" s="218" t="s">
        <v>140</v>
      </c>
      <c r="L101" s="43"/>
      <c r="M101" s="223" t="s">
        <v>1</v>
      </c>
      <c r="N101" s="224" t="s">
        <v>39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1249</v>
      </c>
      <c r="AT101" s="17" t="s">
        <v>136</v>
      </c>
      <c r="AU101" s="17" t="s">
        <v>76</v>
      </c>
      <c r="AY101" s="17" t="s">
        <v>134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76</v>
      </c>
      <c r="BK101" s="227">
        <f>ROUND(I101*H101,2)</f>
        <v>0</v>
      </c>
      <c r="BL101" s="17" t="s">
        <v>1249</v>
      </c>
      <c r="BM101" s="17" t="s">
        <v>1291</v>
      </c>
    </row>
    <row r="102" spans="2:63" s="11" customFormat="1" ht="22.8" customHeight="1">
      <c r="B102" s="200"/>
      <c r="C102" s="201"/>
      <c r="D102" s="202" t="s">
        <v>67</v>
      </c>
      <c r="E102" s="214" t="s">
        <v>1292</v>
      </c>
      <c r="F102" s="214" t="s">
        <v>1293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P103</f>
        <v>0</v>
      </c>
      <c r="Q102" s="208"/>
      <c r="R102" s="209">
        <f>R103</f>
        <v>0</v>
      </c>
      <c r="S102" s="208"/>
      <c r="T102" s="210">
        <f>T103</f>
        <v>0</v>
      </c>
      <c r="AR102" s="211" t="s">
        <v>161</v>
      </c>
      <c r="AT102" s="212" t="s">
        <v>67</v>
      </c>
      <c r="AU102" s="212" t="s">
        <v>76</v>
      </c>
      <c r="AY102" s="211" t="s">
        <v>134</v>
      </c>
      <c r="BK102" s="213">
        <f>BK103</f>
        <v>0</v>
      </c>
    </row>
    <row r="103" spans="2:65" s="1" customFormat="1" ht="16.5" customHeight="1">
      <c r="B103" s="38"/>
      <c r="C103" s="216" t="s">
        <v>208</v>
      </c>
      <c r="D103" s="216" t="s">
        <v>136</v>
      </c>
      <c r="E103" s="217" t="s">
        <v>1294</v>
      </c>
      <c r="F103" s="218" t="s">
        <v>1295</v>
      </c>
      <c r="G103" s="219" t="s">
        <v>1248</v>
      </c>
      <c r="H103" s="220">
        <v>1</v>
      </c>
      <c r="I103" s="221"/>
      <c r="J103" s="222">
        <f>ROUND(I103*H103,2)</f>
        <v>0</v>
      </c>
      <c r="K103" s="218" t="s">
        <v>140</v>
      </c>
      <c r="L103" s="43"/>
      <c r="M103" s="223" t="s">
        <v>1</v>
      </c>
      <c r="N103" s="224" t="s">
        <v>39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1249</v>
      </c>
      <c r="AT103" s="17" t="s">
        <v>136</v>
      </c>
      <c r="AU103" s="17" t="s">
        <v>78</v>
      </c>
      <c r="AY103" s="17" t="s">
        <v>134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76</v>
      </c>
      <c r="BK103" s="227">
        <f>ROUND(I103*H103,2)</f>
        <v>0</v>
      </c>
      <c r="BL103" s="17" t="s">
        <v>1249</v>
      </c>
      <c r="BM103" s="17" t="s">
        <v>1296</v>
      </c>
    </row>
    <row r="104" spans="2:63" s="11" customFormat="1" ht="25.9" customHeight="1">
      <c r="B104" s="200"/>
      <c r="C104" s="201"/>
      <c r="D104" s="202" t="s">
        <v>67</v>
      </c>
      <c r="E104" s="203" t="s">
        <v>1297</v>
      </c>
      <c r="F104" s="203" t="s">
        <v>1298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P105</f>
        <v>0</v>
      </c>
      <c r="Q104" s="208"/>
      <c r="R104" s="209">
        <f>R105</f>
        <v>0</v>
      </c>
      <c r="S104" s="208"/>
      <c r="T104" s="210">
        <f>T105</f>
        <v>0</v>
      </c>
      <c r="AR104" s="211" t="s">
        <v>161</v>
      </c>
      <c r="AT104" s="212" t="s">
        <v>67</v>
      </c>
      <c r="AU104" s="212" t="s">
        <v>68</v>
      </c>
      <c r="AY104" s="211" t="s">
        <v>134</v>
      </c>
      <c r="BK104" s="213">
        <f>BK105</f>
        <v>0</v>
      </c>
    </row>
    <row r="105" spans="2:65" s="1" customFormat="1" ht="16.5" customHeight="1">
      <c r="B105" s="38"/>
      <c r="C105" s="216" t="s">
        <v>8</v>
      </c>
      <c r="D105" s="216" t="s">
        <v>136</v>
      </c>
      <c r="E105" s="217" t="s">
        <v>1299</v>
      </c>
      <c r="F105" s="218" t="s">
        <v>1300</v>
      </c>
      <c r="G105" s="219" t="s">
        <v>1248</v>
      </c>
      <c r="H105" s="220">
        <v>1</v>
      </c>
      <c r="I105" s="221"/>
      <c r="J105" s="222">
        <f>ROUND(I105*H105,2)</f>
        <v>0</v>
      </c>
      <c r="K105" s="218" t="s">
        <v>1271</v>
      </c>
      <c r="L105" s="43"/>
      <c r="M105" s="223" t="s">
        <v>1</v>
      </c>
      <c r="N105" s="224" t="s">
        <v>39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1249</v>
      </c>
      <c r="AT105" s="17" t="s">
        <v>136</v>
      </c>
      <c r="AU105" s="17" t="s">
        <v>76</v>
      </c>
      <c r="AY105" s="17" t="s">
        <v>134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76</v>
      </c>
      <c r="BK105" s="227">
        <f>ROUND(I105*H105,2)</f>
        <v>0</v>
      </c>
      <c r="BL105" s="17" t="s">
        <v>1249</v>
      </c>
      <c r="BM105" s="17" t="s">
        <v>1301</v>
      </c>
    </row>
    <row r="106" spans="2:63" s="11" customFormat="1" ht="25.9" customHeight="1">
      <c r="B106" s="200"/>
      <c r="C106" s="201"/>
      <c r="D106" s="202" t="s">
        <v>67</v>
      </c>
      <c r="E106" s="203" t="s">
        <v>1302</v>
      </c>
      <c r="F106" s="203" t="s">
        <v>1303</v>
      </c>
      <c r="G106" s="201"/>
      <c r="H106" s="201"/>
      <c r="I106" s="204"/>
      <c r="J106" s="205">
        <f>BK106</f>
        <v>0</v>
      </c>
      <c r="K106" s="201"/>
      <c r="L106" s="206"/>
      <c r="M106" s="207"/>
      <c r="N106" s="208"/>
      <c r="O106" s="208"/>
      <c r="P106" s="209">
        <f>P107</f>
        <v>0</v>
      </c>
      <c r="Q106" s="208"/>
      <c r="R106" s="209">
        <f>R107</f>
        <v>0</v>
      </c>
      <c r="S106" s="208"/>
      <c r="T106" s="210">
        <f>T107</f>
        <v>0</v>
      </c>
      <c r="AR106" s="211" t="s">
        <v>161</v>
      </c>
      <c r="AT106" s="212" t="s">
        <v>67</v>
      </c>
      <c r="AU106" s="212" t="s">
        <v>68</v>
      </c>
      <c r="AY106" s="211" t="s">
        <v>134</v>
      </c>
      <c r="BK106" s="213">
        <f>BK107</f>
        <v>0</v>
      </c>
    </row>
    <row r="107" spans="2:65" s="1" customFormat="1" ht="16.5" customHeight="1">
      <c r="B107" s="38"/>
      <c r="C107" s="216" t="s">
        <v>216</v>
      </c>
      <c r="D107" s="216" t="s">
        <v>136</v>
      </c>
      <c r="E107" s="217" t="s">
        <v>1304</v>
      </c>
      <c r="F107" s="218" t="s">
        <v>1305</v>
      </c>
      <c r="G107" s="219" t="s">
        <v>1248</v>
      </c>
      <c r="H107" s="220">
        <v>1</v>
      </c>
      <c r="I107" s="221"/>
      <c r="J107" s="222">
        <f>ROUND(I107*H107,2)</f>
        <v>0</v>
      </c>
      <c r="K107" s="218" t="s">
        <v>1271</v>
      </c>
      <c r="L107" s="43"/>
      <c r="M107" s="290" t="s">
        <v>1</v>
      </c>
      <c r="N107" s="291" t="s">
        <v>39</v>
      </c>
      <c r="O107" s="287"/>
      <c r="P107" s="288">
        <f>O107*H107</f>
        <v>0</v>
      </c>
      <c r="Q107" s="288">
        <v>0</v>
      </c>
      <c r="R107" s="288">
        <f>Q107*H107</f>
        <v>0</v>
      </c>
      <c r="S107" s="288">
        <v>0</v>
      </c>
      <c r="T107" s="289">
        <f>S107*H107</f>
        <v>0</v>
      </c>
      <c r="AR107" s="17" t="s">
        <v>1249</v>
      </c>
      <c r="AT107" s="17" t="s">
        <v>136</v>
      </c>
      <c r="AU107" s="17" t="s">
        <v>76</v>
      </c>
      <c r="AY107" s="17" t="s">
        <v>134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76</v>
      </c>
      <c r="BK107" s="227">
        <f>ROUND(I107*H107,2)</f>
        <v>0</v>
      </c>
      <c r="BL107" s="17" t="s">
        <v>1249</v>
      </c>
      <c r="BM107" s="17" t="s">
        <v>1306</v>
      </c>
    </row>
    <row r="108" spans="2:12" s="1" customFormat="1" ht="6.95" customHeight="1">
      <c r="B108" s="57"/>
      <c r="C108" s="58"/>
      <c r="D108" s="58"/>
      <c r="E108" s="58"/>
      <c r="F108" s="58"/>
      <c r="G108" s="58"/>
      <c r="H108" s="58"/>
      <c r="I108" s="167"/>
      <c r="J108" s="58"/>
      <c r="K108" s="58"/>
      <c r="L108" s="43"/>
    </row>
  </sheetData>
  <sheetProtection password="CC35" sheet="1" objects="1" scenarios="1" formatColumns="0" formatRows="0" autoFilter="0"/>
  <autoFilter ref="C84:K10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78</v>
      </c>
    </row>
    <row r="4" spans="2:46" ht="24.95" customHeight="1">
      <c r="B4" s="20"/>
      <c r="D4" s="140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Regenerace sídliště Špičák - parkoviště v ulici Vladimírská, Česká Lípa (1)</v>
      </c>
      <c r="F7" s="141"/>
      <c r="G7" s="141"/>
      <c r="H7" s="141"/>
      <c r="L7" s="20"/>
    </row>
    <row r="8" spans="2:12" ht="12" customHeight="1">
      <c r="B8" s="20"/>
      <c r="D8" s="141" t="s">
        <v>99</v>
      </c>
      <c r="L8" s="20"/>
    </row>
    <row r="9" spans="2:12" s="1" customFormat="1" ht="16.5" customHeight="1">
      <c r="B9" s="43"/>
      <c r="E9" s="142" t="s">
        <v>1307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1308</v>
      </c>
      <c r="I10" s="143"/>
      <c r="L10" s="43"/>
    </row>
    <row r="11" spans="2:12" s="1" customFormat="1" ht="36.95" customHeight="1">
      <c r="B11" s="43"/>
      <c r="E11" s="144" t="s">
        <v>1309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1310</v>
      </c>
      <c r="I14" s="145" t="s">
        <v>22</v>
      </c>
      <c r="J14" s="146" t="str">
        <f>'Rekapitulace stavby'!AN8</f>
        <v>24. 1. 2019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1311</v>
      </c>
      <c r="I17" s="145" t="s">
        <v>26</v>
      </c>
      <c r="J17" s="17" t="s">
        <v>1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1312</v>
      </c>
      <c r="I23" s="145" t="s">
        <v>26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">
        <v>1</v>
      </c>
      <c r="L25" s="43"/>
    </row>
    <row r="26" spans="2:12" s="1" customFormat="1" ht="18" customHeight="1">
      <c r="B26" s="43"/>
      <c r="E26" s="17" t="s">
        <v>21</v>
      </c>
      <c r="I26" s="145" t="s">
        <v>26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34</v>
      </c>
      <c r="I32" s="143"/>
      <c r="J32" s="152">
        <f>ROUND(J94,2)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36</v>
      </c>
      <c r="I34" s="154" t="s">
        <v>35</v>
      </c>
      <c r="J34" s="153" t="s">
        <v>37</v>
      </c>
      <c r="L34" s="43"/>
    </row>
    <row r="35" spans="2:12" s="1" customFormat="1" ht="14.4" customHeight="1">
      <c r="B35" s="43"/>
      <c r="D35" s="141" t="s">
        <v>38</v>
      </c>
      <c r="E35" s="141" t="s">
        <v>39</v>
      </c>
      <c r="F35" s="155">
        <f>ROUND((SUM(BE94:BE319)),2)</f>
        <v>0</v>
      </c>
      <c r="I35" s="156">
        <v>0.21</v>
      </c>
      <c r="J35" s="155">
        <f>ROUND(((SUM(BE94:BE319))*I35),2)</f>
        <v>0</v>
      </c>
      <c r="L35" s="43"/>
    </row>
    <row r="36" spans="2:12" s="1" customFormat="1" ht="14.4" customHeight="1">
      <c r="B36" s="43"/>
      <c r="E36" s="141" t="s">
        <v>40</v>
      </c>
      <c r="F36" s="155">
        <f>ROUND((SUM(BF94:BF319)),2)</f>
        <v>0</v>
      </c>
      <c r="I36" s="156">
        <v>0.15</v>
      </c>
      <c r="J36" s="155">
        <f>ROUND(((SUM(BF94:BF319))*I36),2)</f>
        <v>0</v>
      </c>
      <c r="L36" s="43"/>
    </row>
    <row r="37" spans="2:12" s="1" customFormat="1" ht="14.4" customHeight="1" hidden="1">
      <c r="B37" s="43"/>
      <c r="E37" s="141" t="s">
        <v>41</v>
      </c>
      <c r="F37" s="155">
        <f>ROUND((SUM(BG94:BG319)),2)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42</v>
      </c>
      <c r="F38" s="155">
        <f>ROUND((SUM(BH94:BH319)),2)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43</v>
      </c>
      <c r="F39" s="155">
        <f>ROUND((SUM(BI94:BI319)),2)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44</v>
      </c>
      <c r="E41" s="159"/>
      <c r="F41" s="159"/>
      <c r="G41" s="160" t="s">
        <v>45</v>
      </c>
      <c r="H41" s="161" t="s">
        <v>46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101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Regenerace sídliště Špičák - parkoviště v ulici Vladimírská, Česká Lípa (1)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99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1307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1308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 xml:space="preserve">01 - SO 301.1 Odlučovače 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Česká Lípa</v>
      </c>
      <c r="G56" s="39"/>
      <c r="H56" s="39"/>
      <c r="I56" s="145" t="s">
        <v>22</v>
      </c>
      <c r="J56" s="67" t="str">
        <f>IF(J14="","",J14)</f>
        <v>24. 1. 2019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>Město Č. Lípa</v>
      </c>
      <c r="G58" s="39"/>
      <c r="H58" s="39"/>
      <c r="I58" s="145" t="s">
        <v>29</v>
      </c>
      <c r="J58" s="36" t="str">
        <f>E23</f>
        <v>Ing. Folbrecht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102</v>
      </c>
      <c r="D61" s="173"/>
      <c r="E61" s="173"/>
      <c r="F61" s="173"/>
      <c r="G61" s="173"/>
      <c r="H61" s="173"/>
      <c r="I61" s="174"/>
      <c r="J61" s="175" t="s">
        <v>103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104</v>
      </c>
      <c r="D63" s="39"/>
      <c r="E63" s="39"/>
      <c r="F63" s="39"/>
      <c r="G63" s="39"/>
      <c r="H63" s="39"/>
      <c r="I63" s="143"/>
      <c r="J63" s="98">
        <f>J94</f>
        <v>0</v>
      </c>
      <c r="K63" s="39"/>
      <c r="L63" s="43"/>
      <c r="AU63" s="17" t="s">
        <v>105</v>
      </c>
    </row>
    <row r="64" spans="2:12" s="8" customFormat="1" ht="24.95" customHeight="1">
      <c r="B64" s="177"/>
      <c r="C64" s="178"/>
      <c r="D64" s="179" t="s">
        <v>106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9" customFormat="1" ht="19.9" customHeight="1">
      <c r="B65" s="184"/>
      <c r="C65" s="122"/>
      <c r="D65" s="185" t="s">
        <v>107</v>
      </c>
      <c r="E65" s="186"/>
      <c r="F65" s="186"/>
      <c r="G65" s="186"/>
      <c r="H65" s="186"/>
      <c r="I65" s="187"/>
      <c r="J65" s="188">
        <f>J96</f>
        <v>0</v>
      </c>
      <c r="K65" s="122"/>
      <c r="L65" s="189"/>
    </row>
    <row r="66" spans="2:12" s="9" customFormat="1" ht="19.9" customHeight="1">
      <c r="B66" s="184"/>
      <c r="C66" s="122"/>
      <c r="D66" s="185" t="s">
        <v>109</v>
      </c>
      <c r="E66" s="186"/>
      <c r="F66" s="186"/>
      <c r="G66" s="186"/>
      <c r="H66" s="186"/>
      <c r="I66" s="187"/>
      <c r="J66" s="188">
        <f>J191</f>
        <v>0</v>
      </c>
      <c r="K66" s="122"/>
      <c r="L66" s="189"/>
    </row>
    <row r="67" spans="2:12" s="9" customFormat="1" ht="19.9" customHeight="1">
      <c r="B67" s="184"/>
      <c r="C67" s="122"/>
      <c r="D67" s="185" t="s">
        <v>110</v>
      </c>
      <c r="E67" s="186"/>
      <c r="F67" s="186"/>
      <c r="G67" s="186"/>
      <c r="H67" s="186"/>
      <c r="I67" s="187"/>
      <c r="J67" s="188">
        <f>J196</f>
        <v>0</v>
      </c>
      <c r="K67" s="122"/>
      <c r="L67" s="189"/>
    </row>
    <row r="68" spans="2:12" s="9" customFormat="1" ht="19.9" customHeight="1">
      <c r="B68" s="184"/>
      <c r="C68" s="122"/>
      <c r="D68" s="185" t="s">
        <v>111</v>
      </c>
      <c r="E68" s="186"/>
      <c r="F68" s="186"/>
      <c r="G68" s="186"/>
      <c r="H68" s="186"/>
      <c r="I68" s="187"/>
      <c r="J68" s="188">
        <f>J211</f>
        <v>0</v>
      </c>
      <c r="K68" s="122"/>
      <c r="L68" s="189"/>
    </row>
    <row r="69" spans="2:12" s="9" customFormat="1" ht="19.9" customHeight="1">
      <c r="B69" s="184"/>
      <c r="C69" s="122"/>
      <c r="D69" s="185" t="s">
        <v>1313</v>
      </c>
      <c r="E69" s="186"/>
      <c r="F69" s="186"/>
      <c r="G69" s="186"/>
      <c r="H69" s="186"/>
      <c r="I69" s="187"/>
      <c r="J69" s="188">
        <f>J218</f>
        <v>0</v>
      </c>
      <c r="K69" s="122"/>
      <c r="L69" s="189"/>
    </row>
    <row r="70" spans="2:12" s="9" customFormat="1" ht="19.9" customHeight="1">
      <c r="B70" s="184"/>
      <c r="C70" s="122"/>
      <c r="D70" s="185" t="s">
        <v>112</v>
      </c>
      <c r="E70" s="186"/>
      <c r="F70" s="186"/>
      <c r="G70" s="186"/>
      <c r="H70" s="186"/>
      <c r="I70" s="187"/>
      <c r="J70" s="188">
        <f>J308</f>
        <v>0</v>
      </c>
      <c r="K70" s="122"/>
      <c r="L70" s="189"/>
    </row>
    <row r="71" spans="2:12" s="9" customFormat="1" ht="19.9" customHeight="1">
      <c r="B71" s="184"/>
      <c r="C71" s="122"/>
      <c r="D71" s="185" t="s">
        <v>113</v>
      </c>
      <c r="E71" s="186"/>
      <c r="F71" s="186"/>
      <c r="G71" s="186"/>
      <c r="H71" s="186"/>
      <c r="I71" s="187"/>
      <c r="J71" s="188">
        <f>J312</f>
        <v>0</v>
      </c>
      <c r="K71" s="122"/>
      <c r="L71" s="189"/>
    </row>
    <row r="72" spans="2:12" s="9" customFormat="1" ht="19.9" customHeight="1">
      <c r="B72" s="184"/>
      <c r="C72" s="122"/>
      <c r="D72" s="185" t="s">
        <v>114</v>
      </c>
      <c r="E72" s="186"/>
      <c r="F72" s="186"/>
      <c r="G72" s="186"/>
      <c r="H72" s="186"/>
      <c r="I72" s="187"/>
      <c r="J72" s="188">
        <f>J318</f>
        <v>0</v>
      </c>
      <c r="K72" s="122"/>
      <c r="L72" s="189"/>
    </row>
    <row r="73" spans="2:12" s="1" customFormat="1" ht="21.8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67"/>
      <c r="J74" s="58"/>
      <c r="K74" s="58"/>
      <c r="L74" s="43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70"/>
      <c r="J78" s="60"/>
      <c r="K78" s="60"/>
      <c r="L78" s="43"/>
    </row>
    <row r="79" spans="2:12" s="1" customFormat="1" ht="24.95" customHeight="1">
      <c r="B79" s="38"/>
      <c r="C79" s="23" t="s">
        <v>119</v>
      </c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171" t="str">
        <f>E7</f>
        <v>Regenerace sídliště Špičák - parkoviště v ulici Vladimírská, Česká Lípa (1)</v>
      </c>
      <c r="F82" s="32"/>
      <c r="G82" s="32"/>
      <c r="H82" s="32"/>
      <c r="I82" s="143"/>
      <c r="J82" s="39"/>
      <c r="K82" s="39"/>
      <c r="L82" s="43"/>
    </row>
    <row r="83" spans="2:12" ht="12" customHeight="1">
      <c r="B83" s="21"/>
      <c r="C83" s="32" t="s">
        <v>99</v>
      </c>
      <c r="D83" s="22"/>
      <c r="E83" s="22"/>
      <c r="F83" s="22"/>
      <c r="G83" s="22"/>
      <c r="H83" s="22"/>
      <c r="I83" s="136"/>
      <c r="J83" s="22"/>
      <c r="K83" s="22"/>
      <c r="L83" s="20"/>
    </row>
    <row r="84" spans="2:12" s="1" customFormat="1" ht="16.5" customHeight="1">
      <c r="B84" s="38"/>
      <c r="C84" s="39"/>
      <c r="D84" s="39"/>
      <c r="E84" s="171" t="s">
        <v>1307</v>
      </c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1308</v>
      </c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6.5" customHeight="1">
      <c r="B86" s="38"/>
      <c r="C86" s="39"/>
      <c r="D86" s="39"/>
      <c r="E86" s="64" t="str">
        <f>E11</f>
        <v xml:space="preserve">01 - SO 301.1 Odlučovače </v>
      </c>
      <c r="F86" s="39"/>
      <c r="G86" s="39"/>
      <c r="H86" s="39"/>
      <c r="I86" s="143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12" s="1" customFormat="1" ht="12" customHeight="1">
      <c r="B88" s="38"/>
      <c r="C88" s="32" t="s">
        <v>20</v>
      </c>
      <c r="D88" s="39"/>
      <c r="E88" s="39"/>
      <c r="F88" s="27" t="str">
        <f>F14</f>
        <v>Česká Lípa</v>
      </c>
      <c r="G88" s="39"/>
      <c r="H88" s="39"/>
      <c r="I88" s="145" t="s">
        <v>22</v>
      </c>
      <c r="J88" s="67" t="str">
        <f>IF(J14="","",J14)</f>
        <v>24. 1. 2019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12" s="1" customFormat="1" ht="13.65" customHeight="1">
      <c r="B90" s="38"/>
      <c r="C90" s="32" t="s">
        <v>24</v>
      </c>
      <c r="D90" s="39"/>
      <c r="E90" s="39"/>
      <c r="F90" s="27" t="str">
        <f>E17</f>
        <v>Město Č. Lípa</v>
      </c>
      <c r="G90" s="39"/>
      <c r="H90" s="39"/>
      <c r="I90" s="145" t="s">
        <v>29</v>
      </c>
      <c r="J90" s="36" t="str">
        <f>E23</f>
        <v>Ing. Folbrecht</v>
      </c>
      <c r="K90" s="39"/>
      <c r="L90" s="43"/>
    </row>
    <row r="91" spans="2:12" s="1" customFormat="1" ht="13.65" customHeight="1">
      <c r="B91" s="38"/>
      <c r="C91" s="32" t="s">
        <v>27</v>
      </c>
      <c r="D91" s="39"/>
      <c r="E91" s="39"/>
      <c r="F91" s="27" t="str">
        <f>IF(E20="","",E20)</f>
        <v>Vyplň údaj</v>
      </c>
      <c r="G91" s="39"/>
      <c r="H91" s="39"/>
      <c r="I91" s="145" t="s">
        <v>31</v>
      </c>
      <c r="J91" s="36" t="str">
        <f>E26</f>
        <v xml:space="preserve"> 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43"/>
      <c r="J92" s="39"/>
      <c r="K92" s="39"/>
      <c r="L92" s="43"/>
    </row>
    <row r="93" spans="2:20" s="10" customFormat="1" ht="29.25" customHeight="1">
      <c r="B93" s="190"/>
      <c r="C93" s="191" t="s">
        <v>120</v>
      </c>
      <c r="D93" s="192" t="s">
        <v>53</v>
      </c>
      <c r="E93" s="192" t="s">
        <v>49</v>
      </c>
      <c r="F93" s="192" t="s">
        <v>50</v>
      </c>
      <c r="G93" s="192" t="s">
        <v>121</v>
      </c>
      <c r="H93" s="192" t="s">
        <v>122</v>
      </c>
      <c r="I93" s="193" t="s">
        <v>123</v>
      </c>
      <c r="J93" s="192" t="s">
        <v>103</v>
      </c>
      <c r="K93" s="194" t="s">
        <v>124</v>
      </c>
      <c r="L93" s="195"/>
      <c r="M93" s="88" t="s">
        <v>1</v>
      </c>
      <c r="N93" s="89" t="s">
        <v>38</v>
      </c>
      <c r="O93" s="89" t="s">
        <v>125</v>
      </c>
      <c r="P93" s="89" t="s">
        <v>126</v>
      </c>
      <c r="Q93" s="89" t="s">
        <v>127</v>
      </c>
      <c r="R93" s="89" t="s">
        <v>128</v>
      </c>
      <c r="S93" s="89" t="s">
        <v>129</v>
      </c>
      <c r="T93" s="90" t="s">
        <v>130</v>
      </c>
    </row>
    <row r="94" spans="2:63" s="1" customFormat="1" ht="22.8" customHeight="1">
      <c r="B94" s="38"/>
      <c r="C94" s="95" t="s">
        <v>131</v>
      </c>
      <c r="D94" s="39"/>
      <c r="E94" s="39"/>
      <c r="F94" s="39"/>
      <c r="G94" s="39"/>
      <c r="H94" s="39"/>
      <c r="I94" s="143"/>
      <c r="J94" s="196">
        <f>BK94</f>
        <v>0</v>
      </c>
      <c r="K94" s="39"/>
      <c r="L94" s="43"/>
      <c r="M94" s="91"/>
      <c r="N94" s="92"/>
      <c r="O94" s="92"/>
      <c r="P94" s="197">
        <f>P95</f>
        <v>0</v>
      </c>
      <c r="Q94" s="92"/>
      <c r="R94" s="197">
        <f>R95</f>
        <v>551.7416478399999</v>
      </c>
      <c r="S94" s="92"/>
      <c r="T94" s="198">
        <f>T95</f>
        <v>34.952</v>
      </c>
      <c r="AT94" s="17" t="s">
        <v>67</v>
      </c>
      <c r="AU94" s="17" t="s">
        <v>105</v>
      </c>
      <c r="BK94" s="199">
        <f>BK95</f>
        <v>0</v>
      </c>
    </row>
    <row r="95" spans="2:63" s="11" customFormat="1" ht="25.9" customHeight="1">
      <c r="B95" s="200"/>
      <c r="C95" s="201"/>
      <c r="D95" s="202" t="s">
        <v>67</v>
      </c>
      <c r="E95" s="203" t="s">
        <v>132</v>
      </c>
      <c r="F95" s="203" t="s">
        <v>133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P96+P191+P196+P211+P218+P308+P312+P318</f>
        <v>0</v>
      </c>
      <c r="Q95" s="208"/>
      <c r="R95" s="209">
        <f>R96+R191+R196+R211+R218+R308+R312+R318</f>
        <v>551.7416478399999</v>
      </c>
      <c r="S95" s="208"/>
      <c r="T95" s="210">
        <f>T96+T191+T196+T211+T218+T308+T312+T318</f>
        <v>34.952</v>
      </c>
      <c r="AR95" s="211" t="s">
        <v>76</v>
      </c>
      <c r="AT95" s="212" t="s">
        <v>67</v>
      </c>
      <c r="AU95" s="212" t="s">
        <v>68</v>
      </c>
      <c r="AY95" s="211" t="s">
        <v>134</v>
      </c>
      <c r="BK95" s="213">
        <f>BK96+BK191+BK196+BK211+BK218+BK308+BK312+BK318</f>
        <v>0</v>
      </c>
    </row>
    <row r="96" spans="2:63" s="11" customFormat="1" ht="22.8" customHeight="1">
      <c r="B96" s="200"/>
      <c r="C96" s="201"/>
      <c r="D96" s="202" t="s">
        <v>67</v>
      </c>
      <c r="E96" s="214" t="s">
        <v>76</v>
      </c>
      <c r="F96" s="214" t="s">
        <v>135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SUM(P97:P190)</f>
        <v>0</v>
      </c>
      <c r="Q96" s="208"/>
      <c r="R96" s="209">
        <f>SUM(R97:R190)</f>
        <v>368.12765692</v>
      </c>
      <c r="S96" s="208"/>
      <c r="T96" s="210">
        <f>SUM(T97:T190)</f>
        <v>34.452</v>
      </c>
      <c r="AR96" s="211" t="s">
        <v>76</v>
      </c>
      <c r="AT96" s="212" t="s">
        <v>67</v>
      </c>
      <c r="AU96" s="212" t="s">
        <v>76</v>
      </c>
      <c r="AY96" s="211" t="s">
        <v>134</v>
      </c>
      <c r="BK96" s="213">
        <f>SUM(BK97:BK190)</f>
        <v>0</v>
      </c>
    </row>
    <row r="97" spans="2:65" s="1" customFormat="1" ht="33.75" customHeight="1">
      <c r="B97" s="38"/>
      <c r="C97" s="216" t="s">
        <v>76</v>
      </c>
      <c r="D97" s="216" t="s">
        <v>136</v>
      </c>
      <c r="E97" s="217" t="s">
        <v>1314</v>
      </c>
      <c r="F97" s="218" t="s">
        <v>1315</v>
      </c>
      <c r="G97" s="219" t="s">
        <v>439</v>
      </c>
      <c r="H97" s="220">
        <v>52.2</v>
      </c>
      <c r="I97" s="221"/>
      <c r="J97" s="222">
        <f>ROUND(I97*H97,2)</f>
        <v>0</v>
      </c>
      <c r="K97" s="218" t="s">
        <v>140</v>
      </c>
      <c r="L97" s="43"/>
      <c r="M97" s="223" t="s">
        <v>1</v>
      </c>
      <c r="N97" s="224" t="s">
        <v>39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0.44</v>
      </c>
      <c r="T97" s="226">
        <f>S97*H97</f>
        <v>22.968</v>
      </c>
      <c r="AR97" s="17" t="s">
        <v>141</v>
      </c>
      <c r="AT97" s="17" t="s">
        <v>136</v>
      </c>
      <c r="AU97" s="17" t="s">
        <v>78</v>
      </c>
      <c r="AY97" s="17" t="s">
        <v>134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76</v>
      </c>
      <c r="BK97" s="227">
        <f>ROUND(I97*H97,2)</f>
        <v>0</v>
      </c>
      <c r="BL97" s="17" t="s">
        <v>141</v>
      </c>
      <c r="BM97" s="17" t="s">
        <v>1316</v>
      </c>
    </row>
    <row r="98" spans="2:65" s="1" customFormat="1" ht="22.5" customHeight="1">
      <c r="B98" s="38"/>
      <c r="C98" s="216" t="s">
        <v>78</v>
      </c>
      <c r="D98" s="216" t="s">
        <v>136</v>
      </c>
      <c r="E98" s="217" t="s">
        <v>1317</v>
      </c>
      <c r="F98" s="218" t="s">
        <v>1318</v>
      </c>
      <c r="G98" s="219" t="s">
        <v>439</v>
      </c>
      <c r="H98" s="220">
        <v>52.2</v>
      </c>
      <c r="I98" s="221"/>
      <c r="J98" s="222">
        <f>ROUND(I98*H98,2)</f>
        <v>0</v>
      </c>
      <c r="K98" s="218" t="s">
        <v>140</v>
      </c>
      <c r="L98" s="43"/>
      <c r="M98" s="223" t="s">
        <v>1</v>
      </c>
      <c r="N98" s="224" t="s">
        <v>39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0.22</v>
      </c>
      <c r="T98" s="226">
        <f>S98*H98</f>
        <v>11.484</v>
      </c>
      <c r="AR98" s="17" t="s">
        <v>141</v>
      </c>
      <c r="AT98" s="17" t="s">
        <v>136</v>
      </c>
      <c r="AU98" s="17" t="s">
        <v>78</v>
      </c>
      <c r="AY98" s="17" t="s">
        <v>134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76</v>
      </c>
      <c r="BK98" s="227">
        <f>ROUND(I98*H98,2)</f>
        <v>0</v>
      </c>
      <c r="BL98" s="17" t="s">
        <v>141</v>
      </c>
      <c r="BM98" s="17" t="s">
        <v>1319</v>
      </c>
    </row>
    <row r="99" spans="2:51" s="13" customFormat="1" ht="12">
      <c r="B99" s="239"/>
      <c r="C99" s="240"/>
      <c r="D99" s="230" t="s">
        <v>143</v>
      </c>
      <c r="E99" s="241" t="s">
        <v>1</v>
      </c>
      <c r="F99" s="242" t="s">
        <v>1320</v>
      </c>
      <c r="G99" s="240"/>
      <c r="H99" s="243">
        <v>25.2</v>
      </c>
      <c r="I99" s="244"/>
      <c r="J99" s="240"/>
      <c r="K99" s="240"/>
      <c r="L99" s="245"/>
      <c r="M99" s="246"/>
      <c r="N99" s="247"/>
      <c r="O99" s="247"/>
      <c r="P99" s="247"/>
      <c r="Q99" s="247"/>
      <c r="R99" s="247"/>
      <c r="S99" s="247"/>
      <c r="T99" s="248"/>
      <c r="AT99" s="249" t="s">
        <v>143</v>
      </c>
      <c r="AU99" s="249" t="s">
        <v>78</v>
      </c>
      <c r="AV99" s="13" t="s">
        <v>78</v>
      </c>
      <c r="AW99" s="13" t="s">
        <v>30</v>
      </c>
      <c r="AX99" s="13" t="s">
        <v>68</v>
      </c>
      <c r="AY99" s="249" t="s">
        <v>134</v>
      </c>
    </row>
    <row r="100" spans="2:51" s="13" customFormat="1" ht="12">
      <c r="B100" s="239"/>
      <c r="C100" s="240"/>
      <c r="D100" s="230" t="s">
        <v>143</v>
      </c>
      <c r="E100" s="241" t="s">
        <v>1</v>
      </c>
      <c r="F100" s="242" t="s">
        <v>1321</v>
      </c>
      <c r="G100" s="240"/>
      <c r="H100" s="243">
        <v>27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143</v>
      </c>
      <c r="AU100" s="249" t="s">
        <v>78</v>
      </c>
      <c r="AV100" s="13" t="s">
        <v>78</v>
      </c>
      <c r="AW100" s="13" t="s">
        <v>30</v>
      </c>
      <c r="AX100" s="13" t="s">
        <v>68</v>
      </c>
      <c r="AY100" s="249" t="s">
        <v>134</v>
      </c>
    </row>
    <row r="101" spans="2:51" s="14" customFormat="1" ht="12">
      <c r="B101" s="250"/>
      <c r="C101" s="251"/>
      <c r="D101" s="230" t="s">
        <v>143</v>
      </c>
      <c r="E101" s="252" t="s">
        <v>1</v>
      </c>
      <c r="F101" s="253" t="s">
        <v>146</v>
      </c>
      <c r="G101" s="251"/>
      <c r="H101" s="254">
        <v>52.2</v>
      </c>
      <c r="I101" s="255"/>
      <c r="J101" s="251"/>
      <c r="K101" s="251"/>
      <c r="L101" s="256"/>
      <c r="M101" s="257"/>
      <c r="N101" s="258"/>
      <c r="O101" s="258"/>
      <c r="P101" s="258"/>
      <c r="Q101" s="258"/>
      <c r="R101" s="258"/>
      <c r="S101" s="258"/>
      <c r="T101" s="259"/>
      <c r="AT101" s="260" t="s">
        <v>143</v>
      </c>
      <c r="AU101" s="260" t="s">
        <v>78</v>
      </c>
      <c r="AV101" s="14" t="s">
        <v>141</v>
      </c>
      <c r="AW101" s="14" t="s">
        <v>30</v>
      </c>
      <c r="AX101" s="14" t="s">
        <v>76</v>
      </c>
      <c r="AY101" s="260" t="s">
        <v>134</v>
      </c>
    </row>
    <row r="102" spans="2:65" s="1" customFormat="1" ht="16.5" customHeight="1">
      <c r="B102" s="38"/>
      <c r="C102" s="216" t="s">
        <v>151</v>
      </c>
      <c r="D102" s="216" t="s">
        <v>136</v>
      </c>
      <c r="E102" s="217" t="s">
        <v>1322</v>
      </c>
      <c r="F102" s="218" t="s">
        <v>1323</v>
      </c>
      <c r="G102" s="219" t="s">
        <v>1049</v>
      </c>
      <c r="H102" s="220">
        <v>200</v>
      </c>
      <c r="I102" s="221"/>
      <c r="J102" s="222">
        <f>ROUND(I102*H102,2)</f>
        <v>0</v>
      </c>
      <c r="K102" s="218" t="s">
        <v>140</v>
      </c>
      <c r="L102" s="43"/>
      <c r="M102" s="223" t="s">
        <v>1</v>
      </c>
      <c r="N102" s="224" t="s">
        <v>39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141</v>
      </c>
      <c r="AT102" s="17" t="s">
        <v>136</v>
      </c>
      <c r="AU102" s="17" t="s">
        <v>78</v>
      </c>
      <c r="AY102" s="17" t="s">
        <v>134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76</v>
      </c>
      <c r="BK102" s="227">
        <f>ROUND(I102*H102,2)</f>
        <v>0</v>
      </c>
      <c r="BL102" s="17" t="s">
        <v>141</v>
      </c>
      <c r="BM102" s="17" t="s">
        <v>1324</v>
      </c>
    </row>
    <row r="103" spans="2:65" s="1" customFormat="1" ht="16.5" customHeight="1">
      <c r="B103" s="38"/>
      <c r="C103" s="216" t="s">
        <v>141</v>
      </c>
      <c r="D103" s="216" t="s">
        <v>136</v>
      </c>
      <c r="E103" s="217" t="s">
        <v>1325</v>
      </c>
      <c r="F103" s="218" t="s">
        <v>1326</v>
      </c>
      <c r="G103" s="219" t="s">
        <v>1327</v>
      </c>
      <c r="H103" s="220">
        <v>60</v>
      </c>
      <c r="I103" s="221"/>
      <c r="J103" s="222">
        <f>ROUND(I103*H103,2)</f>
        <v>0</v>
      </c>
      <c r="K103" s="218" t="s">
        <v>140</v>
      </c>
      <c r="L103" s="43"/>
      <c r="M103" s="223" t="s">
        <v>1</v>
      </c>
      <c r="N103" s="224" t="s">
        <v>39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141</v>
      </c>
      <c r="AT103" s="17" t="s">
        <v>136</v>
      </c>
      <c r="AU103" s="17" t="s">
        <v>78</v>
      </c>
      <c r="AY103" s="17" t="s">
        <v>134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76</v>
      </c>
      <c r="BK103" s="227">
        <f>ROUND(I103*H103,2)</f>
        <v>0</v>
      </c>
      <c r="BL103" s="17" t="s">
        <v>141</v>
      </c>
      <c r="BM103" s="17" t="s">
        <v>1328</v>
      </c>
    </row>
    <row r="104" spans="2:65" s="1" customFormat="1" ht="22.5" customHeight="1">
      <c r="B104" s="38"/>
      <c r="C104" s="216" t="s">
        <v>161</v>
      </c>
      <c r="D104" s="216" t="s">
        <v>136</v>
      </c>
      <c r="E104" s="217" t="s">
        <v>1329</v>
      </c>
      <c r="F104" s="218" t="s">
        <v>1330</v>
      </c>
      <c r="G104" s="219" t="s">
        <v>465</v>
      </c>
      <c r="H104" s="220">
        <v>40.951</v>
      </c>
      <c r="I104" s="221"/>
      <c r="J104" s="222">
        <f>ROUND(I104*H104,2)</f>
        <v>0</v>
      </c>
      <c r="K104" s="218" t="s">
        <v>140</v>
      </c>
      <c r="L104" s="43"/>
      <c r="M104" s="223" t="s">
        <v>1</v>
      </c>
      <c r="N104" s="224" t="s">
        <v>39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141</v>
      </c>
      <c r="AT104" s="17" t="s">
        <v>136</v>
      </c>
      <c r="AU104" s="17" t="s">
        <v>78</v>
      </c>
      <c r="AY104" s="17" t="s">
        <v>134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76</v>
      </c>
      <c r="BK104" s="227">
        <f>ROUND(I104*H104,2)</f>
        <v>0</v>
      </c>
      <c r="BL104" s="17" t="s">
        <v>141</v>
      </c>
      <c r="BM104" s="17" t="s">
        <v>1331</v>
      </c>
    </row>
    <row r="105" spans="2:51" s="13" customFormat="1" ht="12">
      <c r="B105" s="239"/>
      <c r="C105" s="240"/>
      <c r="D105" s="230" t="s">
        <v>143</v>
      </c>
      <c r="E105" s="241" t="s">
        <v>1</v>
      </c>
      <c r="F105" s="242" t="s">
        <v>1332</v>
      </c>
      <c r="G105" s="240"/>
      <c r="H105" s="243">
        <v>0.225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143</v>
      </c>
      <c r="AU105" s="249" t="s">
        <v>78</v>
      </c>
      <c r="AV105" s="13" t="s">
        <v>78</v>
      </c>
      <c r="AW105" s="13" t="s">
        <v>30</v>
      </c>
      <c r="AX105" s="13" t="s">
        <v>68</v>
      </c>
      <c r="AY105" s="249" t="s">
        <v>134</v>
      </c>
    </row>
    <row r="106" spans="2:51" s="13" customFormat="1" ht="12">
      <c r="B106" s="239"/>
      <c r="C106" s="240"/>
      <c r="D106" s="230" t="s">
        <v>143</v>
      </c>
      <c r="E106" s="241" t="s">
        <v>1</v>
      </c>
      <c r="F106" s="242" t="s">
        <v>1333</v>
      </c>
      <c r="G106" s="240"/>
      <c r="H106" s="243">
        <v>6.3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143</v>
      </c>
      <c r="AU106" s="249" t="s">
        <v>78</v>
      </c>
      <c r="AV106" s="13" t="s">
        <v>78</v>
      </c>
      <c r="AW106" s="13" t="s">
        <v>30</v>
      </c>
      <c r="AX106" s="13" t="s">
        <v>68</v>
      </c>
      <c r="AY106" s="249" t="s">
        <v>134</v>
      </c>
    </row>
    <row r="107" spans="2:51" s="13" customFormat="1" ht="12">
      <c r="B107" s="239"/>
      <c r="C107" s="240"/>
      <c r="D107" s="230" t="s">
        <v>143</v>
      </c>
      <c r="E107" s="241" t="s">
        <v>1</v>
      </c>
      <c r="F107" s="242" t="s">
        <v>1334</v>
      </c>
      <c r="G107" s="240"/>
      <c r="H107" s="243">
        <v>2.7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143</v>
      </c>
      <c r="AU107" s="249" t="s">
        <v>78</v>
      </c>
      <c r="AV107" s="13" t="s">
        <v>78</v>
      </c>
      <c r="AW107" s="13" t="s">
        <v>30</v>
      </c>
      <c r="AX107" s="13" t="s">
        <v>68</v>
      </c>
      <c r="AY107" s="249" t="s">
        <v>134</v>
      </c>
    </row>
    <row r="108" spans="2:51" s="13" customFormat="1" ht="12">
      <c r="B108" s="239"/>
      <c r="C108" s="240"/>
      <c r="D108" s="230" t="s">
        <v>143</v>
      </c>
      <c r="E108" s="241" t="s">
        <v>1</v>
      </c>
      <c r="F108" s="242" t="s">
        <v>1335</v>
      </c>
      <c r="G108" s="240"/>
      <c r="H108" s="243">
        <v>0.563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143</v>
      </c>
      <c r="AU108" s="249" t="s">
        <v>78</v>
      </c>
      <c r="AV108" s="13" t="s">
        <v>78</v>
      </c>
      <c r="AW108" s="13" t="s">
        <v>30</v>
      </c>
      <c r="AX108" s="13" t="s">
        <v>68</v>
      </c>
      <c r="AY108" s="249" t="s">
        <v>134</v>
      </c>
    </row>
    <row r="109" spans="2:51" s="13" customFormat="1" ht="12">
      <c r="B109" s="239"/>
      <c r="C109" s="240"/>
      <c r="D109" s="230" t="s">
        <v>143</v>
      </c>
      <c r="E109" s="241" t="s">
        <v>1</v>
      </c>
      <c r="F109" s="242" t="s">
        <v>1336</v>
      </c>
      <c r="G109" s="240"/>
      <c r="H109" s="243">
        <v>31.163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143</v>
      </c>
      <c r="AU109" s="249" t="s">
        <v>78</v>
      </c>
      <c r="AV109" s="13" t="s">
        <v>78</v>
      </c>
      <c r="AW109" s="13" t="s">
        <v>30</v>
      </c>
      <c r="AX109" s="13" t="s">
        <v>68</v>
      </c>
      <c r="AY109" s="249" t="s">
        <v>134</v>
      </c>
    </row>
    <row r="110" spans="2:51" s="14" customFormat="1" ht="12">
      <c r="B110" s="250"/>
      <c r="C110" s="251"/>
      <c r="D110" s="230" t="s">
        <v>143</v>
      </c>
      <c r="E110" s="252" t="s">
        <v>1</v>
      </c>
      <c r="F110" s="253" t="s">
        <v>146</v>
      </c>
      <c r="G110" s="251"/>
      <c r="H110" s="254">
        <v>40.951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143</v>
      </c>
      <c r="AU110" s="260" t="s">
        <v>78</v>
      </c>
      <c r="AV110" s="14" t="s">
        <v>141</v>
      </c>
      <c r="AW110" s="14" t="s">
        <v>30</v>
      </c>
      <c r="AX110" s="14" t="s">
        <v>76</v>
      </c>
      <c r="AY110" s="260" t="s">
        <v>134</v>
      </c>
    </row>
    <row r="111" spans="2:65" s="1" customFormat="1" ht="22.5" customHeight="1">
      <c r="B111" s="38"/>
      <c r="C111" s="216" t="s">
        <v>156</v>
      </c>
      <c r="D111" s="216" t="s">
        <v>136</v>
      </c>
      <c r="E111" s="217" t="s">
        <v>1337</v>
      </c>
      <c r="F111" s="218" t="s">
        <v>1338</v>
      </c>
      <c r="G111" s="219" t="s">
        <v>465</v>
      </c>
      <c r="H111" s="220">
        <v>28</v>
      </c>
      <c r="I111" s="221"/>
      <c r="J111" s="222">
        <f>ROUND(I111*H111,2)</f>
        <v>0</v>
      </c>
      <c r="K111" s="218" t="s">
        <v>140</v>
      </c>
      <c r="L111" s="43"/>
      <c r="M111" s="223" t="s">
        <v>1</v>
      </c>
      <c r="N111" s="224" t="s">
        <v>39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141</v>
      </c>
      <c r="AT111" s="17" t="s">
        <v>136</v>
      </c>
      <c r="AU111" s="17" t="s">
        <v>78</v>
      </c>
      <c r="AY111" s="17" t="s">
        <v>134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76</v>
      </c>
      <c r="BK111" s="227">
        <f>ROUND(I111*H111,2)</f>
        <v>0</v>
      </c>
      <c r="BL111" s="17" t="s">
        <v>141</v>
      </c>
      <c r="BM111" s="17" t="s">
        <v>1339</v>
      </c>
    </row>
    <row r="112" spans="2:51" s="13" customFormat="1" ht="12">
      <c r="B112" s="239"/>
      <c r="C112" s="240"/>
      <c r="D112" s="230" t="s">
        <v>143</v>
      </c>
      <c r="E112" s="241" t="s">
        <v>1</v>
      </c>
      <c r="F112" s="242" t="s">
        <v>1340</v>
      </c>
      <c r="G112" s="240"/>
      <c r="H112" s="243">
        <v>28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143</v>
      </c>
      <c r="AU112" s="249" t="s">
        <v>78</v>
      </c>
      <c r="AV112" s="13" t="s">
        <v>78</v>
      </c>
      <c r="AW112" s="13" t="s">
        <v>30</v>
      </c>
      <c r="AX112" s="13" t="s">
        <v>76</v>
      </c>
      <c r="AY112" s="249" t="s">
        <v>134</v>
      </c>
    </row>
    <row r="113" spans="2:65" s="1" customFormat="1" ht="16.5" customHeight="1">
      <c r="B113" s="38"/>
      <c r="C113" s="216" t="s">
        <v>170</v>
      </c>
      <c r="D113" s="216" t="s">
        <v>136</v>
      </c>
      <c r="E113" s="217" t="s">
        <v>1341</v>
      </c>
      <c r="F113" s="218" t="s">
        <v>1342</v>
      </c>
      <c r="G113" s="219" t="s">
        <v>465</v>
      </c>
      <c r="H113" s="220">
        <v>80</v>
      </c>
      <c r="I113" s="221"/>
      <c r="J113" s="222">
        <f>ROUND(I113*H113,2)</f>
        <v>0</v>
      </c>
      <c r="K113" s="218" t="s">
        <v>140</v>
      </c>
      <c r="L113" s="43"/>
      <c r="M113" s="223" t="s">
        <v>1</v>
      </c>
      <c r="N113" s="224" t="s">
        <v>39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141</v>
      </c>
      <c r="AT113" s="17" t="s">
        <v>136</v>
      </c>
      <c r="AU113" s="17" t="s">
        <v>78</v>
      </c>
      <c r="AY113" s="17" t="s">
        <v>134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76</v>
      </c>
      <c r="BK113" s="227">
        <f>ROUND(I113*H113,2)</f>
        <v>0</v>
      </c>
      <c r="BL113" s="17" t="s">
        <v>141</v>
      </c>
      <c r="BM113" s="17" t="s">
        <v>1343</v>
      </c>
    </row>
    <row r="114" spans="2:51" s="13" customFormat="1" ht="12">
      <c r="B114" s="239"/>
      <c r="C114" s="240"/>
      <c r="D114" s="230" t="s">
        <v>143</v>
      </c>
      <c r="E114" s="241" t="s">
        <v>1</v>
      </c>
      <c r="F114" s="242" t="s">
        <v>1344</v>
      </c>
      <c r="G114" s="240"/>
      <c r="H114" s="243">
        <v>160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143</v>
      </c>
      <c r="AU114" s="249" t="s">
        <v>78</v>
      </c>
      <c r="AV114" s="13" t="s">
        <v>78</v>
      </c>
      <c r="AW114" s="13" t="s">
        <v>30</v>
      </c>
      <c r="AX114" s="13" t="s">
        <v>68</v>
      </c>
      <c r="AY114" s="249" t="s">
        <v>134</v>
      </c>
    </row>
    <row r="115" spans="2:51" s="13" customFormat="1" ht="12">
      <c r="B115" s="239"/>
      <c r="C115" s="240"/>
      <c r="D115" s="230" t="s">
        <v>143</v>
      </c>
      <c r="E115" s="241" t="s">
        <v>1</v>
      </c>
      <c r="F115" s="242" t="s">
        <v>1345</v>
      </c>
      <c r="G115" s="240"/>
      <c r="H115" s="243">
        <v>80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143</v>
      </c>
      <c r="AU115" s="249" t="s">
        <v>78</v>
      </c>
      <c r="AV115" s="13" t="s">
        <v>78</v>
      </c>
      <c r="AW115" s="13" t="s">
        <v>30</v>
      </c>
      <c r="AX115" s="13" t="s">
        <v>76</v>
      </c>
      <c r="AY115" s="249" t="s">
        <v>134</v>
      </c>
    </row>
    <row r="116" spans="2:65" s="1" customFormat="1" ht="22.5" customHeight="1">
      <c r="B116" s="38"/>
      <c r="C116" s="216" t="s">
        <v>175</v>
      </c>
      <c r="D116" s="216" t="s">
        <v>136</v>
      </c>
      <c r="E116" s="217" t="s">
        <v>1346</v>
      </c>
      <c r="F116" s="218" t="s">
        <v>1347</v>
      </c>
      <c r="G116" s="219" t="s">
        <v>465</v>
      </c>
      <c r="H116" s="220">
        <v>24</v>
      </c>
      <c r="I116" s="221"/>
      <c r="J116" s="222">
        <f>ROUND(I116*H116,2)</f>
        <v>0</v>
      </c>
      <c r="K116" s="218" t="s">
        <v>140</v>
      </c>
      <c r="L116" s="43"/>
      <c r="M116" s="223" t="s">
        <v>1</v>
      </c>
      <c r="N116" s="224" t="s">
        <v>39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141</v>
      </c>
      <c r="AT116" s="17" t="s">
        <v>136</v>
      </c>
      <c r="AU116" s="17" t="s">
        <v>78</v>
      </c>
      <c r="AY116" s="17" t="s">
        <v>134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76</v>
      </c>
      <c r="BK116" s="227">
        <f>ROUND(I116*H116,2)</f>
        <v>0</v>
      </c>
      <c r="BL116" s="17" t="s">
        <v>141</v>
      </c>
      <c r="BM116" s="17" t="s">
        <v>1348</v>
      </c>
    </row>
    <row r="117" spans="2:51" s="13" customFormat="1" ht="12">
      <c r="B117" s="239"/>
      <c r="C117" s="240"/>
      <c r="D117" s="230" t="s">
        <v>143</v>
      </c>
      <c r="E117" s="241" t="s">
        <v>1</v>
      </c>
      <c r="F117" s="242" t="s">
        <v>1349</v>
      </c>
      <c r="G117" s="240"/>
      <c r="H117" s="243">
        <v>24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143</v>
      </c>
      <c r="AU117" s="249" t="s">
        <v>78</v>
      </c>
      <c r="AV117" s="13" t="s">
        <v>78</v>
      </c>
      <c r="AW117" s="13" t="s">
        <v>30</v>
      </c>
      <c r="AX117" s="13" t="s">
        <v>76</v>
      </c>
      <c r="AY117" s="249" t="s">
        <v>134</v>
      </c>
    </row>
    <row r="118" spans="2:65" s="1" customFormat="1" ht="16.5" customHeight="1">
      <c r="B118" s="38"/>
      <c r="C118" s="216" t="s">
        <v>180</v>
      </c>
      <c r="D118" s="216" t="s">
        <v>136</v>
      </c>
      <c r="E118" s="217" t="s">
        <v>1350</v>
      </c>
      <c r="F118" s="218" t="s">
        <v>1351</v>
      </c>
      <c r="G118" s="219" t="s">
        <v>465</v>
      </c>
      <c r="H118" s="220">
        <v>80</v>
      </c>
      <c r="I118" s="221"/>
      <c r="J118" s="222">
        <f>ROUND(I118*H118,2)</f>
        <v>0</v>
      </c>
      <c r="K118" s="218" t="s">
        <v>140</v>
      </c>
      <c r="L118" s="43"/>
      <c r="M118" s="223" t="s">
        <v>1</v>
      </c>
      <c r="N118" s="224" t="s">
        <v>39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141</v>
      </c>
      <c r="AT118" s="17" t="s">
        <v>136</v>
      </c>
      <c r="AU118" s="17" t="s">
        <v>78</v>
      </c>
      <c r="AY118" s="17" t="s">
        <v>134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76</v>
      </c>
      <c r="BK118" s="227">
        <f>ROUND(I118*H118,2)</f>
        <v>0</v>
      </c>
      <c r="BL118" s="17" t="s">
        <v>141</v>
      </c>
      <c r="BM118" s="17" t="s">
        <v>1352</v>
      </c>
    </row>
    <row r="119" spans="2:51" s="13" customFormat="1" ht="12">
      <c r="B119" s="239"/>
      <c r="C119" s="240"/>
      <c r="D119" s="230" t="s">
        <v>143</v>
      </c>
      <c r="E119" s="241" t="s">
        <v>1</v>
      </c>
      <c r="F119" s="242" t="s">
        <v>1345</v>
      </c>
      <c r="G119" s="240"/>
      <c r="H119" s="243">
        <v>80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143</v>
      </c>
      <c r="AU119" s="249" t="s">
        <v>78</v>
      </c>
      <c r="AV119" s="13" t="s">
        <v>78</v>
      </c>
      <c r="AW119" s="13" t="s">
        <v>30</v>
      </c>
      <c r="AX119" s="13" t="s">
        <v>76</v>
      </c>
      <c r="AY119" s="249" t="s">
        <v>134</v>
      </c>
    </row>
    <row r="120" spans="2:65" s="1" customFormat="1" ht="22.5" customHeight="1">
      <c r="B120" s="38"/>
      <c r="C120" s="216" t="s">
        <v>185</v>
      </c>
      <c r="D120" s="216" t="s">
        <v>136</v>
      </c>
      <c r="E120" s="217" t="s">
        <v>1353</v>
      </c>
      <c r="F120" s="218" t="s">
        <v>1354</v>
      </c>
      <c r="G120" s="219" t="s">
        <v>465</v>
      </c>
      <c r="H120" s="220">
        <v>24</v>
      </c>
      <c r="I120" s="221"/>
      <c r="J120" s="222">
        <f>ROUND(I120*H120,2)</f>
        <v>0</v>
      </c>
      <c r="K120" s="218" t="s">
        <v>140</v>
      </c>
      <c r="L120" s="43"/>
      <c r="M120" s="223" t="s">
        <v>1</v>
      </c>
      <c r="N120" s="224" t="s">
        <v>39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141</v>
      </c>
      <c r="AT120" s="17" t="s">
        <v>136</v>
      </c>
      <c r="AU120" s="17" t="s">
        <v>78</v>
      </c>
      <c r="AY120" s="17" t="s">
        <v>134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76</v>
      </c>
      <c r="BK120" s="227">
        <f>ROUND(I120*H120,2)</f>
        <v>0</v>
      </c>
      <c r="BL120" s="17" t="s">
        <v>141</v>
      </c>
      <c r="BM120" s="17" t="s">
        <v>1355</v>
      </c>
    </row>
    <row r="121" spans="2:65" s="1" customFormat="1" ht="22.5" customHeight="1">
      <c r="B121" s="38"/>
      <c r="C121" s="216" t="s">
        <v>190</v>
      </c>
      <c r="D121" s="216" t="s">
        <v>136</v>
      </c>
      <c r="E121" s="217" t="s">
        <v>1356</v>
      </c>
      <c r="F121" s="218" t="s">
        <v>1357</v>
      </c>
      <c r="G121" s="219" t="s">
        <v>465</v>
      </c>
      <c r="H121" s="220">
        <v>207.753</v>
      </c>
      <c r="I121" s="221"/>
      <c r="J121" s="222">
        <f>ROUND(I121*H121,2)</f>
        <v>0</v>
      </c>
      <c r="K121" s="218" t="s">
        <v>140</v>
      </c>
      <c r="L121" s="43"/>
      <c r="M121" s="223" t="s">
        <v>1</v>
      </c>
      <c r="N121" s="224" t="s">
        <v>39</v>
      </c>
      <c r="O121" s="7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7" t="s">
        <v>141</v>
      </c>
      <c r="AT121" s="17" t="s">
        <v>136</v>
      </c>
      <c r="AU121" s="17" t="s">
        <v>78</v>
      </c>
      <c r="AY121" s="17" t="s">
        <v>134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76</v>
      </c>
      <c r="BK121" s="227">
        <f>ROUND(I121*H121,2)</f>
        <v>0</v>
      </c>
      <c r="BL121" s="17" t="s">
        <v>141</v>
      </c>
      <c r="BM121" s="17" t="s">
        <v>1358</v>
      </c>
    </row>
    <row r="122" spans="2:51" s="13" customFormat="1" ht="12">
      <c r="B122" s="239"/>
      <c r="C122" s="240"/>
      <c r="D122" s="230" t="s">
        <v>143</v>
      </c>
      <c r="E122" s="241" t="s">
        <v>1</v>
      </c>
      <c r="F122" s="242" t="s">
        <v>1359</v>
      </c>
      <c r="G122" s="240"/>
      <c r="H122" s="243">
        <v>69.4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143</v>
      </c>
      <c r="AU122" s="249" t="s">
        <v>78</v>
      </c>
      <c r="AV122" s="13" t="s">
        <v>78</v>
      </c>
      <c r="AW122" s="13" t="s">
        <v>30</v>
      </c>
      <c r="AX122" s="13" t="s">
        <v>68</v>
      </c>
      <c r="AY122" s="249" t="s">
        <v>134</v>
      </c>
    </row>
    <row r="123" spans="2:51" s="13" customFormat="1" ht="12">
      <c r="B123" s="239"/>
      <c r="C123" s="240"/>
      <c r="D123" s="230" t="s">
        <v>143</v>
      </c>
      <c r="E123" s="241" t="s">
        <v>1</v>
      </c>
      <c r="F123" s="242" t="s">
        <v>1360</v>
      </c>
      <c r="G123" s="240"/>
      <c r="H123" s="243">
        <v>40.1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143</v>
      </c>
      <c r="AU123" s="249" t="s">
        <v>78</v>
      </c>
      <c r="AV123" s="13" t="s">
        <v>78</v>
      </c>
      <c r="AW123" s="13" t="s">
        <v>30</v>
      </c>
      <c r="AX123" s="13" t="s">
        <v>68</v>
      </c>
      <c r="AY123" s="249" t="s">
        <v>134</v>
      </c>
    </row>
    <row r="124" spans="2:51" s="13" customFormat="1" ht="12">
      <c r="B124" s="239"/>
      <c r="C124" s="240"/>
      <c r="D124" s="230" t="s">
        <v>143</v>
      </c>
      <c r="E124" s="241" t="s">
        <v>1</v>
      </c>
      <c r="F124" s="242" t="s">
        <v>1361</v>
      </c>
      <c r="G124" s="240"/>
      <c r="H124" s="243">
        <v>2.5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143</v>
      </c>
      <c r="AU124" s="249" t="s">
        <v>78</v>
      </c>
      <c r="AV124" s="13" t="s">
        <v>78</v>
      </c>
      <c r="AW124" s="13" t="s">
        <v>30</v>
      </c>
      <c r="AX124" s="13" t="s">
        <v>68</v>
      </c>
      <c r="AY124" s="249" t="s">
        <v>134</v>
      </c>
    </row>
    <row r="125" spans="2:51" s="13" customFormat="1" ht="12">
      <c r="B125" s="239"/>
      <c r="C125" s="240"/>
      <c r="D125" s="230" t="s">
        <v>143</v>
      </c>
      <c r="E125" s="241" t="s">
        <v>1</v>
      </c>
      <c r="F125" s="242" t="s">
        <v>1362</v>
      </c>
      <c r="G125" s="240"/>
      <c r="H125" s="243">
        <v>182.098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143</v>
      </c>
      <c r="AU125" s="249" t="s">
        <v>78</v>
      </c>
      <c r="AV125" s="13" t="s">
        <v>78</v>
      </c>
      <c r="AW125" s="13" t="s">
        <v>30</v>
      </c>
      <c r="AX125" s="13" t="s">
        <v>68</v>
      </c>
      <c r="AY125" s="249" t="s">
        <v>134</v>
      </c>
    </row>
    <row r="126" spans="2:51" s="13" customFormat="1" ht="12">
      <c r="B126" s="239"/>
      <c r="C126" s="240"/>
      <c r="D126" s="230" t="s">
        <v>143</v>
      </c>
      <c r="E126" s="241" t="s">
        <v>1</v>
      </c>
      <c r="F126" s="242" t="s">
        <v>1363</v>
      </c>
      <c r="G126" s="240"/>
      <c r="H126" s="243">
        <v>52.807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143</v>
      </c>
      <c r="AU126" s="249" t="s">
        <v>78</v>
      </c>
      <c r="AV126" s="13" t="s">
        <v>78</v>
      </c>
      <c r="AW126" s="13" t="s">
        <v>30</v>
      </c>
      <c r="AX126" s="13" t="s">
        <v>68</v>
      </c>
      <c r="AY126" s="249" t="s">
        <v>134</v>
      </c>
    </row>
    <row r="127" spans="2:51" s="13" customFormat="1" ht="12">
      <c r="B127" s="239"/>
      <c r="C127" s="240"/>
      <c r="D127" s="230" t="s">
        <v>143</v>
      </c>
      <c r="E127" s="241" t="s">
        <v>1</v>
      </c>
      <c r="F127" s="242" t="s">
        <v>1364</v>
      </c>
      <c r="G127" s="240"/>
      <c r="H127" s="243">
        <v>4.5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143</v>
      </c>
      <c r="AU127" s="249" t="s">
        <v>78</v>
      </c>
      <c r="AV127" s="13" t="s">
        <v>78</v>
      </c>
      <c r="AW127" s="13" t="s">
        <v>30</v>
      </c>
      <c r="AX127" s="13" t="s">
        <v>68</v>
      </c>
      <c r="AY127" s="249" t="s">
        <v>134</v>
      </c>
    </row>
    <row r="128" spans="2:51" s="13" customFormat="1" ht="12">
      <c r="B128" s="239"/>
      <c r="C128" s="240"/>
      <c r="D128" s="230" t="s">
        <v>143</v>
      </c>
      <c r="E128" s="241" t="s">
        <v>1</v>
      </c>
      <c r="F128" s="242" t="s">
        <v>1365</v>
      </c>
      <c r="G128" s="240"/>
      <c r="H128" s="243">
        <v>5.6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143</v>
      </c>
      <c r="AU128" s="249" t="s">
        <v>78</v>
      </c>
      <c r="AV128" s="13" t="s">
        <v>78</v>
      </c>
      <c r="AW128" s="13" t="s">
        <v>30</v>
      </c>
      <c r="AX128" s="13" t="s">
        <v>68</v>
      </c>
      <c r="AY128" s="249" t="s">
        <v>134</v>
      </c>
    </row>
    <row r="129" spans="2:51" s="13" customFormat="1" ht="12">
      <c r="B129" s="239"/>
      <c r="C129" s="240"/>
      <c r="D129" s="230" t="s">
        <v>143</v>
      </c>
      <c r="E129" s="241" t="s">
        <v>1</v>
      </c>
      <c r="F129" s="242" t="s">
        <v>1366</v>
      </c>
      <c r="G129" s="240"/>
      <c r="H129" s="243">
        <v>15.5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143</v>
      </c>
      <c r="AU129" s="249" t="s">
        <v>78</v>
      </c>
      <c r="AV129" s="13" t="s">
        <v>78</v>
      </c>
      <c r="AW129" s="13" t="s">
        <v>30</v>
      </c>
      <c r="AX129" s="13" t="s">
        <v>68</v>
      </c>
      <c r="AY129" s="249" t="s">
        <v>134</v>
      </c>
    </row>
    <row r="130" spans="2:51" s="13" customFormat="1" ht="12">
      <c r="B130" s="239"/>
      <c r="C130" s="240"/>
      <c r="D130" s="230" t="s">
        <v>143</v>
      </c>
      <c r="E130" s="241" t="s">
        <v>1</v>
      </c>
      <c r="F130" s="242" t="s">
        <v>1367</v>
      </c>
      <c r="G130" s="240"/>
      <c r="H130" s="243">
        <v>21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143</v>
      </c>
      <c r="AU130" s="249" t="s">
        <v>78</v>
      </c>
      <c r="AV130" s="13" t="s">
        <v>78</v>
      </c>
      <c r="AW130" s="13" t="s">
        <v>30</v>
      </c>
      <c r="AX130" s="13" t="s">
        <v>68</v>
      </c>
      <c r="AY130" s="249" t="s">
        <v>134</v>
      </c>
    </row>
    <row r="131" spans="2:51" s="13" customFormat="1" ht="12">
      <c r="B131" s="239"/>
      <c r="C131" s="240"/>
      <c r="D131" s="230" t="s">
        <v>143</v>
      </c>
      <c r="E131" s="241" t="s">
        <v>1</v>
      </c>
      <c r="F131" s="242" t="s">
        <v>1368</v>
      </c>
      <c r="G131" s="240"/>
      <c r="H131" s="243">
        <v>22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143</v>
      </c>
      <c r="AU131" s="249" t="s">
        <v>78</v>
      </c>
      <c r="AV131" s="13" t="s">
        <v>78</v>
      </c>
      <c r="AW131" s="13" t="s">
        <v>30</v>
      </c>
      <c r="AX131" s="13" t="s">
        <v>68</v>
      </c>
      <c r="AY131" s="249" t="s">
        <v>134</v>
      </c>
    </row>
    <row r="132" spans="2:51" s="14" customFormat="1" ht="12">
      <c r="B132" s="250"/>
      <c r="C132" s="251"/>
      <c r="D132" s="230" t="s">
        <v>143</v>
      </c>
      <c r="E132" s="252" t="s">
        <v>1</v>
      </c>
      <c r="F132" s="253" t="s">
        <v>146</v>
      </c>
      <c r="G132" s="251"/>
      <c r="H132" s="254">
        <v>415.50500000000005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143</v>
      </c>
      <c r="AU132" s="260" t="s">
        <v>78</v>
      </c>
      <c r="AV132" s="14" t="s">
        <v>141</v>
      </c>
      <c r="AW132" s="14" t="s">
        <v>30</v>
      </c>
      <c r="AX132" s="14" t="s">
        <v>68</v>
      </c>
      <c r="AY132" s="260" t="s">
        <v>134</v>
      </c>
    </row>
    <row r="133" spans="2:51" s="13" customFormat="1" ht="12">
      <c r="B133" s="239"/>
      <c r="C133" s="240"/>
      <c r="D133" s="230" t="s">
        <v>143</v>
      </c>
      <c r="E133" s="241" t="s">
        <v>1</v>
      </c>
      <c r="F133" s="242" t="s">
        <v>1369</v>
      </c>
      <c r="G133" s="240"/>
      <c r="H133" s="243">
        <v>207.753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143</v>
      </c>
      <c r="AU133" s="249" t="s">
        <v>78</v>
      </c>
      <c r="AV133" s="13" t="s">
        <v>78</v>
      </c>
      <c r="AW133" s="13" t="s">
        <v>30</v>
      </c>
      <c r="AX133" s="13" t="s">
        <v>76</v>
      </c>
      <c r="AY133" s="249" t="s">
        <v>134</v>
      </c>
    </row>
    <row r="134" spans="2:65" s="1" customFormat="1" ht="22.5" customHeight="1">
      <c r="B134" s="38"/>
      <c r="C134" s="216" t="s">
        <v>195</v>
      </c>
      <c r="D134" s="216" t="s">
        <v>136</v>
      </c>
      <c r="E134" s="217" t="s">
        <v>1370</v>
      </c>
      <c r="F134" s="218" t="s">
        <v>1371</v>
      </c>
      <c r="G134" s="219" t="s">
        <v>465</v>
      </c>
      <c r="H134" s="220">
        <v>62.326</v>
      </c>
      <c r="I134" s="221"/>
      <c r="J134" s="222">
        <f>ROUND(I134*H134,2)</f>
        <v>0</v>
      </c>
      <c r="K134" s="218" t="s">
        <v>140</v>
      </c>
      <c r="L134" s="43"/>
      <c r="M134" s="223" t="s">
        <v>1</v>
      </c>
      <c r="N134" s="224" t="s">
        <v>39</v>
      </c>
      <c r="O134" s="7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7" t="s">
        <v>141</v>
      </c>
      <c r="AT134" s="17" t="s">
        <v>136</v>
      </c>
      <c r="AU134" s="17" t="s">
        <v>78</v>
      </c>
      <c r="AY134" s="17" t="s">
        <v>134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76</v>
      </c>
      <c r="BK134" s="227">
        <f>ROUND(I134*H134,2)</f>
        <v>0</v>
      </c>
      <c r="BL134" s="17" t="s">
        <v>141</v>
      </c>
      <c r="BM134" s="17" t="s">
        <v>1372</v>
      </c>
    </row>
    <row r="135" spans="2:51" s="13" customFormat="1" ht="12">
      <c r="B135" s="239"/>
      <c r="C135" s="240"/>
      <c r="D135" s="230" t="s">
        <v>143</v>
      </c>
      <c r="E135" s="241" t="s">
        <v>1</v>
      </c>
      <c r="F135" s="242" t="s">
        <v>1373</v>
      </c>
      <c r="G135" s="240"/>
      <c r="H135" s="243">
        <v>62.326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143</v>
      </c>
      <c r="AU135" s="249" t="s">
        <v>78</v>
      </c>
      <c r="AV135" s="13" t="s">
        <v>78</v>
      </c>
      <c r="AW135" s="13" t="s">
        <v>30</v>
      </c>
      <c r="AX135" s="13" t="s">
        <v>76</v>
      </c>
      <c r="AY135" s="249" t="s">
        <v>134</v>
      </c>
    </row>
    <row r="136" spans="2:65" s="1" customFormat="1" ht="22.5" customHeight="1">
      <c r="B136" s="38"/>
      <c r="C136" s="216" t="s">
        <v>202</v>
      </c>
      <c r="D136" s="216" t="s">
        <v>136</v>
      </c>
      <c r="E136" s="217" t="s">
        <v>1374</v>
      </c>
      <c r="F136" s="218" t="s">
        <v>1375</v>
      </c>
      <c r="G136" s="219" t="s">
        <v>465</v>
      </c>
      <c r="H136" s="220">
        <v>207.753</v>
      </c>
      <c r="I136" s="221"/>
      <c r="J136" s="222">
        <f>ROUND(I136*H136,2)</f>
        <v>0</v>
      </c>
      <c r="K136" s="218" t="s">
        <v>140</v>
      </c>
      <c r="L136" s="43"/>
      <c r="M136" s="223" t="s">
        <v>1</v>
      </c>
      <c r="N136" s="224" t="s">
        <v>39</v>
      </c>
      <c r="O136" s="7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AR136" s="17" t="s">
        <v>141</v>
      </c>
      <c r="AT136" s="17" t="s">
        <v>136</v>
      </c>
      <c r="AU136" s="17" t="s">
        <v>78</v>
      </c>
      <c r="AY136" s="17" t="s">
        <v>134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76</v>
      </c>
      <c r="BK136" s="227">
        <f>ROUND(I136*H136,2)</f>
        <v>0</v>
      </c>
      <c r="BL136" s="17" t="s">
        <v>141</v>
      </c>
      <c r="BM136" s="17" t="s">
        <v>1376</v>
      </c>
    </row>
    <row r="137" spans="2:51" s="13" customFormat="1" ht="12">
      <c r="B137" s="239"/>
      <c r="C137" s="240"/>
      <c r="D137" s="230" t="s">
        <v>143</v>
      </c>
      <c r="E137" s="241" t="s">
        <v>1</v>
      </c>
      <c r="F137" s="242" t="s">
        <v>1359</v>
      </c>
      <c r="G137" s="240"/>
      <c r="H137" s="243">
        <v>69.4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143</v>
      </c>
      <c r="AU137" s="249" t="s">
        <v>78</v>
      </c>
      <c r="AV137" s="13" t="s">
        <v>78</v>
      </c>
      <c r="AW137" s="13" t="s">
        <v>30</v>
      </c>
      <c r="AX137" s="13" t="s">
        <v>68</v>
      </c>
      <c r="AY137" s="249" t="s">
        <v>134</v>
      </c>
    </row>
    <row r="138" spans="2:51" s="13" customFormat="1" ht="12">
      <c r="B138" s="239"/>
      <c r="C138" s="240"/>
      <c r="D138" s="230" t="s">
        <v>143</v>
      </c>
      <c r="E138" s="241" t="s">
        <v>1</v>
      </c>
      <c r="F138" s="242" t="s">
        <v>1360</v>
      </c>
      <c r="G138" s="240"/>
      <c r="H138" s="243">
        <v>40.1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143</v>
      </c>
      <c r="AU138" s="249" t="s">
        <v>78</v>
      </c>
      <c r="AV138" s="13" t="s">
        <v>78</v>
      </c>
      <c r="AW138" s="13" t="s">
        <v>30</v>
      </c>
      <c r="AX138" s="13" t="s">
        <v>68</v>
      </c>
      <c r="AY138" s="249" t="s">
        <v>134</v>
      </c>
    </row>
    <row r="139" spans="2:51" s="13" customFormat="1" ht="12">
      <c r="B139" s="239"/>
      <c r="C139" s="240"/>
      <c r="D139" s="230" t="s">
        <v>143</v>
      </c>
      <c r="E139" s="241" t="s">
        <v>1</v>
      </c>
      <c r="F139" s="242" t="s">
        <v>1361</v>
      </c>
      <c r="G139" s="240"/>
      <c r="H139" s="243">
        <v>2.5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143</v>
      </c>
      <c r="AU139" s="249" t="s">
        <v>78</v>
      </c>
      <c r="AV139" s="13" t="s">
        <v>78</v>
      </c>
      <c r="AW139" s="13" t="s">
        <v>30</v>
      </c>
      <c r="AX139" s="13" t="s">
        <v>68</v>
      </c>
      <c r="AY139" s="249" t="s">
        <v>134</v>
      </c>
    </row>
    <row r="140" spans="2:51" s="13" customFormat="1" ht="12">
      <c r="B140" s="239"/>
      <c r="C140" s="240"/>
      <c r="D140" s="230" t="s">
        <v>143</v>
      </c>
      <c r="E140" s="241" t="s">
        <v>1</v>
      </c>
      <c r="F140" s="242" t="s">
        <v>1362</v>
      </c>
      <c r="G140" s="240"/>
      <c r="H140" s="243">
        <v>182.098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143</v>
      </c>
      <c r="AU140" s="249" t="s">
        <v>78</v>
      </c>
      <c r="AV140" s="13" t="s">
        <v>78</v>
      </c>
      <c r="AW140" s="13" t="s">
        <v>30</v>
      </c>
      <c r="AX140" s="13" t="s">
        <v>68</v>
      </c>
      <c r="AY140" s="249" t="s">
        <v>134</v>
      </c>
    </row>
    <row r="141" spans="2:51" s="13" customFormat="1" ht="12">
      <c r="B141" s="239"/>
      <c r="C141" s="240"/>
      <c r="D141" s="230" t="s">
        <v>143</v>
      </c>
      <c r="E141" s="241" t="s">
        <v>1</v>
      </c>
      <c r="F141" s="242" t="s">
        <v>1363</v>
      </c>
      <c r="G141" s="240"/>
      <c r="H141" s="243">
        <v>52.807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143</v>
      </c>
      <c r="AU141" s="249" t="s">
        <v>78</v>
      </c>
      <c r="AV141" s="13" t="s">
        <v>78</v>
      </c>
      <c r="AW141" s="13" t="s">
        <v>30</v>
      </c>
      <c r="AX141" s="13" t="s">
        <v>68</v>
      </c>
      <c r="AY141" s="249" t="s">
        <v>134</v>
      </c>
    </row>
    <row r="142" spans="2:51" s="13" customFormat="1" ht="12">
      <c r="B142" s="239"/>
      <c r="C142" s="240"/>
      <c r="D142" s="230" t="s">
        <v>143</v>
      </c>
      <c r="E142" s="241" t="s">
        <v>1</v>
      </c>
      <c r="F142" s="242" t="s">
        <v>1364</v>
      </c>
      <c r="G142" s="240"/>
      <c r="H142" s="243">
        <v>4.5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143</v>
      </c>
      <c r="AU142" s="249" t="s">
        <v>78</v>
      </c>
      <c r="AV142" s="13" t="s">
        <v>78</v>
      </c>
      <c r="AW142" s="13" t="s">
        <v>30</v>
      </c>
      <c r="AX142" s="13" t="s">
        <v>68</v>
      </c>
      <c r="AY142" s="249" t="s">
        <v>134</v>
      </c>
    </row>
    <row r="143" spans="2:51" s="13" customFormat="1" ht="12">
      <c r="B143" s="239"/>
      <c r="C143" s="240"/>
      <c r="D143" s="230" t="s">
        <v>143</v>
      </c>
      <c r="E143" s="241" t="s">
        <v>1</v>
      </c>
      <c r="F143" s="242" t="s">
        <v>1365</v>
      </c>
      <c r="G143" s="240"/>
      <c r="H143" s="243">
        <v>5.6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143</v>
      </c>
      <c r="AU143" s="249" t="s">
        <v>78</v>
      </c>
      <c r="AV143" s="13" t="s">
        <v>78</v>
      </c>
      <c r="AW143" s="13" t="s">
        <v>30</v>
      </c>
      <c r="AX143" s="13" t="s">
        <v>68</v>
      </c>
      <c r="AY143" s="249" t="s">
        <v>134</v>
      </c>
    </row>
    <row r="144" spans="2:51" s="13" customFormat="1" ht="12">
      <c r="B144" s="239"/>
      <c r="C144" s="240"/>
      <c r="D144" s="230" t="s">
        <v>143</v>
      </c>
      <c r="E144" s="241" t="s">
        <v>1</v>
      </c>
      <c r="F144" s="242" t="s">
        <v>1366</v>
      </c>
      <c r="G144" s="240"/>
      <c r="H144" s="243">
        <v>15.5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143</v>
      </c>
      <c r="AU144" s="249" t="s">
        <v>78</v>
      </c>
      <c r="AV144" s="13" t="s">
        <v>78</v>
      </c>
      <c r="AW144" s="13" t="s">
        <v>30</v>
      </c>
      <c r="AX144" s="13" t="s">
        <v>68</v>
      </c>
      <c r="AY144" s="249" t="s">
        <v>134</v>
      </c>
    </row>
    <row r="145" spans="2:51" s="13" customFormat="1" ht="12">
      <c r="B145" s="239"/>
      <c r="C145" s="240"/>
      <c r="D145" s="230" t="s">
        <v>143</v>
      </c>
      <c r="E145" s="241" t="s">
        <v>1</v>
      </c>
      <c r="F145" s="242" t="s">
        <v>1367</v>
      </c>
      <c r="G145" s="240"/>
      <c r="H145" s="243">
        <v>21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143</v>
      </c>
      <c r="AU145" s="249" t="s">
        <v>78</v>
      </c>
      <c r="AV145" s="13" t="s">
        <v>78</v>
      </c>
      <c r="AW145" s="13" t="s">
        <v>30</v>
      </c>
      <c r="AX145" s="13" t="s">
        <v>68</v>
      </c>
      <c r="AY145" s="249" t="s">
        <v>134</v>
      </c>
    </row>
    <row r="146" spans="2:51" s="13" customFormat="1" ht="12">
      <c r="B146" s="239"/>
      <c r="C146" s="240"/>
      <c r="D146" s="230" t="s">
        <v>143</v>
      </c>
      <c r="E146" s="241" t="s">
        <v>1</v>
      </c>
      <c r="F146" s="242" t="s">
        <v>1368</v>
      </c>
      <c r="G146" s="240"/>
      <c r="H146" s="243">
        <v>22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143</v>
      </c>
      <c r="AU146" s="249" t="s">
        <v>78</v>
      </c>
      <c r="AV146" s="13" t="s">
        <v>78</v>
      </c>
      <c r="AW146" s="13" t="s">
        <v>30</v>
      </c>
      <c r="AX146" s="13" t="s">
        <v>68</v>
      </c>
      <c r="AY146" s="249" t="s">
        <v>134</v>
      </c>
    </row>
    <row r="147" spans="2:51" s="14" customFormat="1" ht="12">
      <c r="B147" s="250"/>
      <c r="C147" s="251"/>
      <c r="D147" s="230" t="s">
        <v>143</v>
      </c>
      <c r="E147" s="252" t="s">
        <v>1</v>
      </c>
      <c r="F147" s="253" t="s">
        <v>146</v>
      </c>
      <c r="G147" s="251"/>
      <c r="H147" s="254">
        <v>415.50500000000005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143</v>
      </c>
      <c r="AU147" s="260" t="s">
        <v>78</v>
      </c>
      <c r="AV147" s="14" t="s">
        <v>141</v>
      </c>
      <c r="AW147" s="14" t="s">
        <v>30</v>
      </c>
      <c r="AX147" s="14" t="s">
        <v>68</v>
      </c>
      <c r="AY147" s="260" t="s">
        <v>134</v>
      </c>
    </row>
    <row r="148" spans="2:51" s="13" customFormat="1" ht="12">
      <c r="B148" s="239"/>
      <c r="C148" s="240"/>
      <c r="D148" s="230" t="s">
        <v>143</v>
      </c>
      <c r="E148" s="241" t="s">
        <v>1</v>
      </c>
      <c r="F148" s="242" t="s">
        <v>1369</v>
      </c>
      <c r="G148" s="240"/>
      <c r="H148" s="243">
        <v>207.753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143</v>
      </c>
      <c r="AU148" s="249" t="s">
        <v>78</v>
      </c>
      <c r="AV148" s="13" t="s">
        <v>78</v>
      </c>
      <c r="AW148" s="13" t="s">
        <v>30</v>
      </c>
      <c r="AX148" s="13" t="s">
        <v>76</v>
      </c>
      <c r="AY148" s="249" t="s">
        <v>134</v>
      </c>
    </row>
    <row r="149" spans="2:65" s="1" customFormat="1" ht="22.5" customHeight="1">
      <c r="B149" s="38"/>
      <c r="C149" s="216" t="s">
        <v>208</v>
      </c>
      <c r="D149" s="216" t="s">
        <v>136</v>
      </c>
      <c r="E149" s="217" t="s">
        <v>1377</v>
      </c>
      <c r="F149" s="218" t="s">
        <v>1378</v>
      </c>
      <c r="G149" s="219" t="s">
        <v>465</v>
      </c>
      <c r="H149" s="220">
        <v>62.326</v>
      </c>
      <c r="I149" s="221"/>
      <c r="J149" s="222">
        <f>ROUND(I149*H149,2)</f>
        <v>0</v>
      </c>
      <c r="K149" s="218" t="s">
        <v>140</v>
      </c>
      <c r="L149" s="43"/>
      <c r="M149" s="223" t="s">
        <v>1</v>
      </c>
      <c r="N149" s="224" t="s">
        <v>39</v>
      </c>
      <c r="O149" s="7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17" t="s">
        <v>141</v>
      </c>
      <c r="AT149" s="17" t="s">
        <v>136</v>
      </c>
      <c r="AU149" s="17" t="s">
        <v>78</v>
      </c>
      <c r="AY149" s="17" t="s">
        <v>134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76</v>
      </c>
      <c r="BK149" s="227">
        <f>ROUND(I149*H149,2)</f>
        <v>0</v>
      </c>
      <c r="BL149" s="17" t="s">
        <v>141</v>
      </c>
      <c r="BM149" s="17" t="s">
        <v>1379</v>
      </c>
    </row>
    <row r="150" spans="2:65" s="1" customFormat="1" ht="22.5" customHeight="1">
      <c r="B150" s="38"/>
      <c r="C150" s="216" t="s">
        <v>8</v>
      </c>
      <c r="D150" s="216" t="s">
        <v>136</v>
      </c>
      <c r="E150" s="217" t="s">
        <v>1380</v>
      </c>
      <c r="F150" s="218" t="s">
        <v>1381</v>
      </c>
      <c r="G150" s="219" t="s">
        <v>439</v>
      </c>
      <c r="H150" s="220">
        <v>698.288</v>
      </c>
      <c r="I150" s="221"/>
      <c r="J150" s="222">
        <f>ROUND(I150*H150,2)</f>
        <v>0</v>
      </c>
      <c r="K150" s="218" t="s">
        <v>140</v>
      </c>
      <c r="L150" s="43"/>
      <c r="M150" s="223" t="s">
        <v>1</v>
      </c>
      <c r="N150" s="224" t="s">
        <v>39</v>
      </c>
      <c r="O150" s="79"/>
      <c r="P150" s="225">
        <f>O150*H150</f>
        <v>0</v>
      </c>
      <c r="Q150" s="225">
        <v>0.00084</v>
      </c>
      <c r="R150" s="225">
        <f>Q150*H150</f>
        <v>0.5865619200000001</v>
      </c>
      <c r="S150" s="225">
        <v>0</v>
      </c>
      <c r="T150" s="226">
        <f>S150*H150</f>
        <v>0</v>
      </c>
      <c r="AR150" s="17" t="s">
        <v>141</v>
      </c>
      <c r="AT150" s="17" t="s">
        <v>136</v>
      </c>
      <c r="AU150" s="17" t="s">
        <v>78</v>
      </c>
      <c r="AY150" s="17" t="s">
        <v>134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76</v>
      </c>
      <c r="BK150" s="227">
        <f>ROUND(I150*H150,2)</f>
        <v>0</v>
      </c>
      <c r="BL150" s="17" t="s">
        <v>141</v>
      </c>
      <c r="BM150" s="17" t="s">
        <v>1382</v>
      </c>
    </row>
    <row r="151" spans="2:51" s="13" customFormat="1" ht="12">
      <c r="B151" s="239"/>
      <c r="C151" s="240"/>
      <c r="D151" s="230" t="s">
        <v>143</v>
      </c>
      <c r="E151" s="241" t="s">
        <v>1</v>
      </c>
      <c r="F151" s="242" t="s">
        <v>1383</v>
      </c>
      <c r="G151" s="240"/>
      <c r="H151" s="243">
        <v>118.4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143</v>
      </c>
      <c r="AU151" s="249" t="s">
        <v>78</v>
      </c>
      <c r="AV151" s="13" t="s">
        <v>78</v>
      </c>
      <c r="AW151" s="13" t="s">
        <v>30</v>
      </c>
      <c r="AX151" s="13" t="s">
        <v>68</v>
      </c>
      <c r="AY151" s="249" t="s">
        <v>134</v>
      </c>
    </row>
    <row r="152" spans="2:51" s="13" customFormat="1" ht="12">
      <c r="B152" s="239"/>
      <c r="C152" s="240"/>
      <c r="D152" s="230" t="s">
        <v>143</v>
      </c>
      <c r="E152" s="241" t="s">
        <v>1</v>
      </c>
      <c r="F152" s="242" t="s">
        <v>1384</v>
      </c>
      <c r="G152" s="240"/>
      <c r="H152" s="243">
        <v>66.6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143</v>
      </c>
      <c r="AU152" s="249" t="s">
        <v>78</v>
      </c>
      <c r="AV152" s="13" t="s">
        <v>78</v>
      </c>
      <c r="AW152" s="13" t="s">
        <v>30</v>
      </c>
      <c r="AX152" s="13" t="s">
        <v>68</v>
      </c>
      <c r="AY152" s="249" t="s">
        <v>134</v>
      </c>
    </row>
    <row r="153" spans="2:51" s="13" customFormat="1" ht="12">
      <c r="B153" s="239"/>
      <c r="C153" s="240"/>
      <c r="D153" s="230" t="s">
        <v>143</v>
      </c>
      <c r="E153" s="241" t="s">
        <v>1</v>
      </c>
      <c r="F153" s="242" t="s">
        <v>1385</v>
      </c>
      <c r="G153" s="240"/>
      <c r="H153" s="243">
        <v>5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143</v>
      </c>
      <c r="AU153" s="249" t="s">
        <v>78</v>
      </c>
      <c r="AV153" s="13" t="s">
        <v>78</v>
      </c>
      <c r="AW153" s="13" t="s">
        <v>30</v>
      </c>
      <c r="AX153" s="13" t="s">
        <v>68</v>
      </c>
      <c r="AY153" s="249" t="s">
        <v>134</v>
      </c>
    </row>
    <row r="154" spans="2:51" s="13" customFormat="1" ht="12">
      <c r="B154" s="239"/>
      <c r="C154" s="240"/>
      <c r="D154" s="230" t="s">
        <v>143</v>
      </c>
      <c r="E154" s="241" t="s">
        <v>1</v>
      </c>
      <c r="F154" s="242" t="s">
        <v>1386</v>
      </c>
      <c r="G154" s="240"/>
      <c r="H154" s="243">
        <v>325.475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143</v>
      </c>
      <c r="AU154" s="249" t="s">
        <v>78</v>
      </c>
      <c r="AV154" s="13" t="s">
        <v>78</v>
      </c>
      <c r="AW154" s="13" t="s">
        <v>30</v>
      </c>
      <c r="AX154" s="13" t="s">
        <v>68</v>
      </c>
      <c r="AY154" s="249" t="s">
        <v>134</v>
      </c>
    </row>
    <row r="155" spans="2:51" s="13" customFormat="1" ht="12">
      <c r="B155" s="239"/>
      <c r="C155" s="240"/>
      <c r="D155" s="230" t="s">
        <v>143</v>
      </c>
      <c r="E155" s="241" t="s">
        <v>1</v>
      </c>
      <c r="F155" s="242" t="s">
        <v>1387</v>
      </c>
      <c r="G155" s="240"/>
      <c r="H155" s="243">
        <v>89.613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143</v>
      </c>
      <c r="AU155" s="249" t="s">
        <v>78</v>
      </c>
      <c r="AV155" s="13" t="s">
        <v>78</v>
      </c>
      <c r="AW155" s="13" t="s">
        <v>30</v>
      </c>
      <c r="AX155" s="13" t="s">
        <v>68</v>
      </c>
      <c r="AY155" s="249" t="s">
        <v>134</v>
      </c>
    </row>
    <row r="156" spans="2:51" s="13" customFormat="1" ht="12">
      <c r="B156" s="239"/>
      <c r="C156" s="240"/>
      <c r="D156" s="230" t="s">
        <v>143</v>
      </c>
      <c r="E156" s="241" t="s">
        <v>1</v>
      </c>
      <c r="F156" s="242" t="s">
        <v>1388</v>
      </c>
      <c r="G156" s="240"/>
      <c r="H156" s="243">
        <v>9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143</v>
      </c>
      <c r="AU156" s="249" t="s">
        <v>78</v>
      </c>
      <c r="AV156" s="13" t="s">
        <v>78</v>
      </c>
      <c r="AW156" s="13" t="s">
        <v>30</v>
      </c>
      <c r="AX156" s="13" t="s">
        <v>68</v>
      </c>
      <c r="AY156" s="249" t="s">
        <v>134</v>
      </c>
    </row>
    <row r="157" spans="2:51" s="13" customFormat="1" ht="12">
      <c r="B157" s="239"/>
      <c r="C157" s="240"/>
      <c r="D157" s="230" t="s">
        <v>143</v>
      </c>
      <c r="E157" s="241" t="s">
        <v>1</v>
      </c>
      <c r="F157" s="242" t="s">
        <v>1389</v>
      </c>
      <c r="G157" s="240"/>
      <c r="H157" s="243">
        <v>11.2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143</v>
      </c>
      <c r="AU157" s="249" t="s">
        <v>78</v>
      </c>
      <c r="AV157" s="13" t="s">
        <v>78</v>
      </c>
      <c r="AW157" s="13" t="s">
        <v>30</v>
      </c>
      <c r="AX157" s="13" t="s">
        <v>68</v>
      </c>
      <c r="AY157" s="249" t="s">
        <v>134</v>
      </c>
    </row>
    <row r="158" spans="2:51" s="13" customFormat="1" ht="12">
      <c r="B158" s="239"/>
      <c r="C158" s="240"/>
      <c r="D158" s="230" t="s">
        <v>143</v>
      </c>
      <c r="E158" s="241" t="s">
        <v>1</v>
      </c>
      <c r="F158" s="242" t="s">
        <v>1390</v>
      </c>
      <c r="G158" s="240"/>
      <c r="H158" s="243">
        <v>31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143</v>
      </c>
      <c r="AU158" s="249" t="s">
        <v>78</v>
      </c>
      <c r="AV158" s="13" t="s">
        <v>78</v>
      </c>
      <c r="AW158" s="13" t="s">
        <v>30</v>
      </c>
      <c r="AX158" s="13" t="s">
        <v>68</v>
      </c>
      <c r="AY158" s="249" t="s">
        <v>134</v>
      </c>
    </row>
    <row r="159" spans="2:51" s="13" customFormat="1" ht="12">
      <c r="B159" s="239"/>
      <c r="C159" s="240"/>
      <c r="D159" s="230" t="s">
        <v>143</v>
      </c>
      <c r="E159" s="241" t="s">
        <v>1</v>
      </c>
      <c r="F159" s="242" t="s">
        <v>1391</v>
      </c>
      <c r="G159" s="240"/>
      <c r="H159" s="243">
        <v>42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143</v>
      </c>
      <c r="AU159" s="249" t="s">
        <v>78</v>
      </c>
      <c r="AV159" s="13" t="s">
        <v>78</v>
      </c>
      <c r="AW159" s="13" t="s">
        <v>30</v>
      </c>
      <c r="AX159" s="13" t="s">
        <v>68</v>
      </c>
      <c r="AY159" s="249" t="s">
        <v>134</v>
      </c>
    </row>
    <row r="160" spans="2:51" s="14" customFormat="1" ht="12">
      <c r="B160" s="250"/>
      <c r="C160" s="251"/>
      <c r="D160" s="230" t="s">
        <v>143</v>
      </c>
      <c r="E160" s="252" t="s">
        <v>1</v>
      </c>
      <c r="F160" s="253" t="s">
        <v>146</v>
      </c>
      <c r="G160" s="251"/>
      <c r="H160" s="254">
        <v>698.288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AT160" s="260" t="s">
        <v>143</v>
      </c>
      <c r="AU160" s="260" t="s">
        <v>78</v>
      </c>
      <c r="AV160" s="14" t="s">
        <v>141</v>
      </c>
      <c r="AW160" s="14" t="s">
        <v>30</v>
      </c>
      <c r="AX160" s="14" t="s">
        <v>76</v>
      </c>
      <c r="AY160" s="260" t="s">
        <v>134</v>
      </c>
    </row>
    <row r="161" spans="2:65" s="1" customFormat="1" ht="22.5" customHeight="1">
      <c r="B161" s="38"/>
      <c r="C161" s="216" t="s">
        <v>216</v>
      </c>
      <c r="D161" s="216" t="s">
        <v>136</v>
      </c>
      <c r="E161" s="217" t="s">
        <v>1392</v>
      </c>
      <c r="F161" s="218" t="s">
        <v>1393</v>
      </c>
      <c r="G161" s="219" t="s">
        <v>439</v>
      </c>
      <c r="H161" s="220">
        <v>698.288</v>
      </c>
      <c r="I161" s="221"/>
      <c r="J161" s="222">
        <f>ROUND(I161*H161,2)</f>
        <v>0</v>
      </c>
      <c r="K161" s="218" t="s">
        <v>140</v>
      </c>
      <c r="L161" s="43"/>
      <c r="M161" s="223" t="s">
        <v>1</v>
      </c>
      <c r="N161" s="224" t="s">
        <v>39</v>
      </c>
      <c r="O161" s="7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17" t="s">
        <v>141</v>
      </c>
      <c r="AT161" s="17" t="s">
        <v>136</v>
      </c>
      <c r="AU161" s="17" t="s">
        <v>78</v>
      </c>
      <c r="AY161" s="17" t="s">
        <v>134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7" t="s">
        <v>76</v>
      </c>
      <c r="BK161" s="227">
        <f>ROUND(I161*H161,2)</f>
        <v>0</v>
      </c>
      <c r="BL161" s="17" t="s">
        <v>141</v>
      </c>
      <c r="BM161" s="17" t="s">
        <v>1394</v>
      </c>
    </row>
    <row r="162" spans="2:65" s="1" customFormat="1" ht="22.5" customHeight="1">
      <c r="B162" s="38"/>
      <c r="C162" s="216" t="s">
        <v>220</v>
      </c>
      <c r="D162" s="216" t="s">
        <v>136</v>
      </c>
      <c r="E162" s="217" t="s">
        <v>1395</v>
      </c>
      <c r="F162" s="218" t="s">
        <v>1396</v>
      </c>
      <c r="G162" s="219" t="s">
        <v>465</v>
      </c>
      <c r="H162" s="220">
        <v>201.38</v>
      </c>
      <c r="I162" s="221"/>
      <c r="J162" s="222">
        <f>ROUND(I162*H162,2)</f>
        <v>0</v>
      </c>
      <c r="K162" s="218" t="s">
        <v>140</v>
      </c>
      <c r="L162" s="43"/>
      <c r="M162" s="223" t="s">
        <v>1</v>
      </c>
      <c r="N162" s="224" t="s">
        <v>39</v>
      </c>
      <c r="O162" s="7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7" t="s">
        <v>141</v>
      </c>
      <c r="AT162" s="17" t="s">
        <v>136</v>
      </c>
      <c r="AU162" s="17" t="s">
        <v>78</v>
      </c>
      <c r="AY162" s="17" t="s">
        <v>134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76</v>
      </c>
      <c r="BK162" s="227">
        <f>ROUND(I162*H162,2)</f>
        <v>0</v>
      </c>
      <c r="BL162" s="17" t="s">
        <v>141</v>
      </c>
      <c r="BM162" s="17" t="s">
        <v>1397</v>
      </c>
    </row>
    <row r="163" spans="2:51" s="13" customFormat="1" ht="12">
      <c r="B163" s="239"/>
      <c r="C163" s="240"/>
      <c r="D163" s="230" t="s">
        <v>143</v>
      </c>
      <c r="E163" s="241" t="s">
        <v>1</v>
      </c>
      <c r="F163" s="242" t="s">
        <v>1398</v>
      </c>
      <c r="G163" s="240"/>
      <c r="H163" s="243">
        <v>201.38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143</v>
      </c>
      <c r="AU163" s="249" t="s">
        <v>78</v>
      </c>
      <c r="AV163" s="13" t="s">
        <v>78</v>
      </c>
      <c r="AW163" s="13" t="s">
        <v>30</v>
      </c>
      <c r="AX163" s="13" t="s">
        <v>76</v>
      </c>
      <c r="AY163" s="249" t="s">
        <v>134</v>
      </c>
    </row>
    <row r="164" spans="2:65" s="1" customFormat="1" ht="22.5" customHeight="1">
      <c r="B164" s="38"/>
      <c r="C164" s="216" t="s">
        <v>224</v>
      </c>
      <c r="D164" s="216" t="s">
        <v>136</v>
      </c>
      <c r="E164" s="217" t="s">
        <v>521</v>
      </c>
      <c r="F164" s="218" t="s">
        <v>522</v>
      </c>
      <c r="G164" s="219" t="s">
        <v>465</v>
      </c>
      <c r="H164" s="220">
        <v>289.123</v>
      </c>
      <c r="I164" s="221"/>
      <c r="J164" s="222">
        <f>ROUND(I164*H164,2)</f>
        <v>0</v>
      </c>
      <c r="K164" s="218" t="s">
        <v>140</v>
      </c>
      <c r="L164" s="43"/>
      <c r="M164" s="223" t="s">
        <v>1</v>
      </c>
      <c r="N164" s="224" t="s">
        <v>39</v>
      </c>
      <c r="O164" s="7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17" t="s">
        <v>141</v>
      </c>
      <c r="AT164" s="17" t="s">
        <v>136</v>
      </c>
      <c r="AU164" s="17" t="s">
        <v>78</v>
      </c>
      <c r="AY164" s="17" t="s">
        <v>134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7" t="s">
        <v>76</v>
      </c>
      <c r="BK164" s="227">
        <f>ROUND(I164*H164,2)</f>
        <v>0</v>
      </c>
      <c r="BL164" s="17" t="s">
        <v>141</v>
      </c>
      <c r="BM164" s="17" t="s">
        <v>1399</v>
      </c>
    </row>
    <row r="165" spans="2:51" s="13" customFormat="1" ht="12">
      <c r="B165" s="239"/>
      <c r="C165" s="240"/>
      <c r="D165" s="230" t="s">
        <v>143</v>
      </c>
      <c r="E165" s="241" t="s">
        <v>1</v>
      </c>
      <c r="F165" s="242" t="s">
        <v>1400</v>
      </c>
      <c r="G165" s="240"/>
      <c r="H165" s="243">
        <v>289.123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143</v>
      </c>
      <c r="AU165" s="249" t="s">
        <v>78</v>
      </c>
      <c r="AV165" s="13" t="s">
        <v>78</v>
      </c>
      <c r="AW165" s="13" t="s">
        <v>30</v>
      </c>
      <c r="AX165" s="13" t="s">
        <v>76</v>
      </c>
      <c r="AY165" s="249" t="s">
        <v>134</v>
      </c>
    </row>
    <row r="166" spans="2:65" s="1" customFormat="1" ht="16.5" customHeight="1">
      <c r="B166" s="38"/>
      <c r="C166" s="216" t="s">
        <v>228</v>
      </c>
      <c r="D166" s="216" t="s">
        <v>136</v>
      </c>
      <c r="E166" s="217" t="s">
        <v>1401</v>
      </c>
      <c r="F166" s="218" t="s">
        <v>1402</v>
      </c>
      <c r="G166" s="219" t="s">
        <v>465</v>
      </c>
      <c r="H166" s="220">
        <v>289.123</v>
      </c>
      <c r="I166" s="221"/>
      <c r="J166" s="222">
        <f>ROUND(I166*H166,2)</f>
        <v>0</v>
      </c>
      <c r="K166" s="218" t="s">
        <v>140</v>
      </c>
      <c r="L166" s="43"/>
      <c r="M166" s="223" t="s">
        <v>1</v>
      </c>
      <c r="N166" s="224" t="s">
        <v>39</v>
      </c>
      <c r="O166" s="7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17" t="s">
        <v>141</v>
      </c>
      <c r="AT166" s="17" t="s">
        <v>136</v>
      </c>
      <c r="AU166" s="17" t="s">
        <v>78</v>
      </c>
      <c r="AY166" s="17" t="s">
        <v>134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76</v>
      </c>
      <c r="BK166" s="227">
        <f>ROUND(I166*H166,2)</f>
        <v>0</v>
      </c>
      <c r="BL166" s="17" t="s">
        <v>141</v>
      </c>
      <c r="BM166" s="17" t="s">
        <v>1403</v>
      </c>
    </row>
    <row r="167" spans="2:65" s="1" customFormat="1" ht="16.5" customHeight="1">
      <c r="B167" s="38"/>
      <c r="C167" s="216" t="s">
        <v>232</v>
      </c>
      <c r="D167" s="216" t="s">
        <v>136</v>
      </c>
      <c r="E167" s="217" t="s">
        <v>537</v>
      </c>
      <c r="F167" s="218" t="s">
        <v>538</v>
      </c>
      <c r="G167" s="219" t="s">
        <v>465</v>
      </c>
      <c r="H167" s="220">
        <v>289.123</v>
      </c>
      <c r="I167" s="221"/>
      <c r="J167" s="222">
        <f>ROUND(I167*H167,2)</f>
        <v>0</v>
      </c>
      <c r="K167" s="218" t="s">
        <v>140</v>
      </c>
      <c r="L167" s="43"/>
      <c r="M167" s="223" t="s">
        <v>1</v>
      </c>
      <c r="N167" s="224" t="s">
        <v>39</v>
      </c>
      <c r="O167" s="7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17" t="s">
        <v>141</v>
      </c>
      <c r="AT167" s="17" t="s">
        <v>136</v>
      </c>
      <c r="AU167" s="17" t="s">
        <v>78</v>
      </c>
      <c r="AY167" s="17" t="s">
        <v>134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7" t="s">
        <v>76</v>
      </c>
      <c r="BK167" s="227">
        <f>ROUND(I167*H167,2)</f>
        <v>0</v>
      </c>
      <c r="BL167" s="17" t="s">
        <v>141</v>
      </c>
      <c r="BM167" s="17" t="s">
        <v>1404</v>
      </c>
    </row>
    <row r="168" spans="2:65" s="1" customFormat="1" ht="16.5" customHeight="1">
      <c r="B168" s="38"/>
      <c r="C168" s="216" t="s">
        <v>7</v>
      </c>
      <c r="D168" s="216" t="s">
        <v>136</v>
      </c>
      <c r="E168" s="217" t="s">
        <v>541</v>
      </c>
      <c r="F168" s="218" t="s">
        <v>542</v>
      </c>
      <c r="G168" s="219" t="s">
        <v>543</v>
      </c>
      <c r="H168" s="220">
        <v>578.246</v>
      </c>
      <c r="I168" s="221"/>
      <c r="J168" s="222">
        <f>ROUND(I168*H168,2)</f>
        <v>0</v>
      </c>
      <c r="K168" s="218" t="s">
        <v>140</v>
      </c>
      <c r="L168" s="43"/>
      <c r="M168" s="223" t="s">
        <v>1</v>
      </c>
      <c r="N168" s="224" t="s">
        <v>39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141</v>
      </c>
      <c r="AT168" s="17" t="s">
        <v>136</v>
      </c>
      <c r="AU168" s="17" t="s">
        <v>78</v>
      </c>
      <c r="AY168" s="17" t="s">
        <v>134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76</v>
      </c>
      <c r="BK168" s="227">
        <f>ROUND(I168*H168,2)</f>
        <v>0</v>
      </c>
      <c r="BL168" s="17" t="s">
        <v>141</v>
      </c>
      <c r="BM168" s="17" t="s">
        <v>1405</v>
      </c>
    </row>
    <row r="169" spans="2:51" s="13" customFormat="1" ht="12">
      <c r="B169" s="239"/>
      <c r="C169" s="240"/>
      <c r="D169" s="230" t="s">
        <v>143</v>
      </c>
      <c r="E169" s="241" t="s">
        <v>1</v>
      </c>
      <c r="F169" s="242" t="s">
        <v>1406</v>
      </c>
      <c r="G169" s="240"/>
      <c r="H169" s="243">
        <v>289.123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143</v>
      </c>
      <c r="AU169" s="249" t="s">
        <v>78</v>
      </c>
      <c r="AV169" s="13" t="s">
        <v>78</v>
      </c>
      <c r="AW169" s="13" t="s">
        <v>30</v>
      </c>
      <c r="AX169" s="13" t="s">
        <v>68</v>
      </c>
      <c r="AY169" s="249" t="s">
        <v>134</v>
      </c>
    </row>
    <row r="170" spans="2:51" s="13" customFormat="1" ht="12">
      <c r="B170" s="239"/>
      <c r="C170" s="240"/>
      <c r="D170" s="230" t="s">
        <v>143</v>
      </c>
      <c r="E170" s="241" t="s">
        <v>1</v>
      </c>
      <c r="F170" s="242" t="s">
        <v>1407</v>
      </c>
      <c r="G170" s="240"/>
      <c r="H170" s="243">
        <v>578.246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143</v>
      </c>
      <c r="AU170" s="249" t="s">
        <v>78</v>
      </c>
      <c r="AV170" s="13" t="s">
        <v>78</v>
      </c>
      <c r="AW170" s="13" t="s">
        <v>30</v>
      </c>
      <c r="AX170" s="13" t="s">
        <v>76</v>
      </c>
      <c r="AY170" s="249" t="s">
        <v>134</v>
      </c>
    </row>
    <row r="171" spans="2:65" s="1" customFormat="1" ht="22.5" customHeight="1">
      <c r="B171" s="38"/>
      <c r="C171" s="216" t="s">
        <v>239</v>
      </c>
      <c r="D171" s="216" t="s">
        <v>136</v>
      </c>
      <c r="E171" s="217" t="s">
        <v>547</v>
      </c>
      <c r="F171" s="218" t="s">
        <v>548</v>
      </c>
      <c r="G171" s="219" t="s">
        <v>465</v>
      </c>
      <c r="H171" s="220">
        <v>252.766</v>
      </c>
      <c r="I171" s="221"/>
      <c r="J171" s="222">
        <f>ROUND(I171*H171,2)</f>
        <v>0</v>
      </c>
      <c r="K171" s="218" t="s">
        <v>140</v>
      </c>
      <c r="L171" s="43"/>
      <c r="M171" s="223" t="s">
        <v>1</v>
      </c>
      <c r="N171" s="224" t="s">
        <v>39</v>
      </c>
      <c r="O171" s="7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17" t="s">
        <v>141</v>
      </c>
      <c r="AT171" s="17" t="s">
        <v>136</v>
      </c>
      <c r="AU171" s="17" t="s">
        <v>78</v>
      </c>
      <c r="AY171" s="17" t="s">
        <v>134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7" t="s">
        <v>76</v>
      </c>
      <c r="BK171" s="227">
        <f>ROUND(I171*H171,2)</f>
        <v>0</v>
      </c>
      <c r="BL171" s="17" t="s">
        <v>141</v>
      </c>
      <c r="BM171" s="17" t="s">
        <v>1408</v>
      </c>
    </row>
    <row r="172" spans="2:51" s="13" customFormat="1" ht="12">
      <c r="B172" s="239"/>
      <c r="C172" s="240"/>
      <c r="D172" s="230" t="s">
        <v>143</v>
      </c>
      <c r="E172" s="241" t="s">
        <v>1</v>
      </c>
      <c r="F172" s="242" t="s">
        <v>1409</v>
      </c>
      <c r="G172" s="240"/>
      <c r="H172" s="243">
        <v>292.509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143</v>
      </c>
      <c r="AU172" s="249" t="s">
        <v>78</v>
      </c>
      <c r="AV172" s="13" t="s">
        <v>78</v>
      </c>
      <c r="AW172" s="13" t="s">
        <v>30</v>
      </c>
      <c r="AX172" s="13" t="s">
        <v>68</v>
      </c>
      <c r="AY172" s="249" t="s">
        <v>134</v>
      </c>
    </row>
    <row r="173" spans="2:51" s="13" customFormat="1" ht="12">
      <c r="B173" s="239"/>
      <c r="C173" s="240"/>
      <c r="D173" s="230" t="s">
        <v>143</v>
      </c>
      <c r="E173" s="241" t="s">
        <v>1</v>
      </c>
      <c r="F173" s="242" t="s">
        <v>1410</v>
      </c>
      <c r="G173" s="240"/>
      <c r="H173" s="243">
        <v>-9.503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143</v>
      </c>
      <c r="AU173" s="249" t="s">
        <v>78</v>
      </c>
      <c r="AV173" s="13" t="s">
        <v>78</v>
      </c>
      <c r="AW173" s="13" t="s">
        <v>30</v>
      </c>
      <c r="AX173" s="13" t="s">
        <v>68</v>
      </c>
      <c r="AY173" s="249" t="s">
        <v>134</v>
      </c>
    </row>
    <row r="174" spans="2:51" s="13" customFormat="1" ht="12">
      <c r="B174" s="239"/>
      <c r="C174" s="240"/>
      <c r="D174" s="230" t="s">
        <v>143</v>
      </c>
      <c r="E174" s="241" t="s">
        <v>1</v>
      </c>
      <c r="F174" s="242" t="s">
        <v>1411</v>
      </c>
      <c r="G174" s="240"/>
      <c r="H174" s="243">
        <v>-30.24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143</v>
      </c>
      <c r="AU174" s="249" t="s">
        <v>78</v>
      </c>
      <c r="AV174" s="13" t="s">
        <v>78</v>
      </c>
      <c r="AW174" s="13" t="s">
        <v>30</v>
      </c>
      <c r="AX174" s="13" t="s">
        <v>68</v>
      </c>
      <c r="AY174" s="249" t="s">
        <v>134</v>
      </c>
    </row>
    <row r="175" spans="2:51" s="14" customFormat="1" ht="12">
      <c r="B175" s="250"/>
      <c r="C175" s="251"/>
      <c r="D175" s="230" t="s">
        <v>143</v>
      </c>
      <c r="E175" s="252" t="s">
        <v>1</v>
      </c>
      <c r="F175" s="253" t="s">
        <v>146</v>
      </c>
      <c r="G175" s="251"/>
      <c r="H175" s="254">
        <v>252.76600000000002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AT175" s="260" t="s">
        <v>143</v>
      </c>
      <c r="AU175" s="260" t="s">
        <v>78</v>
      </c>
      <c r="AV175" s="14" t="s">
        <v>141</v>
      </c>
      <c r="AW175" s="14" t="s">
        <v>30</v>
      </c>
      <c r="AX175" s="14" t="s">
        <v>76</v>
      </c>
      <c r="AY175" s="260" t="s">
        <v>134</v>
      </c>
    </row>
    <row r="176" spans="2:65" s="1" customFormat="1" ht="16.5" customHeight="1">
      <c r="B176" s="38"/>
      <c r="C176" s="272" t="s">
        <v>243</v>
      </c>
      <c r="D176" s="272" t="s">
        <v>565</v>
      </c>
      <c r="E176" s="273" t="s">
        <v>1412</v>
      </c>
      <c r="F176" s="274" t="s">
        <v>1413</v>
      </c>
      <c r="G176" s="275" t="s">
        <v>543</v>
      </c>
      <c r="H176" s="276">
        <v>126.383</v>
      </c>
      <c r="I176" s="277"/>
      <c r="J176" s="278">
        <f>ROUND(I176*H176,2)</f>
        <v>0</v>
      </c>
      <c r="K176" s="274" t="s">
        <v>140</v>
      </c>
      <c r="L176" s="279"/>
      <c r="M176" s="280" t="s">
        <v>1</v>
      </c>
      <c r="N176" s="281" t="s">
        <v>39</v>
      </c>
      <c r="O176" s="79"/>
      <c r="P176" s="225">
        <f>O176*H176</f>
        <v>0</v>
      </c>
      <c r="Q176" s="225">
        <v>1</v>
      </c>
      <c r="R176" s="225">
        <f>Q176*H176</f>
        <v>126.383</v>
      </c>
      <c r="S176" s="225">
        <v>0</v>
      </c>
      <c r="T176" s="226">
        <f>S176*H176</f>
        <v>0</v>
      </c>
      <c r="AR176" s="17" t="s">
        <v>175</v>
      </c>
      <c r="AT176" s="17" t="s">
        <v>565</v>
      </c>
      <c r="AU176" s="17" t="s">
        <v>78</v>
      </c>
      <c r="AY176" s="17" t="s">
        <v>134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7" t="s">
        <v>76</v>
      </c>
      <c r="BK176" s="227">
        <f>ROUND(I176*H176,2)</f>
        <v>0</v>
      </c>
      <c r="BL176" s="17" t="s">
        <v>141</v>
      </c>
      <c r="BM176" s="17" t="s">
        <v>1414</v>
      </c>
    </row>
    <row r="177" spans="2:51" s="13" customFormat="1" ht="12">
      <c r="B177" s="239"/>
      <c r="C177" s="240"/>
      <c r="D177" s="230" t="s">
        <v>143</v>
      </c>
      <c r="E177" s="241" t="s">
        <v>1</v>
      </c>
      <c r="F177" s="242" t="s">
        <v>1415</v>
      </c>
      <c r="G177" s="240"/>
      <c r="H177" s="243">
        <v>126.383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143</v>
      </c>
      <c r="AU177" s="249" t="s">
        <v>78</v>
      </c>
      <c r="AV177" s="13" t="s">
        <v>78</v>
      </c>
      <c r="AW177" s="13" t="s">
        <v>30</v>
      </c>
      <c r="AX177" s="13" t="s">
        <v>76</v>
      </c>
      <c r="AY177" s="249" t="s">
        <v>134</v>
      </c>
    </row>
    <row r="178" spans="2:65" s="1" customFormat="1" ht="22.5" customHeight="1">
      <c r="B178" s="38"/>
      <c r="C178" s="216" t="s">
        <v>248</v>
      </c>
      <c r="D178" s="216" t="s">
        <v>136</v>
      </c>
      <c r="E178" s="217" t="s">
        <v>1416</v>
      </c>
      <c r="F178" s="218" t="s">
        <v>1417</v>
      </c>
      <c r="G178" s="219" t="s">
        <v>465</v>
      </c>
      <c r="H178" s="220">
        <v>120.577</v>
      </c>
      <c r="I178" s="221"/>
      <c r="J178" s="222">
        <f>ROUND(I178*H178,2)</f>
        <v>0</v>
      </c>
      <c r="K178" s="218" t="s">
        <v>140</v>
      </c>
      <c r="L178" s="43"/>
      <c r="M178" s="223" t="s">
        <v>1</v>
      </c>
      <c r="N178" s="224" t="s">
        <v>39</v>
      </c>
      <c r="O178" s="7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17" t="s">
        <v>141</v>
      </c>
      <c r="AT178" s="17" t="s">
        <v>136</v>
      </c>
      <c r="AU178" s="17" t="s">
        <v>78</v>
      </c>
      <c r="AY178" s="17" t="s">
        <v>134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7" t="s">
        <v>76</v>
      </c>
      <c r="BK178" s="227">
        <f>ROUND(I178*H178,2)</f>
        <v>0</v>
      </c>
      <c r="BL178" s="17" t="s">
        <v>141</v>
      </c>
      <c r="BM178" s="17" t="s">
        <v>1418</v>
      </c>
    </row>
    <row r="179" spans="2:51" s="13" customFormat="1" ht="12">
      <c r="B179" s="239"/>
      <c r="C179" s="240"/>
      <c r="D179" s="230" t="s">
        <v>143</v>
      </c>
      <c r="E179" s="241" t="s">
        <v>1</v>
      </c>
      <c r="F179" s="242" t="s">
        <v>1419</v>
      </c>
      <c r="G179" s="240"/>
      <c r="H179" s="243">
        <v>35.964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143</v>
      </c>
      <c r="AU179" s="249" t="s">
        <v>78</v>
      </c>
      <c r="AV179" s="13" t="s">
        <v>78</v>
      </c>
      <c r="AW179" s="13" t="s">
        <v>30</v>
      </c>
      <c r="AX179" s="13" t="s">
        <v>68</v>
      </c>
      <c r="AY179" s="249" t="s">
        <v>134</v>
      </c>
    </row>
    <row r="180" spans="2:51" s="13" customFormat="1" ht="12">
      <c r="B180" s="239"/>
      <c r="C180" s="240"/>
      <c r="D180" s="230" t="s">
        <v>143</v>
      </c>
      <c r="E180" s="241" t="s">
        <v>1</v>
      </c>
      <c r="F180" s="242" t="s">
        <v>1420</v>
      </c>
      <c r="G180" s="240"/>
      <c r="H180" s="243">
        <v>32.303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143</v>
      </c>
      <c r="AU180" s="249" t="s">
        <v>78</v>
      </c>
      <c r="AV180" s="13" t="s">
        <v>78</v>
      </c>
      <c r="AW180" s="13" t="s">
        <v>30</v>
      </c>
      <c r="AX180" s="13" t="s">
        <v>68</v>
      </c>
      <c r="AY180" s="249" t="s">
        <v>134</v>
      </c>
    </row>
    <row r="181" spans="2:51" s="13" customFormat="1" ht="12">
      <c r="B181" s="239"/>
      <c r="C181" s="240"/>
      <c r="D181" s="230" t="s">
        <v>143</v>
      </c>
      <c r="E181" s="241" t="s">
        <v>1</v>
      </c>
      <c r="F181" s="242" t="s">
        <v>1421</v>
      </c>
      <c r="G181" s="240"/>
      <c r="H181" s="243">
        <v>78.95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143</v>
      </c>
      <c r="AU181" s="249" t="s">
        <v>78</v>
      </c>
      <c r="AV181" s="13" t="s">
        <v>78</v>
      </c>
      <c r="AW181" s="13" t="s">
        <v>30</v>
      </c>
      <c r="AX181" s="13" t="s">
        <v>68</v>
      </c>
      <c r="AY181" s="249" t="s">
        <v>134</v>
      </c>
    </row>
    <row r="182" spans="2:51" s="13" customFormat="1" ht="12">
      <c r="B182" s="239"/>
      <c r="C182" s="240"/>
      <c r="D182" s="230" t="s">
        <v>143</v>
      </c>
      <c r="E182" s="241" t="s">
        <v>1</v>
      </c>
      <c r="F182" s="242" t="s">
        <v>1422</v>
      </c>
      <c r="G182" s="240"/>
      <c r="H182" s="243">
        <v>-26.64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143</v>
      </c>
      <c r="AU182" s="249" t="s">
        <v>78</v>
      </c>
      <c r="AV182" s="13" t="s">
        <v>78</v>
      </c>
      <c r="AW182" s="13" t="s">
        <v>30</v>
      </c>
      <c r="AX182" s="13" t="s">
        <v>68</v>
      </c>
      <c r="AY182" s="249" t="s">
        <v>134</v>
      </c>
    </row>
    <row r="183" spans="2:51" s="14" customFormat="1" ht="12">
      <c r="B183" s="250"/>
      <c r="C183" s="251"/>
      <c r="D183" s="230" t="s">
        <v>143</v>
      </c>
      <c r="E183" s="252" t="s">
        <v>1</v>
      </c>
      <c r="F183" s="253" t="s">
        <v>146</v>
      </c>
      <c r="G183" s="251"/>
      <c r="H183" s="254">
        <v>120.57699999999998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143</v>
      </c>
      <c r="AU183" s="260" t="s">
        <v>78</v>
      </c>
      <c r="AV183" s="14" t="s">
        <v>141</v>
      </c>
      <c r="AW183" s="14" t="s">
        <v>30</v>
      </c>
      <c r="AX183" s="14" t="s">
        <v>76</v>
      </c>
      <c r="AY183" s="260" t="s">
        <v>134</v>
      </c>
    </row>
    <row r="184" spans="2:65" s="1" customFormat="1" ht="16.5" customHeight="1">
      <c r="B184" s="38"/>
      <c r="C184" s="272" t="s">
        <v>253</v>
      </c>
      <c r="D184" s="272" t="s">
        <v>565</v>
      </c>
      <c r="E184" s="273" t="s">
        <v>1423</v>
      </c>
      <c r="F184" s="274" t="s">
        <v>1424</v>
      </c>
      <c r="G184" s="275" t="s">
        <v>543</v>
      </c>
      <c r="H184" s="276">
        <v>241.154</v>
      </c>
      <c r="I184" s="277"/>
      <c r="J184" s="278">
        <f>ROUND(I184*H184,2)</f>
        <v>0</v>
      </c>
      <c r="K184" s="274" t="s">
        <v>140</v>
      </c>
      <c r="L184" s="279"/>
      <c r="M184" s="280" t="s">
        <v>1</v>
      </c>
      <c r="N184" s="281" t="s">
        <v>39</v>
      </c>
      <c r="O184" s="79"/>
      <c r="P184" s="225">
        <f>O184*H184</f>
        <v>0</v>
      </c>
      <c r="Q184" s="225">
        <v>1</v>
      </c>
      <c r="R184" s="225">
        <f>Q184*H184</f>
        <v>241.154</v>
      </c>
      <c r="S184" s="225">
        <v>0</v>
      </c>
      <c r="T184" s="226">
        <f>S184*H184</f>
        <v>0</v>
      </c>
      <c r="AR184" s="17" t="s">
        <v>175</v>
      </c>
      <c r="AT184" s="17" t="s">
        <v>565</v>
      </c>
      <c r="AU184" s="17" t="s">
        <v>78</v>
      </c>
      <c r="AY184" s="17" t="s">
        <v>134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7" t="s">
        <v>76</v>
      </c>
      <c r="BK184" s="227">
        <f>ROUND(I184*H184,2)</f>
        <v>0</v>
      </c>
      <c r="BL184" s="17" t="s">
        <v>141</v>
      </c>
      <c r="BM184" s="17" t="s">
        <v>1425</v>
      </c>
    </row>
    <row r="185" spans="2:51" s="13" customFormat="1" ht="12">
      <c r="B185" s="239"/>
      <c r="C185" s="240"/>
      <c r="D185" s="230" t="s">
        <v>143</v>
      </c>
      <c r="E185" s="241" t="s">
        <v>1</v>
      </c>
      <c r="F185" s="242" t="s">
        <v>1426</v>
      </c>
      <c r="G185" s="240"/>
      <c r="H185" s="243">
        <v>241.154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143</v>
      </c>
      <c r="AU185" s="249" t="s">
        <v>78</v>
      </c>
      <c r="AV185" s="13" t="s">
        <v>78</v>
      </c>
      <c r="AW185" s="13" t="s">
        <v>30</v>
      </c>
      <c r="AX185" s="13" t="s">
        <v>76</v>
      </c>
      <c r="AY185" s="249" t="s">
        <v>134</v>
      </c>
    </row>
    <row r="186" spans="2:65" s="1" customFormat="1" ht="22.5" customHeight="1">
      <c r="B186" s="38"/>
      <c r="C186" s="216" t="s">
        <v>258</v>
      </c>
      <c r="D186" s="216" t="s">
        <v>136</v>
      </c>
      <c r="E186" s="217" t="s">
        <v>1427</v>
      </c>
      <c r="F186" s="218" t="s">
        <v>1428</v>
      </c>
      <c r="G186" s="219" t="s">
        <v>439</v>
      </c>
      <c r="H186" s="220">
        <v>273.007</v>
      </c>
      <c r="I186" s="221"/>
      <c r="J186" s="222">
        <f>ROUND(I186*H186,2)</f>
        <v>0</v>
      </c>
      <c r="K186" s="218" t="s">
        <v>140</v>
      </c>
      <c r="L186" s="43"/>
      <c r="M186" s="223" t="s">
        <v>1</v>
      </c>
      <c r="N186" s="224" t="s">
        <v>39</v>
      </c>
      <c r="O186" s="7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17" t="s">
        <v>141</v>
      </c>
      <c r="AT186" s="17" t="s">
        <v>136</v>
      </c>
      <c r="AU186" s="17" t="s">
        <v>78</v>
      </c>
      <c r="AY186" s="17" t="s">
        <v>134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7" t="s">
        <v>76</v>
      </c>
      <c r="BK186" s="227">
        <f>ROUND(I186*H186,2)</f>
        <v>0</v>
      </c>
      <c r="BL186" s="17" t="s">
        <v>141</v>
      </c>
      <c r="BM186" s="17" t="s">
        <v>1429</v>
      </c>
    </row>
    <row r="187" spans="2:51" s="13" customFormat="1" ht="12">
      <c r="B187" s="239"/>
      <c r="C187" s="240"/>
      <c r="D187" s="230" t="s">
        <v>143</v>
      </c>
      <c r="E187" s="241" t="s">
        <v>1</v>
      </c>
      <c r="F187" s="242" t="s">
        <v>1430</v>
      </c>
      <c r="G187" s="240"/>
      <c r="H187" s="243">
        <v>273.007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143</v>
      </c>
      <c r="AU187" s="249" t="s">
        <v>78</v>
      </c>
      <c r="AV187" s="13" t="s">
        <v>78</v>
      </c>
      <c r="AW187" s="13" t="s">
        <v>30</v>
      </c>
      <c r="AX187" s="13" t="s">
        <v>76</v>
      </c>
      <c r="AY187" s="249" t="s">
        <v>134</v>
      </c>
    </row>
    <row r="188" spans="2:65" s="1" customFormat="1" ht="22.5" customHeight="1">
      <c r="B188" s="38"/>
      <c r="C188" s="216" t="s">
        <v>263</v>
      </c>
      <c r="D188" s="216" t="s">
        <v>136</v>
      </c>
      <c r="E188" s="217" t="s">
        <v>559</v>
      </c>
      <c r="F188" s="218" t="s">
        <v>560</v>
      </c>
      <c r="G188" s="219" t="s">
        <v>439</v>
      </c>
      <c r="H188" s="220">
        <v>273.007</v>
      </c>
      <c r="I188" s="221"/>
      <c r="J188" s="222">
        <f>ROUND(I188*H188,2)</f>
        <v>0</v>
      </c>
      <c r="K188" s="218" t="s">
        <v>140</v>
      </c>
      <c r="L188" s="43"/>
      <c r="M188" s="223" t="s">
        <v>1</v>
      </c>
      <c r="N188" s="224" t="s">
        <v>39</v>
      </c>
      <c r="O188" s="7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17" t="s">
        <v>141</v>
      </c>
      <c r="AT188" s="17" t="s">
        <v>136</v>
      </c>
      <c r="AU188" s="17" t="s">
        <v>78</v>
      </c>
      <c r="AY188" s="17" t="s">
        <v>134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76</v>
      </c>
      <c r="BK188" s="227">
        <f>ROUND(I188*H188,2)</f>
        <v>0</v>
      </c>
      <c r="BL188" s="17" t="s">
        <v>141</v>
      </c>
      <c r="BM188" s="17" t="s">
        <v>1431</v>
      </c>
    </row>
    <row r="189" spans="2:65" s="1" customFormat="1" ht="16.5" customHeight="1">
      <c r="B189" s="38"/>
      <c r="C189" s="272" t="s">
        <v>268</v>
      </c>
      <c r="D189" s="272" t="s">
        <v>565</v>
      </c>
      <c r="E189" s="273" t="s">
        <v>566</v>
      </c>
      <c r="F189" s="274" t="s">
        <v>1432</v>
      </c>
      <c r="G189" s="275" t="s">
        <v>568</v>
      </c>
      <c r="H189" s="276">
        <v>4.095</v>
      </c>
      <c r="I189" s="277"/>
      <c r="J189" s="278">
        <f>ROUND(I189*H189,2)</f>
        <v>0</v>
      </c>
      <c r="K189" s="274" t="s">
        <v>140</v>
      </c>
      <c r="L189" s="279"/>
      <c r="M189" s="280" t="s">
        <v>1</v>
      </c>
      <c r="N189" s="281" t="s">
        <v>39</v>
      </c>
      <c r="O189" s="79"/>
      <c r="P189" s="225">
        <f>O189*H189</f>
        <v>0</v>
      </c>
      <c r="Q189" s="225">
        <v>0.001</v>
      </c>
      <c r="R189" s="225">
        <f>Q189*H189</f>
        <v>0.004095</v>
      </c>
      <c r="S189" s="225">
        <v>0</v>
      </c>
      <c r="T189" s="226">
        <f>S189*H189</f>
        <v>0</v>
      </c>
      <c r="AR189" s="17" t="s">
        <v>175</v>
      </c>
      <c r="AT189" s="17" t="s">
        <v>565</v>
      </c>
      <c r="AU189" s="17" t="s">
        <v>78</v>
      </c>
      <c r="AY189" s="17" t="s">
        <v>134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7" t="s">
        <v>76</v>
      </c>
      <c r="BK189" s="227">
        <f>ROUND(I189*H189,2)</f>
        <v>0</v>
      </c>
      <c r="BL189" s="17" t="s">
        <v>141</v>
      </c>
      <c r="BM189" s="17" t="s">
        <v>1433</v>
      </c>
    </row>
    <row r="190" spans="2:51" s="13" customFormat="1" ht="12">
      <c r="B190" s="239"/>
      <c r="C190" s="240"/>
      <c r="D190" s="230" t="s">
        <v>143</v>
      </c>
      <c r="E190" s="241" t="s">
        <v>1</v>
      </c>
      <c r="F190" s="242" t="s">
        <v>1434</v>
      </c>
      <c r="G190" s="240"/>
      <c r="H190" s="243">
        <v>4.095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143</v>
      </c>
      <c r="AU190" s="249" t="s">
        <v>78</v>
      </c>
      <c r="AV190" s="13" t="s">
        <v>78</v>
      </c>
      <c r="AW190" s="13" t="s">
        <v>30</v>
      </c>
      <c r="AX190" s="13" t="s">
        <v>76</v>
      </c>
      <c r="AY190" s="249" t="s">
        <v>134</v>
      </c>
    </row>
    <row r="191" spans="2:63" s="11" customFormat="1" ht="22.8" customHeight="1">
      <c r="B191" s="200"/>
      <c r="C191" s="201"/>
      <c r="D191" s="202" t="s">
        <v>67</v>
      </c>
      <c r="E191" s="214" t="s">
        <v>151</v>
      </c>
      <c r="F191" s="214" t="s">
        <v>612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SUM(P192:P195)</f>
        <v>0</v>
      </c>
      <c r="Q191" s="208"/>
      <c r="R191" s="209">
        <f>SUM(R192:R195)</f>
        <v>13.52</v>
      </c>
      <c r="S191" s="208"/>
      <c r="T191" s="210">
        <f>SUM(T192:T195)</f>
        <v>0</v>
      </c>
      <c r="AR191" s="211" t="s">
        <v>76</v>
      </c>
      <c r="AT191" s="212" t="s">
        <v>67</v>
      </c>
      <c r="AU191" s="212" t="s">
        <v>76</v>
      </c>
      <c r="AY191" s="211" t="s">
        <v>134</v>
      </c>
      <c r="BK191" s="213">
        <f>SUM(BK192:BK195)</f>
        <v>0</v>
      </c>
    </row>
    <row r="192" spans="2:65" s="1" customFormat="1" ht="16.5" customHeight="1">
      <c r="B192" s="38"/>
      <c r="C192" s="216" t="s">
        <v>273</v>
      </c>
      <c r="D192" s="216" t="s">
        <v>136</v>
      </c>
      <c r="E192" s="217" t="s">
        <v>1435</v>
      </c>
      <c r="F192" s="218" t="s">
        <v>1436</v>
      </c>
      <c r="G192" s="219" t="s">
        <v>459</v>
      </c>
      <c r="H192" s="220">
        <v>197.6</v>
      </c>
      <c r="I192" s="221"/>
      <c r="J192" s="222">
        <f>ROUND(I192*H192,2)</f>
        <v>0</v>
      </c>
      <c r="K192" s="218" t="s">
        <v>140</v>
      </c>
      <c r="L192" s="43"/>
      <c r="M192" s="223" t="s">
        <v>1</v>
      </c>
      <c r="N192" s="224" t="s">
        <v>39</v>
      </c>
      <c r="O192" s="7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17" t="s">
        <v>141</v>
      </c>
      <c r="AT192" s="17" t="s">
        <v>136</v>
      </c>
      <c r="AU192" s="17" t="s">
        <v>78</v>
      </c>
      <c r="AY192" s="17" t="s">
        <v>134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76</v>
      </c>
      <c r="BK192" s="227">
        <f>ROUND(I192*H192,2)</f>
        <v>0</v>
      </c>
      <c r="BL192" s="17" t="s">
        <v>141</v>
      </c>
      <c r="BM192" s="17" t="s">
        <v>1437</v>
      </c>
    </row>
    <row r="193" spans="2:51" s="13" customFormat="1" ht="12">
      <c r="B193" s="239"/>
      <c r="C193" s="240"/>
      <c r="D193" s="230" t="s">
        <v>143</v>
      </c>
      <c r="E193" s="241" t="s">
        <v>1</v>
      </c>
      <c r="F193" s="242" t="s">
        <v>1438</v>
      </c>
      <c r="G193" s="240"/>
      <c r="H193" s="243">
        <v>197.6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143</v>
      </c>
      <c r="AU193" s="249" t="s">
        <v>78</v>
      </c>
      <c r="AV193" s="13" t="s">
        <v>78</v>
      </c>
      <c r="AW193" s="13" t="s">
        <v>30</v>
      </c>
      <c r="AX193" s="13" t="s">
        <v>76</v>
      </c>
      <c r="AY193" s="249" t="s">
        <v>134</v>
      </c>
    </row>
    <row r="194" spans="2:65" s="1" customFormat="1" ht="16.5" customHeight="1">
      <c r="B194" s="38"/>
      <c r="C194" s="216" t="s">
        <v>277</v>
      </c>
      <c r="D194" s="216" t="s">
        <v>136</v>
      </c>
      <c r="E194" s="217" t="s">
        <v>1439</v>
      </c>
      <c r="F194" s="218" t="s">
        <v>1440</v>
      </c>
      <c r="G194" s="219" t="s">
        <v>139</v>
      </c>
      <c r="H194" s="220">
        <v>2</v>
      </c>
      <c r="I194" s="221"/>
      <c r="J194" s="222">
        <f>ROUND(I194*H194,2)</f>
        <v>0</v>
      </c>
      <c r="K194" s="218" t="s">
        <v>140</v>
      </c>
      <c r="L194" s="43"/>
      <c r="M194" s="223" t="s">
        <v>1</v>
      </c>
      <c r="N194" s="224" t="s">
        <v>39</v>
      </c>
      <c r="O194" s="79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AR194" s="17" t="s">
        <v>141</v>
      </c>
      <c r="AT194" s="17" t="s">
        <v>136</v>
      </c>
      <c r="AU194" s="17" t="s">
        <v>78</v>
      </c>
      <c r="AY194" s="17" t="s">
        <v>134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7" t="s">
        <v>76</v>
      </c>
      <c r="BK194" s="227">
        <f>ROUND(I194*H194,2)</f>
        <v>0</v>
      </c>
      <c r="BL194" s="17" t="s">
        <v>141</v>
      </c>
      <c r="BM194" s="17" t="s">
        <v>1441</v>
      </c>
    </row>
    <row r="195" spans="2:65" s="1" customFormat="1" ht="16.5" customHeight="1">
      <c r="B195" s="38"/>
      <c r="C195" s="272" t="s">
        <v>281</v>
      </c>
      <c r="D195" s="272" t="s">
        <v>565</v>
      </c>
      <c r="E195" s="273" t="s">
        <v>1442</v>
      </c>
      <c r="F195" s="274" t="s">
        <v>1443</v>
      </c>
      <c r="G195" s="275" t="s">
        <v>139</v>
      </c>
      <c r="H195" s="276">
        <v>2</v>
      </c>
      <c r="I195" s="277"/>
      <c r="J195" s="278">
        <f>ROUND(I195*H195,2)</f>
        <v>0</v>
      </c>
      <c r="K195" s="274" t="s">
        <v>140</v>
      </c>
      <c r="L195" s="279"/>
      <c r="M195" s="280" t="s">
        <v>1</v>
      </c>
      <c r="N195" s="281" t="s">
        <v>39</v>
      </c>
      <c r="O195" s="79"/>
      <c r="P195" s="225">
        <f>O195*H195</f>
        <v>0</v>
      </c>
      <c r="Q195" s="225">
        <v>6.76</v>
      </c>
      <c r="R195" s="225">
        <f>Q195*H195</f>
        <v>13.52</v>
      </c>
      <c r="S195" s="225">
        <v>0</v>
      </c>
      <c r="T195" s="226">
        <f>S195*H195</f>
        <v>0</v>
      </c>
      <c r="AR195" s="17" t="s">
        <v>175</v>
      </c>
      <c r="AT195" s="17" t="s">
        <v>565</v>
      </c>
      <c r="AU195" s="17" t="s">
        <v>78</v>
      </c>
      <c r="AY195" s="17" t="s">
        <v>134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7" t="s">
        <v>76</v>
      </c>
      <c r="BK195" s="227">
        <f>ROUND(I195*H195,2)</f>
        <v>0</v>
      </c>
      <c r="BL195" s="17" t="s">
        <v>141</v>
      </c>
      <c r="BM195" s="17" t="s">
        <v>1444</v>
      </c>
    </row>
    <row r="196" spans="2:63" s="11" customFormat="1" ht="22.8" customHeight="1">
      <c r="B196" s="200"/>
      <c r="C196" s="201"/>
      <c r="D196" s="202" t="s">
        <v>67</v>
      </c>
      <c r="E196" s="214" t="s">
        <v>141</v>
      </c>
      <c r="F196" s="214" t="s">
        <v>653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SUM(P197:P210)</f>
        <v>0</v>
      </c>
      <c r="Q196" s="208"/>
      <c r="R196" s="209">
        <f>SUM(R197:R210)</f>
        <v>64.11917980000001</v>
      </c>
      <c r="S196" s="208"/>
      <c r="T196" s="210">
        <f>SUM(T197:T210)</f>
        <v>0</v>
      </c>
      <c r="AR196" s="211" t="s">
        <v>76</v>
      </c>
      <c r="AT196" s="212" t="s">
        <v>67</v>
      </c>
      <c r="AU196" s="212" t="s">
        <v>76</v>
      </c>
      <c r="AY196" s="211" t="s">
        <v>134</v>
      </c>
      <c r="BK196" s="213">
        <f>SUM(BK197:BK210)</f>
        <v>0</v>
      </c>
    </row>
    <row r="197" spans="2:65" s="1" customFormat="1" ht="16.5" customHeight="1">
      <c r="B197" s="38"/>
      <c r="C197" s="216" t="s">
        <v>285</v>
      </c>
      <c r="D197" s="216" t="s">
        <v>136</v>
      </c>
      <c r="E197" s="217" t="s">
        <v>1445</v>
      </c>
      <c r="F197" s="218" t="s">
        <v>1446</v>
      </c>
      <c r="G197" s="219" t="s">
        <v>465</v>
      </c>
      <c r="H197" s="220">
        <v>30.512</v>
      </c>
      <c r="I197" s="221"/>
      <c r="J197" s="222">
        <f>ROUND(I197*H197,2)</f>
        <v>0</v>
      </c>
      <c r="K197" s="218" t="s">
        <v>140</v>
      </c>
      <c r="L197" s="43"/>
      <c r="M197" s="223" t="s">
        <v>1</v>
      </c>
      <c r="N197" s="224" t="s">
        <v>39</v>
      </c>
      <c r="O197" s="79"/>
      <c r="P197" s="225">
        <f>O197*H197</f>
        <v>0</v>
      </c>
      <c r="Q197" s="225">
        <v>1.89077</v>
      </c>
      <c r="R197" s="225">
        <f>Q197*H197</f>
        <v>57.69117424</v>
      </c>
      <c r="S197" s="225">
        <v>0</v>
      </c>
      <c r="T197" s="226">
        <f>S197*H197</f>
        <v>0</v>
      </c>
      <c r="AR197" s="17" t="s">
        <v>141</v>
      </c>
      <c r="AT197" s="17" t="s">
        <v>136</v>
      </c>
      <c r="AU197" s="17" t="s">
        <v>78</v>
      </c>
      <c r="AY197" s="17" t="s">
        <v>134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7" t="s">
        <v>76</v>
      </c>
      <c r="BK197" s="227">
        <f>ROUND(I197*H197,2)</f>
        <v>0</v>
      </c>
      <c r="BL197" s="17" t="s">
        <v>141</v>
      </c>
      <c r="BM197" s="17" t="s">
        <v>1447</v>
      </c>
    </row>
    <row r="198" spans="2:51" s="13" customFormat="1" ht="12">
      <c r="B198" s="239"/>
      <c r="C198" s="240"/>
      <c r="D198" s="230" t="s">
        <v>143</v>
      </c>
      <c r="E198" s="241" t="s">
        <v>1</v>
      </c>
      <c r="F198" s="242" t="s">
        <v>1448</v>
      </c>
      <c r="G198" s="240"/>
      <c r="H198" s="243">
        <v>13.7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143</v>
      </c>
      <c r="AU198" s="249" t="s">
        <v>78</v>
      </c>
      <c r="AV198" s="13" t="s">
        <v>78</v>
      </c>
      <c r="AW198" s="13" t="s">
        <v>30</v>
      </c>
      <c r="AX198" s="13" t="s">
        <v>68</v>
      </c>
      <c r="AY198" s="249" t="s">
        <v>134</v>
      </c>
    </row>
    <row r="199" spans="2:51" s="13" customFormat="1" ht="12">
      <c r="B199" s="239"/>
      <c r="C199" s="240"/>
      <c r="D199" s="230" t="s">
        <v>143</v>
      </c>
      <c r="E199" s="241" t="s">
        <v>1</v>
      </c>
      <c r="F199" s="242" t="s">
        <v>1449</v>
      </c>
      <c r="G199" s="240"/>
      <c r="H199" s="243">
        <v>15.36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143</v>
      </c>
      <c r="AU199" s="249" t="s">
        <v>78</v>
      </c>
      <c r="AV199" s="13" t="s">
        <v>78</v>
      </c>
      <c r="AW199" s="13" t="s">
        <v>30</v>
      </c>
      <c r="AX199" s="13" t="s">
        <v>68</v>
      </c>
      <c r="AY199" s="249" t="s">
        <v>134</v>
      </c>
    </row>
    <row r="200" spans="2:51" s="13" customFormat="1" ht="12">
      <c r="B200" s="239"/>
      <c r="C200" s="240"/>
      <c r="D200" s="230" t="s">
        <v>143</v>
      </c>
      <c r="E200" s="241" t="s">
        <v>1</v>
      </c>
      <c r="F200" s="242" t="s">
        <v>1450</v>
      </c>
      <c r="G200" s="240"/>
      <c r="H200" s="243">
        <v>1.452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143</v>
      </c>
      <c r="AU200" s="249" t="s">
        <v>78</v>
      </c>
      <c r="AV200" s="13" t="s">
        <v>78</v>
      </c>
      <c r="AW200" s="13" t="s">
        <v>30</v>
      </c>
      <c r="AX200" s="13" t="s">
        <v>68</v>
      </c>
      <c r="AY200" s="249" t="s">
        <v>134</v>
      </c>
    </row>
    <row r="201" spans="2:51" s="14" customFormat="1" ht="12">
      <c r="B201" s="250"/>
      <c r="C201" s="251"/>
      <c r="D201" s="230" t="s">
        <v>143</v>
      </c>
      <c r="E201" s="252" t="s">
        <v>1</v>
      </c>
      <c r="F201" s="253" t="s">
        <v>146</v>
      </c>
      <c r="G201" s="251"/>
      <c r="H201" s="254">
        <v>30.512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143</v>
      </c>
      <c r="AU201" s="260" t="s">
        <v>78</v>
      </c>
      <c r="AV201" s="14" t="s">
        <v>141</v>
      </c>
      <c r="AW201" s="14" t="s">
        <v>30</v>
      </c>
      <c r="AX201" s="14" t="s">
        <v>76</v>
      </c>
      <c r="AY201" s="260" t="s">
        <v>134</v>
      </c>
    </row>
    <row r="202" spans="2:65" s="1" customFormat="1" ht="16.5" customHeight="1">
      <c r="B202" s="38"/>
      <c r="C202" s="216" t="s">
        <v>289</v>
      </c>
      <c r="D202" s="216" t="s">
        <v>136</v>
      </c>
      <c r="E202" s="217" t="s">
        <v>1451</v>
      </c>
      <c r="F202" s="218" t="s">
        <v>1452</v>
      </c>
      <c r="G202" s="219" t="s">
        <v>139</v>
      </c>
      <c r="H202" s="220">
        <v>10</v>
      </c>
      <c r="I202" s="221"/>
      <c r="J202" s="222">
        <f>ROUND(I202*H202,2)</f>
        <v>0</v>
      </c>
      <c r="K202" s="218" t="s">
        <v>140</v>
      </c>
      <c r="L202" s="43"/>
      <c r="M202" s="223" t="s">
        <v>1</v>
      </c>
      <c r="N202" s="224" t="s">
        <v>39</v>
      </c>
      <c r="O202" s="79"/>
      <c r="P202" s="225">
        <f>O202*H202</f>
        <v>0</v>
      </c>
      <c r="Q202" s="225">
        <v>0.0066</v>
      </c>
      <c r="R202" s="225">
        <f>Q202*H202</f>
        <v>0.066</v>
      </c>
      <c r="S202" s="225">
        <v>0</v>
      </c>
      <c r="T202" s="226">
        <f>S202*H202</f>
        <v>0</v>
      </c>
      <c r="AR202" s="17" t="s">
        <v>141</v>
      </c>
      <c r="AT202" s="17" t="s">
        <v>136</v>
      </c>
      <c r="AU202" s="17" t="s">
        <v>78</v>
      </c>
      <c r="AY202" s="17" t="s">
        <v>134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7" t="s">
        <v>76</v>
      </c>
      <c r="BK202" s="227">
        <f>ROUND(I202*H202,2)</f>
        <v>0</v>
      </c>
      <c r="BL202" s="17" t="s">
        <v>141</v>
      </c>
      <c r="BM202" s="17" t="s">
        <v>1453</v>
      </c>
    </row>
    <row r="203" spans="2:65" s="1" customFormat="1" ht="22.5" customHeight="1">
      <c r="B203" s="38"/>
      <c r="C203" s="272" t="s">
        <v>293</v>
      </c>
      <c r="D203" s="272" t="s">
        <v>565</v>
      </c>
      <c r="E203" s="273" t="s">
        <v>1454</v>
      </c>
      <c r="F203" s="274" t="s">
        <v>1455</v>
      </c>
      <c r="G203" s="275" t="s">
        <v>139</v>
      </c>
      <c r="H203" s="276">
        <v>2</v>
      </c>
      <c r="I203" s="277"/>
      <c r="J203" s="278">
        <f>ROUND(I203*H203,2)</f>
        <v>0</v>
      </c>
      <c r="K203" s="274" t="s">
        <v>1</v>
      </c>
      <c r="L203" s="279"/>
      <c r="M203" s="280" t="s">
        <v>1</v>
      </c>
      <c r="N203" s="281" t="s">
        <v>39</v>
      </c>
      <c r="O203" s="79"/>
      <c r="P203" s="225">
        <f>O203*H203</f>
        <v>0</v>
      </c>
      <c r="Q203" s="225">
        <v>0.039</v>
      </c>
      <c r="R203" s="225">
        <f>Q203*H203</f>
        <v>0.078</v>
      </c>
      <c r="S203" s="225">
        <v>0</v>
      </c>
      <c r="T203" s="226">
        <f>S203*H203</f>
        <v>0</v>
      </c>
      <c r="AR203" s="17" t="s">
        <v>175</v>
      </c>
      <c r="AT203" s="17" t="s">
        <v>565</v>
      </c>
      <c r="AU203" s="17" t="s">
        <v>78</v>
      </c>
      <c r="AY203" s="17" t="s">
        <v>134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7" t="s">
        <v>76</v>
      </c>
      <c r="BK203" s="227">
        <f>ROUND(I203*H203,2)</f>
        <v>0</v>
      </c>
      <c r="BL203" s="17" t="s">
        <v>141</v>
      </c>
      <c r="BM203" s="17" t="s">
        <v>1456</v>
      </c>
    </row>
    <row r="204" spans="2:65" s="1" customFormat="1" ht="16.5" customHeight="1">
      <c r="B204" s="38"/>
      <c r="C204" s="272" t="s">
        <v>298</v>
      </c>
      <c r="D204" s="272" t="s">
        <v>565</v>
      </c>
      <c r="E204" s="273" t="s">
        <v>1457</v>
      </c>
      <c r="F204" s="274" t="s">
        <v>1458</v>
      </c>
      <c r="G204" s="275" t="s">
        <v>139</v>
      </c>
      <c r="H204" s="276">
        <v>8</v>
      </c>
      <c r="I204" s="277"/>
      <c r="J204" s="278">
        <f>ROUND(I204*H204,2)</f>
        <v>0</v>
      </c>
      <c r="K204" s="274" t="s">
        <v>1</v>
      </c>
      <c r="L204" s="279"/>
      <c r="M204" s="280" t="s">
        <v>1</v>
      </c>
      <c r="N204" s="281" t="s">
        <v>39</v>
      </c>
      <c r="O204" s="79"/>
      <c r="P204" s="225">
        <f>O204*H204</f>
        <v>0</v>
      </c>
      <c r="Q204" s="225">
        <v>0.064</v>
      </c>
      <c r="R204" s="225">
        <f>Q204*H204</f>
        <v>0.512</v>
      </c>
      <c r="S204" s="225">
        <v>0</v>
      </c>
      <c r="T204" s="226">
        <f>S204*H204</f>
        <v>0</v>
      </c>
      <c r="AR204" s="17" t="s">
        <v>175</v>
      </c>
      <c r="AT204" s="17" t="s">
        <v>565</v>
      </c>
      <c r="AU204" s="17" t="s">
        <v>78</v>
      </c>
      <c r="AY204" s="17" t="s">
        <v>134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7" t="s">
        <v>76</v>
      </c>
      <c r="BK204" s="227">
        <f>ROUND(I204*H204,2)</f>
        <v>0</v>
      </c>
      <c r="BL204" s="17" t="s">
        <v>141</v>
      </c>
      <c r="BM204" s="17" t="s">
        <v>1459</v>
      </c>
    </row>
    <row r="205" spans="2:65" s="1" customFormat="1" ht="22.5" customHeight="1">
      <c r="B205" s="38"/>
      <c r="C205" s="216" t="s">
        <v>303</v>
      </c>
      <c r="D205" s="216" t="s">
        <v>136</v>
      </c>
      <c r="E205" s="217" t="s">
        <v>1460</v>
      </c>
      <c r="F205" s="218" t="s">
        <v>1461</v>
      </c>
      <c r="G205" s="219" t="s">
        <v>465</v>
      </c>
      <c r="H205" s="220">
        <v>2.48</v>
      </c>
      <c r="I205" s="221"/>
      <c r="J205" s="222">
        <f>ROUND(I205*H205,2)</f>
        <v>0</v>
      </c>
      <c r="K205" s="218" t="s">
        <v>140</v>
      </c>
      <c r="L205" s="43"/>
      <c r="M205" s="223" t="s">
        <v>1</v>
      </c>
      <c r="N205" s="224" t="s">
        <v>39</v>
      </c>
      <c r="O205" s="79"/>
      <c r="P205" s="225">
        <f>O205*H205</f>
        <v>0</v>
      </c>
      <c r="Q205" s="225">
        <v>2.234</v>
      </c>
      <c r="R205" s="225">
        <f>Q205*H205</f>
        <v>5.54032</v>
      </c>
      <c r="S205" s="225">
        <v>0</v>
      </c>
      <c r="T205" s="226">
        <f>S205*H205</f>
        <v>0</v>
      </c>
      <c r="AR205" s="17" t="s">
        <v>141</v>
      </c>
      <c r="AT205" s="17" t="s">
        <v>136</v>
      </c>
      <c r="AU205" s="17" t="s">
        <v>78</v>
      </c>
      <c r="AY205" s="17" t="s">
        <v>134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7" t="s">
        <v>76</v>
      </c>
      <c r="BK205" s="227">
        <f>ROUND(I205*H205,2)</f>
        <v>0</v>
      </c>
      <c r="BL205" s="17" t="s">
        <v>141</v>
      </c>
      <c r="BM205" s="17" t="s">
        <v>1462</v>
      </c>
    </row>
    <row r="206" spans="2:51" s="13" customFormat="1" ht="12">
      <c r="B206" s="239"/>
      <c r="C206" s="240"/>
      <c r="D206" s="230" t="s">
        <v>143</v>
      </c>
      <c r="E206" s="241" t="s">
        <v>1</v>
      </c>
      <c r="F206" s="242" t="s">
        <v>1463</v>
      </c>
      <c r="G206" s="240"/>
      <c r="H206" s="243">
        <v>2.48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143</v>
      </c>
      <c r="AU206" s="249" t="s">
        <v>78</v>
      </c>
      <c r="AV206" s="13" t="s">
        <v>78</v>
      </c>
      <c r="AW206" s="13" t="s">
        <v>30</v>
      </c>
      <c r="AX206" s="13" t="s">
        <v>76</v>
      </c>
      <c r="AY206" s="249" t="s">
        <v>134</v>
      </c>
    </row>
    <row r="207" spans="2:65" s="1" customFormat="1" ht="22.5" customHeight="1">
      <c r="B207" s="38"/>
      <c r="C207" s="216" t="s">
        <v>308</v>
      </c>
      <c r="D207" s="216" t="s">
        <v>136</v>
      </c>
      <c r="E207" s="217" t="s">
        <v>1464</v>
      </c>
      <c r="F207" s="218" t="s">
        <v>1465</v>
      </c>
      <c r="G207" s="219" t="s">
        <v>439</v>
      </c>
      <c r="H207" s="220">
        <v>4.08</v>
      </c>
      <c r="I207" s="221"/>
      <c r="J207" s="222">
        <f>ROUND(I207*H207,2)</f>
        <v>0</v>
      </c>
      <c r="K207" s="218" t="s">
        <v>140</v>
      </c>
      <c r="L207" s="43"/>
      <c r="M207" s="223" t="s">
        <v>1</v>
      </c>
      <c r="N207" s="224" t="s">
        <v>39</v>
      </c>
      <c r="O207" s="79"/>
      <c r="P207" s="225">
        <f>O207*H207</f>
        <v>0</v>
      </c>
      <c r="Q207" s="225">
        <v>0.00632</v>
      </c>
      <c r="R207" s="225">
        <f>Q207*H207</f>
        <v>0.025785600000000002</v>
      </c>
      <c r="S207" s="225">
        <v>0</v>
      </c>
      <c r="T207" s="226">
        <f>S207*H207</f>
        <v>0</v>
      </c>
      <c r="AR207" s="17" t="s">
        <v>141</v>
      </c>
      <c r="AT207" s="17" t="s">
        <v>136</v>
      </c>
      <c r="AU207" s="17" t="s">
        <v>78</v>
      </c>
      <c r="AY207" s="17" t="s">
        <v>134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7" t="s">
        <v>76</v>
      </c>
      <c r="BK207" s="227">
        <f>ROUND(I207*H207,2)</f>
        <v>0</v>
      </c>
      <c r="BL207" s="17" t="s">
        <v>141</v>
      </c>
      <c r="BM207" s="17" t="s">
        <v>1466</v>
      </c>
    </row>
    <row r="208" spans="2:51" s="13" customFormat="1" ht="12">
      <c r="B208" s="239"/>
      <c r="C208" s="240"/>
      <c r="D208" s="230" t="s">
        <v>143</v>
      </c>
      <c r="E208" s="241" t="s">
        <v>1</v>
      </c>
      <c r="F208" s="242" t="s">
        <v>1467</v>
      </c>
      <c r="G208" s="240"/>
      <c r="H208" s="243">
        <v>4.08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143</v>
      </c>
      <c r="AU208" s="249" t="s">
        <v>78</v>
      </c>
      <c r="AV208" s="13" t="s">
        <v>78</v>
      </c>
      <c r="AW208" s="13" t="s">
        <v>30</v>
      </c>
      <c r="AX208" s="13" t="s">
        <v>76</v>
      </c>
      <c r="AY208" s="249" t="s">
        <v>134</v>
      </c>
    </row>
    <row r="209" spans="2:65" s="1" customFormat="1" ht="16.5" customHeight="1">
      <c r="B209" s="38"/>
      <c r="C209" s="216" t="s">
        <v>312</v>
      </c>
      <c r="D209" s="216" t="s">
        <v>136</v>
      </c>
      <c r="E209" s="217" t="s">
        <v>1468</v>
      </c>
      <c r="F209" s="218" t="s">
        <v>1469</v>
      </c>
      <c r="G209" s="219" t="s">
        <v>543</v>
      </c>
      <c r="H209" s="220">
        <v>0.196</v>
      </c>
      <c r="I209" s="221"/>
      <c r="J209" s="222">
        <f>ROUND(I209*H209,2)</f>
        <v>0</v>
      </c>
      <c r="K209" s="218" t="s">
        <v>140</v>
      </c>
      <c r="L209" s="43"/>
      <c r="M209" s="223" t="s">
        <v>1</v>
      </c>
      <c r="N209" s="224" t="s">
        <v>39</v>
      </c>
      <c r="O209" s="79"/>
      <c r="P209" s="225">
        <f>O209*H209</f>
        <v>0</v>
      </c>
      <c r="Q209" s="225">
        <v>1.05051</v>
      </c>
      <c r="R209" s="225">
        <f>Q209*H209</f>
        <v>0.20589996000000002</v>
      </c>
      <c r="S209" s="225">
        <v>0</v>
      </c>
      <c r="T209" s="226">
        <f>S209*H209</f>
        <v>0</v>
      </c>
      <c r="AR209" s="17" t="s">
        <v>141</v>
      </c>
      <c r="AT209" s="17" t="s">
        <v>136</v>
      </c>
      <c r="AU209" s="17" t="s">
        <v>78</v>
      </c>
      <c r="AY209" s="17" t="s">
        <v>134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7" t="s">
        <v>76</v>
      </c>
      <c r="BK209" s="227">
        <f>ROUND(I209*H209,2)</f>
        <v>0</v>
      </c>
      <c r="BL209" s="17" t="s">
        <v>141</v>
      </c>
      <c r="BM209" s="17" t="s">
        <v>1470</v>
      </c>
    </row>
    <row r="210" spans="2:51" s="13" customFormat="1" ht="12">
      <c r="B210" s="239"/>
      <c r="C210" s="240"/>
      <c r="D210" s="230" t="s">
        <v>143</v>
      </c>
      <c r="E210" s="241" t="s">
        <v>1</v>
      </c>
      <c r="F210" s="242" t="s">
        <v>1471</v>
      </c>
      <c r="G210" s="240"/>
      <c r="H210" s="243">
        <v>0.196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143</v>
      </c>
      <c r="AU210" s="249" t="s">
        <v>78</v>
      </c>
      <c r="AV210" s="13" t="s">
        <v>78</v>
      </c>
      <c r="AW210" s="13" t="s">
        <v>30</v>
      </c>
      <c r="AX210" s="13" t="s">
        <v>76</v>
      </c>
      <c r="AY210" s="249" t="s">
        <v>134</v>
      </c>
    </row>
    <row r="211" spans="2:63" s="11" customFormat="1" ht="22.8" customHeight="1">
      <c r="B211" s="200"/>
      <c r="C211" s="201"/>
      <c r="D211" s="202" t="s">
        <v>67</v>
      </c>
      <c r="E211" s="214" t="s">
        <v>161</v>
      </c>
      <c r="F211" s="214" t="s">
        <v>659</v>
      </c>
      <c r="G211" s="201"/>
      <c r="H211" s="201"/>
      <c r="I211" s="204"/>
      <c r="J211" s="215">
        <f>BK211</f>
        <v>0</v>
      </c>
      <c r="K211" s="201"/>
      <c r="L211" s="206"/>
      <c r="M211" s="207"/>
      <c r="N211" s="208"/>
      <c r="O211" s="208"/>
      <c r="P211" s="209">
        <f>SUM(P212:P217)</f>
        <v>0</v>
      </c>
      <c r="Q211" s="208"/>
      <c r="R211" s="209">
        <f>SUM(R212:R217)</f>
        <v>31.9038</v>
      </c>
      <c r="S211" s="208"/>
      <c r="T211" s="210">
        <f>SUM(T212:T217)</f>
        <v>0</v>
      </c>
      <c r="AR211" s="211" t="s">
        <v>76</v>
      </c>
      <c r="AT211" s="212" t="s">
        <v>67</v>
      </c>
      <c r="AU211" s="212" t="s">
        <v>76</v>
      </c>
      <c r="AY211" s="211" t="s">
        <v>134</v>
      </c>
      <c r="BK211" s="213">
        <f>SUM(BK212:BK217)</f>
        <v>0</v>
      </c>
    </row>
    <row r="212" spans="2:65" s="1" customFormat="1" ht="16.5" customHeight="1">
      <c r="B212" s="38"/>
      <c r="C212" s="216" t="s">
        <v>316</v>
      </c>
      <c r="D212" s="216" t="s">
        <v>136</v>
      </c>
      <c r="E212" s="217" t="s">
        <v>1472</v>
      </c>
      <c r="F212" s="218" t="s">
        <v>1473</v>
      </c>
      <c r="G212" s="219" t="s">
        <v>439</v>
      </c>
      <c r="H212" s="220">
        <v>30</v>
      </c>
      <c r="I212" s="221"/>
      <c r="J212" s="222">
        <f>ROUND(I212*H212,2)</f>
        <v>0</v>
      </c>
      <c r="K212" s="218" t="s">
        <v>140</v>
      </c>
      <c r="L212" s="43"/>
      <c r="M212" s="223" t="s">
        <v>1</v>
      </c>
      <c r="N212" s="224" t="s">
        <v>39</v>
      </c>
      <c r="O212" s="79"/>
      <c r="P212" s="225">
        <f>O212*H212</f>
        <v>0</v>
      </c>
      <c r="Q212" s="225">
        <v>0.46166</v>
      </c>
      <c r="R212" s="225">
        <f>Q212*H212</f>
        <v>13.8498</v>
      </c>
      <c r="S212" s="225">
        <v>0</v>
      </c>
      <c r="T212" s="226">
        <f>S212*H212</f>
        <v>0</v>
      </c>
      <c r="AR212" s="17" t="s">
        <v>141</v>
      </c>
      <c r="AT212" s="17" t="s">
        <v>136</v>
      </c>
      <c r="AU212" s="17" t="s">
        <v>78</v>
      </c>
      <c r="AY212" s="17" t="s">
        <v>134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7" t="s">
        <v>76</v>
      </c>
      <c r="BK212" s="227">
        <f>ROUND(I212*H212,2)</f>
        <v>0</v>
      </c>
      <c r="BL212" s="17" t="s">
        <v>141</v>
      </c>
      <c r="BM212" s="17" t="s">
        <v>1474</v>
      </c>
    </row>
    <row r="213" spans="2:65" s="1" customFormat="1" ht="22.5" customHeight="1">
      <c r="B213" s="38"/>
      <c r="C213" s="216" t="s">
        <v>321</v>
      </c>
      <c r="D213" s="216" t="s">
        <v>136</v>
      </c>
      <c r="E213" s="217" t="s">
        <v>1475</v>
      </c>
      <c r="F213" s="218" t="s">
        <v>1476</v>
      </c>
      <c r="G213" s="219" t="s">
        <v>439</v>
      </c>
      <c r="H213" s="220">
        <v>30</v>
      </c>
      <c r="I213" s="221"/>
      <c r="J213" s="222">
        <f>ROUND(I213*H213,2)</f>
        <v>0</v>
      </c>
      <c r="K213" s="218" t="s">
        <v>140</v>
      </c>
      <c r="L213" s="43"/>
      <c r="M213" s="223" t="s">
        <v>1</v>
      </c>
      <c r="N213" s="224" t="s">
        <v>39</v>
      </c>
      <c r="O213" s="79"/>
      <c r="P213" s="225">
        <f>O213*H213</f>
        <v>0</v>
      </c>
      <c r="Q213" s="225">
        <v>0.26376</v>
      </c>
      <c r="R213" s="225">
        <f>Q213*H213</f>
        <v>7.9128</v>
      </c>
      <c r="S213" s="225">
        <v>0</v>
      </c>
      <c r="T213" s="226">
        <f>S213*H213</f>
        <v>0</v>
      </c>
      <c r="AR213" s="17" t="s">
        <v>141</v>
      </c>
      <c r="AT213" s="17" t="s">
        <v>136</v>
      </c>
      <c r="AU213" s="17" t="s">
        <v>78</v>
      </c>
      <c r="AY213" s="17" t="s">
        <v>134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7" t="s">
        <v>76</v>
      </c>
      <c r="BK213" s="227">
        <f>ROUND(I213*H213,2)</f>
        <v>0</v>
      </c>
      <c r="BL213" s="17" t="s">
        <v>141</v>
      </c>
      <c r="BM213" s="17" t="s">
        <v>1477</v>
      </c>
    </row>
    <row r="214" spans="2:51" s="13" customFormat="1" ht="12">
      <c r="B214" s="239"/>
      <c r="C214" s="240"/>
      <c r="D214" s="230" t="s">
        <v>143</v>
      </c>
      <c r="E214" s="241" t="s">
        <v>1</v>
      </c>
      <c r="F214" s="242" t="s">
        <v>1478</v>
      </c>
      <c r="G214" s="240"/>
      <c r="H214" s="243">
        <v>30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143</v>
      </c>
      <c r="AU214" s="249" t="s">
        <v>78</v>
      </c>
      <c r="AV214" s="13" t="s">
        <v>78</v>
      </c>
      <c r="AW214" s="13" t="s">
        <v>30</v>
      </c>
      <c r="AX214" s="13" t="s">
        <v>76</v>
      </c>
      <c r="AY214" s="249" t="s">
        <v>134</v>
      </c>
    </row>
    <row r="215" spans="2:65" s="1" customFormat="1" ht="22.5" customHeight="1">
      <c r="B215" s="38"/>
      <c r="C215" s="216" t="s">
        <v>325</v>
      </c>
      <c r="D215" s="216" t="s">
        <v>136</v>
      </c>
      <c r="E215" s="217" t="s">
        <v>1479</v>
      </c>
      <c r="F215" s="218" t="s">
        <v>1480</v>
      </c>
      <c r="G215" s="219" t="s">
        <v>439</v>
      </c>
      <c r="H215" s="220">
        <v>30</v>
      </c>
      <c r="I215" s="221"/>
      <c r="J215" s="222">
        <f>ROUND(I215*H215,2)</f>
        <v>0</v>
      </c>
      <c r="K215" s="218" t="s">
        <v>140</v>
      </c>
      <c r="L215" s="43"/>
      <c r="M215" s="223" t="s">
        <v>1</v>
      </c>
      <c r="N215" s="224" t="s">
        <v>39</v>
      </c>
      <c r="O215" s="79"/>
      <c r="P215" s="225">
        <f>O215*H215</f>
        <v>0</v>
      </c>
      <c r="Q215" s="225">
        <v>0.12966</v>
      </c>
      <c r="R215" s="225">
        <f>Q215*H215</f>
        <v>3.8898</v>
      </c>
      <c r="S215" s="225">
        <v>0</v>
      </c>
      <c r="T215" s="226">
        <f>S215*H215</f>
        <v>0</v>
      </c>
      <c r="AR215" s="17" t="s">
        <v>141</v>
      </c>
      <c r="AT215" s="17" t="s">
        <v>136</v>
      </c>
      <c r="AU215" s="17" t="s">
        <v>78</v>
      </c>
      <c r="AY215" s="17" t="s">
        <v>134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76</v>
      </c>
      <c r="BK215" s="227">
        <f>ROUND(I215*H215,2)</f>
        <v>0</v>
      </c>
      <c r="BL215" s="17" t="s">
        <v>141</v>
      </c>
      <c r="BM215" s="17" t="s">
        <v>1481</v>
      </c>
    </row>
    <row r="216" spans="2:65" s="1" customFormat="1" ht="22.5" customHeight="1">
      <c r="B216" s="38"/>
      <c r="C216" s="216" t="s">
        <v>329</v>
      </c>
      <c r="D216" s="216" t="s">
        <v>136</v>
      </c>
      <c r="E216" s="217" t="s">
        <v>1482</v>
      </c>
      <c r="F216" s="218" t="s">
        <v>1483</v>
      </c>
      <c r="G216" s="219" t="s">
        <v>439</v>
      </c>
      <c r="H216" s="220">
        <v>30</v>
      </c>
      <c r="I216" s="221"/>
      <c r="J216" s="222">
        <f>ROUND(I216*H216,2)</f>
        <v>0</v>
      </c>
      <c r="K216" s="218" t="s">
        <v>140</v>
      </c>
      <c r="L216" s="43"/>
      <c r="M216" s="223" t="s">
        <v>1</v>
      </c>
      <c r="N216" s="224" t="s">
        <v>39</v>
      </c>
      <c r="O216" s="79"/>
      <c r="P216" s="225">
        <f>O216*H216</f>
        <v>0</v>
      </c>
      <c r="Q216" s="225">
        <v>0.20745</v>
      </c>
      <c r="R216" s="225">
        <f>Q216*H216</f>
        <v>6.2235</v>
      </c>
      <c r="S216" s="225">
        <v>0</v>
      </c>
      <c r="T216" s="226">
        <f>S216*H216</f>
        <v>0</v>
      </c>
      <c r="AR216" s="17" t="s">
        <v>141</v>
      </c>
      <c r="AT216" s="17" t="s">
        <v>136</v>
      </c>
      <c r="AU216" s="17" t="s">
        <v>78</v>
      </c>
      <c r="AY216" s="17" t="s">
        <v>134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7" t="s">
        <v>76</v>
      </c>
      <c r="BK216" s="227">
        <f>ROUND(I216*H216,2)</f>
        <v>0</v>
      </c>
      <c r="BL216" s="17" t="s">
        <v>141</v>
      </c>
      <c r="BM216" s="17" t="s">
        <v>1484</v>
      </c>
    </row>
    <row r="217" spans="2:65" s="1" customFormat="1" ht="16.5" customHeight="1">
      <c r="B217" s="38"/>
      <c r="C217" s="216" t="s">
        <v>333</v>
      </c>
      <c r="D217" s="216" t="s">
        <v>136</v>
      </c>
      <c r="E217" s="217" t="s">
        <v>1485</v>
      </c>
      <c r="F217" s="218" t="s">
        <v>1486</v>
      </c>
      <c r="G217" s="219" t="s">
        <v>439</v>
      </c>
      <c r="H217" s="220">
        <v>90</v>
      </c>
      <c r="I217" s="221"/>
      <c r="J217" s="222">
        <f>ROUND(I217*H217,2)</f>
        <v>0</v>
      </c>
      <c r="K217" s="218" t="s">
        <v>140</v>
      </c>
      <c r="L217" s="43"/>
      <c r="M217" s="223" t="s">
        <v>1</v>
      </c>
      <c r="N217" s="224" t="s">
        <v>39</v>
      </c>
      <c r="O217" s="79"/>
      <c r="P217" s="225">
        <f>O217*H217</f>
        <v>0</v>
      </c>
      <c r="Q217" s="225">
        <v>0.00031</v>
      </c>
      <c r="R217" s="225">
        <f>Q217*H217</f>
        <v>0.0279</v>
      </c>
      <c r="S217" s="225">
        <v>0</v>
      </c>
      <c r="T217" s="226">
        <f>S217*H217</f>
        <v>0</v>
      </c>
      <c r="AR217" s="17" t="s">
        <v>141</v>
      </c>
      <c r="AT217" s="17" t="s">
        <v>136</v>
      </c>
      <c r="AU217" s="17" t="s">
        <v>78</v>
      </c>
      <c r="AY217" s="17" t="s">
        <v>134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7" t="s">
        <v>76</v>
      </c>
      <c r="BK217" s="227">
        <f>ROUND(I217*H217,2)</f>
        <v>0</v>
      </c>
      <c r="BL217" s="17" t="s">
        <v>141</v>
      </c>
      <c r="BM217" s="17" t="s">
        <v>1487</v>
      </c>
    </row>
    <row r="218" spans="2:63" s="11" customFormat="1" ht="22.8" customHeight="1">
      <c r="B218" s="200"/>
      <c r="C218" s="201"/>
      <c r="D218" s="202" t="s">
        <v>67</v>
      </c>
      <c r="E218" s="214" t="s">
        <v>175</v>
      </c>
      <c r="F218" s="214" t="s">
        <v>1488</v>
      </c>
      <c r="G218" s="201"/>
      <c r="H218" s="201"/>
      <c r="I218" s="204"/>
      <c r="J218" s="215">
        <f>BK218</f>
        <v>0</v>
      </c>
      <c r="K218" s="201"/>
      <c r="L218" s="206"/>
      <c r="M218" s="207"/>
      <c r="N218" s="208"/>
      <c r="O218" s="208"/>
      <c r="P218" s="209">
        <f>SUM(P219:P307)</f>
        <v>0</v>
      </c>
      <c r="Q218" s="208"/>
      <c r="R218" s="209">
        <f>SUM(R219:R307)</f>
        <v>74.06541112000001</v>
      </c>
      <c r="S218" s="208"/>
      <c r="T218" s="210">
        <f>SUM(T219:T307)</f>
        <v>0.5</v>
      </c>
      <c r="AR218" s="211" t="s">
        <v>76</v>
      </c>
      <c r="AT218" s="212" t="s">
        <v>67</v>
      </c>
      <c r="AU218" s="212" t="s">
        <v>76</v>
      </c>
      <c r="AY218" s="211" t="s">
        <v>134</v>
      </c>
      <c r="BK218" s="213">
        <f>SUM(BK219:BK307)</f>
        <v>0</v>
      </c>
    </row>
    <row r="219" spans="2:65" s="1" customFormat="1" ht="16.5" customHeight="1">
      <c r="B219" s="38"/>
      <c r="C219" s="216" t="s">
        <v>338</v>
      </c>
      <c r="D219" s="216" t="s">
        <v>136</v>
      </c>
      <c r="E219" s="217" t="s">
        <v>1489</v>
      </c>
      <c r="F219" s="218" t="s">
        <v>1490</v>
      </c>
      <c r="G219" s="219" t="s">
        <v>459</v>
      </c>
      <c r="H219" s="220">
        <v>74</v>
      </c>
      <c r="I219" s="221"/>
      <c r="J219" s="222">
        <f>ROUND(I219*H219,2)</f>
        <v>0</v>
      </c>
      <c r="K219" s="218" t="s">
        <v>140</v>
      </c>
      <c r="L219" s="43"/>
      <c r="M219" s="223" t="s">
        <v>1</v>
      </c>
      <c r="N219" s="224" t="s">
        <v>39</v>
      </c>
      <c r="O219" s="79"/>
      <c r="P219" s="225">
        <f>O219*H219</f>
        <v>0</v>
      </c>
      <c r="Q219" s="225">
        <v>3E-05</v>
      </c>
      <c r="R219" s="225">
        <f>Q219*H219</f>
        <v>0.00222</v>
      </c>
      <c r="S219" s="225">
        <v>0</v>
      </c>
      <c r="T219" s="226">
        <f>S219*H219</f>
        <v>0</v>
      </c>
      <c r="AR219" s="17" t="s">
        <v>141</v>
      </c>
      <c r="AT219" s="17" t="s">
        <v>136</v>
      </c>
      <c r="AU219" s="17" t="s">
        <v>78</v>
      </c>
      <c r="AY219" s="17" t="s">
        <v>134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7" t="s">
        <v>76</v>
      </c>
      <c r="BK219" s="227">
        <f>ROUND(I219*H219,2)</f>
        <v>0</v>
      </c>
      <c r="BL219" s="17" t="s">
        <v>141</v>
      </c>
      <c r="BM219" s="17" t="s">
        <v>1491</v>
      </c>
    </row>
    <row r="220" spans="2:51" s="13" customFormat="1" ht="12">
      <c r="B220" s="239"/>
      <c r="C220" s="240"/>
      <c r="D220" s="230" t="s">
        <v>143</v>
      </c>
      <c r="E220" s="241" t="s">
        <v>1</v>
      </c>
      <c r="F220" s="242" t="s">
        <v>1492</v>
      </c>
      <c r="G220" s="240"/>
      <c r="H220" s="243">
        <v>29.5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143</v>
      </c>
      <c r="AU220" s="249" t="s">
        <v>78</v>
      </c>
      <c r="AV220" s="13" t="s">
        <v>78</v>
      </c>
      <c r="AW220" s="13" t="s">
        <v>30</v>
      </c>
      <c r="AX220" s="13" t="s">
        <v>68</v>
      </c>
      <c r="AY220" s="249" t="s">
        <v>134</v>
      </c>
    </row>
    <row r="221" spans="2:51" s="13" customFormat="1" ht="12">
      <c r="B221" s="239"/>
      <c r="C221" s="240"/>
      <c r="D221" s="230" t="s">
        <v>143</v>
      </c>
      <c r="E221" s="241" t="s">
        <v>1</v>
      </c>
      <c r="F221" s="242" t="s">
        <v>1493</v>
      </c>
      <c r="G221" s="240"/>
      <c r="H221" s="243">
        <v>44.5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143</v>
      </c>
      <c r="AU221" s="249" t="s">
        <v>78</v>
      </c>
      <c r="AV221" s="13" t="s">
        <v>78</v>
      </c>
      <c r="AW221" s="13" t="s">
        <v>30</v>
      </c>
      <c r="AX221" s="13" t="s">
        <v>68</v>
      </c>
      <c r="AY221" s="249" t="s">
        <v>134</v>
      </c>
    </row>
    <row r="222" spans="2:51" s="14" customFormat="1" ht="12">
      <c r="B222" s="250"/>
      <c r="C222" s="251"/>
      <c r="D222" s="230" t="s">
        <v>143</v>
      </c>
      <c r="E222" s="252" t="s">
        <v>1</v>
      </c>
      <c r="F222" s="253" t="s">
        <v>146</v>
      </c>
      <c r="G222" s="251"/>
      <c r="H222" s="254">
        <v>74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AT222" s="260" t="s">
        <v>143</v>
      </c>
      <c r="AU222" s="260" t="s">
        <v>78</v>
      </c>
      <c r="AV222" s="14" t="s">
        <v>141</v>
      </c>
      <c r="AW222" s="14" t="s">
        <v>30</v>
      </c>
      <c r="AX222" s="14" t="s">
        <v>76</v>
      </c>
      <c r="AY222" s="260" t="s">
        <v>134</v>
      </c>
    </row>
    <row r="223" spans="2:65" s="1" customFormat="1" ht="16.5" customHeight="1">
      <c r="B223" s="38"/>
      <c r="C223" s="272" t="s">
        <v>343</v>
      </c>
      <c r="D223" s="272" t="s">
        <v>565</v>
      </c>
      <c r="E223" s="273" t="s">
        <v>1494</v>
      </c>
      <c r="F223" s="274" t="s">
        <v>1495</v>
      </c>
      <c r="G223" s="275" t="s">
        <v>459</v>
      </c>
      <c r="H223" s="276">
        <v>75.11</v>
      </c>
      <c r="I223" s="277"/>
      <c r="J223" s="278">
        <f>ROUND(I223*H223,2)</f>
        <v>0</v>
      </c>
      <c r="K223" s="274" t="s">
        <v>140</v>
      </c>
      <c r="L223" s="279"/>
      <c r="M223" s="280" t="s">
        <v>1</v>
      </c>
      <c r="N223" s="281" t="s">
        <v>39</v>
      </c>
      <c r="O223" s="79"/>
      <c r="P223" s="225">
        <f>O223*H223</f>
        <v>0</v>
      </c>
      <c r="Q223" s="225">
        <v>0.024</v>
      </c>
      <c r="R223" s="225">
        <f>Q223*H223</f>
        <v>1.80264</v>
      </c>
      <c r="S223" s="225">
        <v>0</v>
      </c>
      <c r="T223" s="226">
        <f>S223*H223</f>
        <v>0</v>
      </c>
      <c r="AR223" s="17" t="s">
        <v>175</v>
      </c>
      <c r="AT223" s="17" t="s">
        <v>565</v>
      </c>
      <c r="AU223" s="17" t="s">
        <v>78</v>
      </c>
      <c r="AY223" s="17" t="s">
        <v>134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7" t="s">
        <v>76</v>
      </c>
      <c r="BK223" s="227">
        <f>ROUND(I223*H223,2)</f>
        <v>0</v>
      </c>
      <c r="BL223" s="17" t="s">
        <v>141</v>
      </c>
      <c r="BM223" s="17" t="s">
        <v>1496</v>
      </c>
    </row>
    <row r="224" spans="2:51" s="13" customFormat="1" ht="12">
      <c r="B224" s="239"/>
      <c r="C224" s="240"/>
      <c r="D224" s="230" t="s">
        <v>143</v>
      </c>
      <c r="E224" s="241" t="s">
        <v>1</v>
      </c>
      <c r="F224" s="242" t="s">
        <v>1497</v>
      </c>
      <c r="G224" s="240"/>
      <c r="H224" s="243">
        <v>75.11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143</v>
      </c>
      <c r="AU224" s="249" t="s">
        <v>78</v>
      </c>
      <c r="AV224" s="13" t="s">
        <v>78</v>
      </c>
      <c r="AW224" s="13" t="s">
        <v>30</v>
      </c>
      <c r="AX224" s="13" t="s">
        <v>76</v>
      </c>
      <c r="AY224" s="249" t="s">
        <v>134</v>
      </c>
    </row>
    <row r="225" spans="2:65" s="1" customFormat="1" ht="16.5" customHeight="1">
      <c r="B225" s="38"/>
      <c r="C225" s="216" t="s">
        <v>348</v>
      </c>
      <c r="D225" s="216" t="s">
        <v>136</v>
      </c>
      <c r="E225" s="217" t="s">
        <v>1498</v>
      </c>
      <c r="F225" s="218" t="s">
        <v>1499</v>
      </c>
      <c r="G225" s="219" t="s">
        <v>459</v>
      </c>
      <c r="H225" s="220">
        <v>66.6</v>
      </c>
      <c r="I225" s="221"/>
      <c r="J225" s="222">
        <f>ROUND(I225*H225,2)</f>
        <v>0</v>
      </c>
      <c r="K225" s="218" t="s">
        <v>140</v>
      </c>
      <c r="L225" s="43"/>
      <c r="M225" s="223" t="s">
        <v>1</v>
      </c>
      <c r="N225" s="224" t="s">
        <v>39</v>
      </c>
      <c r="O225" s="79"/>
      <c r="P225" s="225">
        <f>O225*H225</f>
        <v>0</v>
      </c>
      <c r="Q225" s="225">
        <v>4E-05</v>
      </c>
      <c r="R225" s="225">
        <f>Q225*H225</f>
        <v>0.002664</v>
      </c>
      <c r="S225" s="225">
        <v>0</v>
      </c>
      <c r="T225" s="226">
        <f>S225*H225</f>
        <v>0</v>
      </c>
      <c r="AR225" s="17" t="s">
        <v>141</v>
      </c>
      <c r="AT225" s="17" t="s">
        <v>136</v>
      </c>
      <c r="AU225" s="17" t="s">
        <v>78</v>
      </c>
      <c r="AY225" s="17" t="s">
        <v>134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7" t="s">
        <v>76</v>
      </c>
      <c r="BK225" s="227">
        <f>ROUND(I225*H225,2)</f>
        <v>0</v>
      </c>
      <c r="BL225" s="17" t="s">
        <v>141</v>
      </c>
      <c r="BM225" s="17" t="s">
        <v>1500</v>
      </c>
    </row>
    <row r="226" spans="2:51" s="13" customFormat="1" ht="12">
      <c r="B226" s="239"/>
      <c r="C226" s="240"/>
      <c r="D226" s="230" t="s">
        <v>143</v>
      </c>
      <c r="E226" s="241" t="s">
        <v>1</v>
      </c>
      <c r="F226" s="242" t="s">
        <v>1501</v>
      </c>
      <c r="G226" s="240"/>
      <c r="H226" s="243">
        <v>25.3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AT226" s="249" t="s">
        <v>143</v>
      </c>
      <c r="AU226" s="249" t="s">
        <v>78</v>
      </c>
      <c r="AV226" s="13" t="s">
        <v>78</v>
      </c>
      <c r="AW226" s="13" t="s">
        <v>30</v>
      </c>
      <c r="AX226" s="13" t="s">
        <v>68</v>
      </c>
      <c r="AY226" s="249" t="s">
        <v>134</v>
      </c>
    </row>
    <row r="227" spans="2:51" s="13" customFormat="1" ht="12">
      <c r="B227" s="239"/>
      <c r="C227" s="240"/>
      <c r="D227" s="230" t="s">
        <v>143</v>
      </c>
      <c r="E227" s="241" t="s">
        <v>1</v>
      </c>
      <c r="F227" s="242" t="s">
        <v>1502</v>
      </c>
      <c r="G227" s="240"/>
      <c r="H227" s="243">
        <v>41.3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143</v>
      </c>
      <c r="AU227" s="249" t="s">
        <v>78</v>
      </c>
      <c r="AV227" s="13" t="s">
        <v>78</v>
      </c>
      <c r="AW227" s="13" t="s">
        <v>30</v>
      </c>
      <c r="AX227" s="13" t="s">
        <v>68</v>
      </c>
      <c r="AY227" s="249" t="s">
        <v>134</v>
      </c>
    </row>
    <row r="228" spans="2:51" s="14" customFormat="1" ht="12">
      <c r="B228" s="250"/>
      <c r="C228" s="251"/>
      <c r="D228" s="230" t="s">
        <v>143</v>
      </c>
      <c r="E228" s="252" t="s">
        <v>1</v>
      </c>
      <c r="F228" s="253" t="s">
        <v>146</v>
      </c>
      <c r="G228" s="251"/>
      <c r="H228" s="254">
        <v>66.6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AT228" s="260" t="s">
        <v>143</v>
      </c>
      <c r="AU228" s="260" t="s">
        <v>78</v>
      </c>
      <c r="AV228" s="14" t="s">
        <v>141</v>
      </c>
      <c r="AW228" s="14" t="s">
        <v>30</v>
      </c>
      <c r="AX228" s="14" t="s">
        <v>76</v>
      </c>
      <c r="AY228" s="260" t="s">
        <v>134</v>
      </c>
    </row>
    <row r="229" spans="2:65" s="1" customFormat="1" ht="16.5" customHeight="1">
      <c r="B229" s="38"/>
      <c r="C229" s="272" t="s">
        <v>353</v>
      </c>
      <c r="D229" s="272" t="s">
        <v>565</v>
      </c>
      <c r="E229" s="273" t="s">
        <v>1503</v>
      </c>
      <c r="F229" s="274" t="s">
        <v>1504</v>
      </c>
      <c r="G229" s="275" t="s">
        <v>459</v>
      </c>
      <c r="H229" s="276">
        <v>67.599</v>
      </c>
      <c r="I229" s="277"/>
      <c r="J229" s="278">
        <f>ROUND(I229*H229,2)</f>
        <v>0</v>
      </c>
      <c r="K229" s="274" t="s">
        <v>140</v>
      </c>
      <c r="L229" s="279"/>
      <c r="M229" s="280" t="s">
        <v>1</v>
      </c>
      <c r="N229" s="281" t="s">
        <v>39</v>
      </c>
      <c r="O229" s="79"/>
      <c r="P229" s="225">
        <f>O229*H229</f>
        <v>0</v>
      </c>
      <c r="Q229" s="225">
        <v>0.043</v>
      </c>
      <c r="R229" s="225">
        <f>Q229*H229</f>
        <v>2.906757</v>
      </c>
      <c r="S229" s="225">
        <v>0</v>
      </c>
      <c r="T229" s="226">
        <f>S229*H229</f>
        <v>0</v>
      </c>
      <c r="AR229" s="17" t="s">
        <v>175</v>
      </c>
      <c r="AT229" s="17" t="s">
        <v>565</v>
      </c>
      <c r="AU229" s="17" t="s">
        <v>78</v>
      </c>
      <c r="AY229" s="17" t="s">
        <v>134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7" t="s">
        <v>76</v>
      </c>
      <c r="BK229" s="227">
        <f>ROUND(I229*H229,2)</f>
        <v>0</v>
      </c>
      <c r="BL229" s="17" t="s">
        <v>141</v>
      </c>
      <c r="BM229" s="17" t="s">
        <v>1505</v>
      </c>
    </row>
    <row r="230" spans="2:51" s="13" customFormat="1" ht="12">
      <c r="B230" s="239"/>
      <c r="C230" s="240"/>
      <c r="D230" s="230" t="s">
        <v>143</v>
      </c>
      <c r="E230" s="241" t="s">
        <v>1</v>
      </c>
      <c r="F230" s="242" t="s">
        <v>1506</v>
      </c>
      <c r="G230" s="240"/>
      <c r="H230" s="243">
        <v>67.599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143</v>
      </c>
      <c r="AU230" s="249" t="s">
        <v>78</v>
      </c>
      <c r="AV230" s="13" t="s">
        <v>78</v>
      </c>
      <c r="AW230" s="13" t="s">
        <v>30</v>
      </c>
      <c r="AX230" s="13" t="s">
        <v>76</v>
      </c>
      <c r="AY230" s="249" t="s">
        <v>134</v>
      </c>
    </row>
    <row r="231" spans="2:65" s="1" customFormat="1" ht="16.5" customHeight="1">
      <c r="B231" s="38"/>
      <c r="C231" s="216" t="s">
        <v>358</v>
      </c>
      <c r="D231" s="216" t="s">
        <v>136</v>
      </c>
      <c r="E231" s="217" t="s">
        <v>1507</v>
      </c>
      <c r="F231" s="218" t="s">
        <v>1508</v>
      </c>
      <c r="G231" s="219" t="s">
        <v>459</v>
      </c>
      <c r="H231" s="220">
        <v>64</v>
      </c>
      <c r="I231" s="221"/>
      <c r="J231" s="222">
        <f>ROUND(I231*H231,2)</f>
        <v>0</v>
      </c>
      <c r="K231" s="218" t="s">
        <v>140</v>
      </c>
      <c r="L231" s="43"/>
      <c r="M231" s="223" t="s">
        <v>1</v>
      </c>
      <c r="N231" s="224" t="s">
        <v>39</v>
      </c>
      <c r="O231" s="79"/>
      <c r="P231" s="225">
        <f>O231*H231</f>
        <v>0</v>
      </c>
      <c r="Q231" s="225">
        <v>0.00015</v>
      </c>
      <c r="R231" s="225">
        <f>Q231*H231</f>
        <v>0.0096</v>
      </c>
      <c r="S231" s="225">
        <v>0</v>
      </c>
      <c r="T231" s="226">
        <f>S231*H231</f>
        <v>0</v>
      </c>
      <c r="AR231" s="17" t="s">
        <v>141</v>
      </c>
      <c r="AT231" s="17" t="s">
        <v>136</v>
      </c>
      <c r="AU231" s="17" t="s">
        <v>78</v>
      </c>
      <c r="AY231" s="17" t="s">
        <v>134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76</v>
      </c>
      <c r="BK231" s="227">
        <f>ROUND(I231*H231,2)</f>
        <v>0</v>
      </c>
      <c r="BL231" s="17" t="s">
        <v>141</v>
      </c>
      <c r="BM231" s="17" t="s">
        <v>1509</v>
      </c>
    </row>
    <row r="232" spans="2:51" s="13" customFormat="1" ht="12">
      <c r="B232" s="239"/>
      <c r="C232" s="240"/>
      <c r="D232" s="230" t="s">
        <v>143</v>
      </c>
      <c r="E232" s="241" t="s">
        <v>1</v>
      </c>
      <c r="F232" s="242" t="s">
        <v>1510</v>
      </c>
      <c r="G232" s="240"/>
      <c r="H232" s="243">
        <v>64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143</v>
      </c>
      <c r="AU232" s="249" t="s">
        <v>78</v>
      </c>
      <c r="AV232" s="13" t="s">
        <v>78</v>
      </c>
      <c r="AW232" s="13" t="s">
        <v>30</v>
      </c>
      <c r="AX232" s="13" t="s">
        <v>76</v>
      </c>
      <c r="AY232" s="249" t="s">
        <v>134</v>
      </c>
    </row>
    <row r="233" spans="2:65" s="1" customFormat="1" ht="16.5" customHeight="1">
      <c r="B233" s="38"/>
      <c r="C233" s="272" t="s">
        <v>362</v>
      </c>
      <c r="D233" s="272" t="s">
        <v>565</v>
      </c>
      <c r="E233" s="273" t="s">
        <v>1511</v>
      </c>
      <c r="F233" s="274" t="s">
        <v>1512</v>
      </c>
      <c r="G233" s="275" t="s">
        <v>459</v>
      </c>
      <c r="H233" s="276">
        <v>64.96</v>
      </c>
      <c r="I233" s="277"/>
      <c r="J233" s="278">
        <f>ROUND(I233*H233,2)</f>
        <v>0</v>
      </c>
      <c r="K233" s="274" t="s">
        <v>140</v>
      </c>
      <c r="L233" s="279"/>
      <c r="M233" s="280" t="s">
        <v>1</v>
      </c>
      <c r="N233" s="281" t="s">
        <v>39</v>
      </c>
      <c r="O233" s="79"/>
      <c r="P233" s="225">
        <f>O233*H233</f>
        <v>0</v>
      </c>
      <c r="Q233" s="225">
        <v>0.326</v>
      </c>
      <c r="R233" s="225">
        <f>Q233*H233</f>
        <v>21.176959999999998</v>
      </c>
      <c r="S233" s="225">
        <v>0</v>
      </c>
      <c r="T233" s="226">
        <f>S233*H233</f>
        <v>0</v>
      </c>
      <c r="AR233" s="17" t="s">
        <v>175</v>
      </c>
      <c r="AT233" s="17" t="s">
        <v>565</v>
      </c>
      <c r="AU233" s="17" t="s">
        <v>78</v>
      </c>
      <c r="AY233" s="17" t="s">
        <v>134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7" t="s">
        <v>76</v>
      </c>
      <c r="BK233" s="227">
        <f>ROUND(I233*H233,2)</f>
        <v>0</v>
      </c>
      <c r="BL233" s="17" t="s">
        <v>141</v>
      </c>
      <c r="BM233" s="17" t="s">
        <v>1513</v>
      </c>
    </row>
    <row r="234" spans="2:51" s="13" customFormat="1" ht="12">
      <c r="B234" s="239"/>
      <c r="C234" s="240"/>
      <c r="D234" s="230" t="s">
        <v>143</v>
      </c>
      <c r="E234" s="241" t="s">
        <v>1</v>
      </c>
      <c r="F234" s="242" t="s">
        <v>1514</v>
      </c>
      <c r="G234" s="240"/>
      <c r="H234" s="243">
        <v>64.96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143</v>
      </c>
      <c r="AU234" s="249" t="s">
        <v>78</v>
      </c>
      <c r="AV234" s="13" t="s">
        <v>78</v>
      </c>
      <c r="AW234" s="13" t="s">
        <v>30</v>
      </c>
      <c r="AX234" s="13" t="s">
        <v>76</v>
      </c>
      <c r="AY234" s="249" t="s">
        <v>134</v>
      </c>
    </row>
    <row r="235" spans="2:65" s="1" customFormat="1" ht="22.5" customHeight="1">
      <c r="B235" s="38"/>
      <c r="C235" s="216" t="s">
        <v>366</v>
      </c>
      <c r="D235" s="216" t="s">
        <v>136</v>
      </c>
      <c r="E235" s="217" t="s">
        <v>1515</v>
      </c>
      <c r="F235" s="218" t="s">
        <v>1516</v>
      </c>
      <c r="G235" s="219" t="s">
        <v>139</v>
      </c>
      <c r="H235" s="220">
        <v>3</v>
      </c>
      <c r="I235" s="221"/>
      <c r="J235" s="222">
        <f>ROUND(I235*H235,2)</f>
        <v>0</v>
      </c>
      <c r="K235" s="218" t="s">
        <v>140</v>
      </c>
      <c r="L235" s="43"/>
      <c r="M235" s="223" t="s">
        <v>1</v>
      </c>
      <c r="N235" s="224" t="s">
        <v>39</v>
      </c>
      <c r="O235" s="79"/>
      <c r="P235" s="225">
        <f>O235*H235</f>
        <v>0</v>
      </c>
      <c r="Q235" s="225">
        <v>7E-05</v>
      </c>
      <c r="R235" s="225">
        <f>Q235*H235</f>
        <v>0.00020999999999999998</v>
      </c>
      <c r="S235" s="225">
        <v>0</v>
      </c>
      <c r="T235" s="226">
        <f>S235*H235</f>
        <v>0</v>
      </c>
      <c r="AR235" s="17" t="s">
        <v>141</v>
      </c>
      <c r="AT235" s="17" t="s">
        <v>136</v>
      </c>
      <c r="AU235" s="17" t="s">
        <v>78</v>
      </c>
      <c r="AY235" s="17" t="s">
        <v>134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7" t="s">
        <v>76</v>
      </c>
      <c r="BK235" s="227">
        <f>ROUND(I235*H235,2)</f>
        <v>0</v>
      </c>
      <c r="BL235" s="17" t="s">
        <v>141</v>
      </c>
      <c r="BM235" s="17" t="s">
        <v>1517</v>
      </c>
    </row>
    <row r="236" spans="2:51" s="13" customFormat="1" ht="12">
      <c r="B236" s="239"/>
      <c r="C236" s="240"/>
      <c r="D236" s="230" t="s">
        <v>143</v>
      </c>
      <c r="E236" s="241" t="s">
        <v>1</v>
      </c>
      <c r="F236" s="242" t="s">
        <v>1518</v>
      </c>
      <c r="G236" s="240"/>
      <c r="H236" s="243">
        <v>3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143</v>
      </c>
      <c r="AU236" s="249" t="s">
        <v>78</v>
      </c>
      <c r="AV236" s="13" t="s">
        <v>78</v>
      </c>
      <c r="AW236" s="13" t="s">
        <v>30</v>
      </c>
      <c r="AX236" s="13" t="s">
        <v>76</v>
      </c>
      <c r="AY236" s="249" t="s">
        <v>134</v>
      </c>
    </row>
    <row r="237" spans="2:65" s="1" customFormat="1" ht="16.5" customHeight="1">
      <c r="B237" s="38"/>
      <c r="C237" s="272" t="s">
        <v>370</v>
      </c>
      <c r="D237" s="272" t="s">
        <v>565</v>
      </c>
      <c r="E237" s="273" t="s">
        <v>1519</v>
      </c>
      <c r="F237" s="274" t="s">
        <v>1520</v>
      </c>
      <c r="G237" s="275" t="s">
        <v>139</v>
      </c>
      <c r="H237" s="276">
        <v>3.045</v>
      </c>
      <c r="I237" s="277"/>
      <c r="J237" s="278">
        <f>ROUND(I237*H237,2)</f>
        <v>0</v>
      </c>
      <c r="K237" s="274" t="s">
        <v>140</v>
      </c>
      <c r="L237" s="279"/>
      <c r="M237" s="280" t="s">
        <v>1</v>
      </c>
      <c r="N237" s="281" t="s">
        <v>39</v>
      </c>
      <c r="O237" s="79"/>
      <c r="P237" s="225">
        <f>O237*H237</f>
        <v>0</v>
      </c>
      <c r="Q237" s="225">
        <v>0.01</v>
      </c>
      <c r="R237" s="225">
        <f>Q237*H237</f>
        <v>0.03045</v>
      </c>
      <c r="S237" s="225">
        <v>0</v>
      </c>
      <c r="T237" s="226">
        <f>S237*H237</f>
        <v>0</v>
      </c>
      <c r="AR237" s="17" t="s">
        <v>175</v>
      </c>
      <c r="AT237" s="17" t="s">
        <v>565</v>
      </c>
      <c r="AU237" s="17" t="s">
        <v>78</v>
      </c>
      <c r="AY237" s="17" t="s">
        <v>134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7" t="s">
        <v>76</v>
      </c>
      <c r="BK237" s="227">
        <f>ROUND(I237*H237,2)</f>
        <v>0</v>
      </c>
      <c r="BL237" s="17" t="s">
        <v>141</v>
      </c>
      <c r="BM237" s="17" t="s">
        <v>1521</v>
      </c>
    </row>
    <row r="238" spans="2:51" s="13" customFormat="1" ht="12">
      <c r="B238" s="239"/>
      <c r="C238" s="240"/>
      <c r="D238" s="230" t="s">
        <v>143</v>
      </c>
      <c r="E238" s="241" t="s">
        <v>1</v>
      </c>
      <c r="F238" s="242" t="s">
        <v>1522</v>
      </c>
      <c r="G238" s="240"/>
      <c r="H238" s="243">
        <v>3.045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AT238" s="249" t="s">
        <v>143</v>
      </c>
      <c r="AU238" s="249" t="s">
        <v>78</v>
      </c>
      <c r="AV238" s="13" t="s">
        <v>78</v>
      </c>
      <c r="AW238" s="13" t="s">
        <v>30</v>
      </c>
      <c r="AX238" s="13" t="s">
        <v>76</v>
      </c>
      <c r="AY238" s="249" t="s">
        <v>134</v>
      </c>
    </row>
    <row r="239" spans="2:65" s="1" customFormat="1" ht="22.5" customHeight="1">
      <c r="B239" s="38"/>
      <c r="C239" s="216" t="s">
        <v>374</v>
      </c>
      <c r="D239" s="216" t="s">
        <v>136</v>
      </c>
      <c r="E239" s="217" t="s">
        <v>1523</v>
      </c>
      <c r="F239" s="218" t="s">
        <v>1524</v>
      </c>
      <c r="G239" s="219" t="s">
        <v>139</v>
      </c>
      <c r="H239" s="220">
        <v>2</v>
      </c>
      <c r="I239" s="221"/>
      <c r="J239" s="222">
        <f>ROUND(I239*H239,2)</f>
        <v>0</v>
      </c>
      <c r="K239" s="218" t="s">
        <v>140</v>
      </c>
      <c r="L239" s="43"/>
      <c r="M239" s="223" t="s">
        <v>1</v>
      </c>
      <c r="N239" s="224" t="s">
        <v>39</v>
      </c>
      <c r="O239" s="79"/>
      <c r="P239" s="225">
        <f>O239*H239</f>
        <v>0</v>
      </c>
      <c r="Q239" s="225">
        <v>0.00014</v>
      </c>
      <c r="R239" s="225">
        <f>Q239*H239</f>
        <v>0.00028</v>
      </c>
      <c r="S239" s="225">
        <v>0</v>
      </c>
      <c r="T239" s="226">
        <f>S239*H239</f>
        <v>0</v>
      </c>
      <c r="AR239" s="17" t="s">
        <v>141</v>
      </c>
      <c r="AT239" s="17" t="s">
        <v>136</v>
      </c>
      <c r="AU239" s="17" t="s">
        <v>78</v>
      </c>
      <c r="AY239" s="17" t="s">
        <v>134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7" t="s">
        <v>76</v>
      </c>
      <c r="BK239" s="227">
        <f>ROUND(I239*H239,2)</f>
        <v>0</v>
      </c>
      <c r="BL239" s="17" t="s">
        <v>141</v>
      </c>
      <c r="BM239" s="17" t="s">
        <v>1525</v>
      </c>
    </row>
    <row r="240" spans="2:65" s="1" customFormat="1" ht="16.5" customHeight="1">
      <c r="B240" s="38"/>
      <c r="C240" s="272" t="s">
        <v>378</v>
      </c>
      <c r="D240" s="272" t="s">
        <v>565</v>
      </c>
      <c r="E240" s="273" t="s">
        <v>1526</v>
      </c>
      <c r="F240" s="274" t="s">
        <v>1527</v>
      </c>
      <c r="G240" s="275" t="s">
        <v>139</v>
      </c>
      <c r="H240" s="276">
        <v>2.03</v>
      </c>
      <c r="I240" s="277"/>
      <c r="J240" s="278">
        <f>ROUND(I240*H240,2)</f>
        <v>0</v>
      </c>
      <c r="K240" s="274" t="s">
        <v>140</v>
      </c>
      <c r="L240" s="279"/>
      <c r="M240" s="280" t="s">
        <v>1</v>
      </c>
      <c r="N240" s="281" t="s">
        <v>39</v>
      </c>
      <c r="O240" s="79"/>
      <c r="P240" s="225">
        <f>O240*H240</f>
        <v>0</v>
      </c>
      <c r="Q240" s="225">
        <v>0.032</v>
      </c>
      <c r="R240" s="225">
        <f>Q240*H240</f>
        <v>0.06495999999999999</v>
      </c>
      <c r="S240" s="225">
        <v>0</v>
      </c>
      <c r="T240" s="226">
        <f>S240*H240</f>
        <v>0</v>
      </c>
      <c r="AR240" s="17" t="s">
        <v>175</v>
      </c>
      <c r="AT240" s="17" t="s">
        <v>565</v>
      </c>
      <c r="AU240" s="17" t="s">
        <v>78</v>
      </c>
      <c r="AY240" s="17" t="s">
        <v>134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7" t="s">
        <v>76</v>
      </c>
      <c r="BK240" s="227">
        <f>ROUND(I240*H240,2)</f>
        <v>0</v>
      </c>
      <c r="BL240" s="17" t="s">
        <v>141</v>
      </c>
      <c r="BM240" s="17" t="s">
        <v>1528</v>
      </c>
    </row>
    <row r="241" spans="2:51" s="13" customFormat="1" ht="12">
      <c r="B241" s="239"/>
      <c r="C241" s="240"/>
      <c r="D241" s="230" t="s">
        <v>143</v>
      </c>
      <c r="E241" s="241" t="s">
        <v>1</v>
      </c>
      <c r="F241" s="242" t="s">
        <v>1529</v>
      </c>
      <c r="G241" s="240"/>
      <c r="H241" s="243">
        <v>2.03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143</v>
      </c>
      <c r="AU241" s="249" t="s">
        <v>78</v>
      </c>
      <c r="AV241" s="13" t="s">
        <v>78</v>
      </c>
      <c r="AW241" s="13" t="s">
        <v>30</v>
      </c>
      <c r="AX241" s="13" t="s">
        <v>76</v>
      </c>
      <c r="AY241" s="249" t="s">
        <v>134</v>
      </c>
    </row>
    <row r="242" spans="2:65" s="1" customFormat="1" ht="16.5" customHeight="1">
      <c r="B242" s="38"/>
      <c r="C242" s="272" t="s">
        <v>382</v>
      </c>
      <c r="D242" s="272" t="s">
        <v>565</v>
      </c>
      <c r="E242" s="273" t="s">
        <v>1530</v>
      </c>
      <c r="F242" s="274" t="s">
        <v>1531</v>
      </c>
      <c r="G242" s="275" t="s">
        <v>139</v>
      </c>
      <c r="H242" s="276">
        <v>1.015</v>
      </c>
      <c r="I242" s="277"/>
      <c r="J242" s="278">
        <f>ROUND(I242*H242,2)</f>
        <v>0</v>
      </c>
      <c r="K242" s="274" t="s">
        <v>140</v>
      </c>
      <c r="L242" s="279"/>
      <c r="M242" s="280" t="s">
        <v>1</v>
      </c>
      <c r="N242" s="281" t="s">
        <v>39</v>
      </c>
      <c r="O242" s="79"/>
      <c r="P242" s="225">
        <f>O242*H242</f>
        <v>0</v>
      </c>
      <c r="Q242" s="225">
        <v>0.042</v>
      </c>
      <c r="R242" s="225">
        <f>Q242*H242</f>
        <v>0.04263</v>
      </c>
      <c r="S242" s="225">
        <v>0</v>
      </c>
      <c r="T242" s="226">
        <f>S242*H242</f>
        <v>0</v>
      </c>
      <c r="AR242" s="17" t="s">
        <v>175</v>
      </c>
      <c r="AT242" s="17" t="s">
        <v>565</v>
      </c>
      <c r="AU242" s="17" t="s">
        <v>78</v>
      </c>
      <c r="AY242" s="17" t="s">
        <v>134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7" t="s">
        <v>76</v>
      </c>
      <c r="BK242" s="227">
        <f>ROUND(I242*H242,2)</f>
        <v>0</v>
      </c>
      <c r="BL242" s="17" t="s">
        <v>141</v>
      </c>
      <c r="BM242" s="17" t="s">
        <v>1532</v>
      </c>
    </row>
    <row r="243" spans="2:51" s="13" customFormat="1" ht="12">
      <c r="B243" s="239"/>
      <c r="C243" s="240"/>
      <c r="D243" s="230" t="s">
        <v>143</v>
      </c>
      <c r="E243" s="241" t="s">
        <v>1</v>
      </c>
      <c r="F243" s="242" t="s">
        <v>1533</v>
      </c>
      <c r="G243" s="240"/>
      <c r="H243" s="243">
        <v>1.015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143</v>
      </c>
      <c r="AU243" s="249" t="s">
        <v>78</v>
      </c>
      <c r="AV243" s="13" t="s">
        <v>78</v>
      </c>
      <c r="AW243" s="13" t="s">
        <v>30</v>
      </c>
      <c r="AX243" s="13" t="s">
        <v>76</v>
      </c>
      <c r="AY243" s="249" t="s">
        <v>134</v>
      </c>
    </row>
    <row r="244" spans="2:65" s="1" customFormat="1" ht="22.5" customHeight="1">
      <c r="B244" s="38"/>
      <c r="C244" s="216" t="s">
        <v>386</v>
      </c>
      <c r="D244" s="216" t="s">
        <v>136</v>
      </c>
      <c r="E244" s="217" t="s">
        <v>1534</v>
      </c>
      <c r="F244" s="218" t="s">
        <v>1535</v>
      </c>
      <c r="G244" s="219" t="s">
        <v>139</v>
      </c>
      <c r="H244" s="220">
        <v>2</v>
      </c>
      <c r="I244" s="221"/>
      <c r="J244" s="222">
        <f>ROUND(I244*H244,2)</f>
        <v>0</v>
      </c>
      <c r="K244" s="218" t="s">
        <v>140</v>
      </c>
      <c r="L244" s="43"/>
      <c r="M244" s="223" t="s">
        <v>1</v>
      </c>
      <c r="N244" s="224" t="s">
        <v>39</v>
      </c>
      <c r="O244" s="79"/>
      <c r="P244" s="225">
        <f>O244*H244</f>
        <v>0</v>
      </c>
      <c r="Q244" s="225">
        <v>7E-05</v>
      </c>
      <c r="R244" s="225">
        <f>Q244*H244</f>
        <v>0.00014</v>
      </c>
      <c r="S244" s="225">
        <v>0</v>
      </c>
      <c r="T244" s="226">
        <f>S244*H244</f>
        <v>0</v>
      </c>
      <c r="AR244" s="17" t="s">
        <v>141</v>
      </c>
      <c r="AT244" s="17" t="s">
        <v>136</v>
      </c>
      <c r="AU244" s="17" t="s">
        <v>78</v>
      </c>
      <c r="AY244" s="17" t="s">
        <v>134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7" t="s">
        <v>76</v>
      </c>
      <c r="BK244" s="227">
        <f>ROUND(I244*H244,2)</f>
        <v>0</v>
      </c>
      <c r="BL244" s="17" t="s">
        <v>141</v>
      </c>
      <c r="BM244" s="17" t="s">
        <v>1536</v>
      </c>
    </row>
    <row r="245" spans="2:65" s="1" customFormat="1" ht="16.5" customHeight="1">
      <c r="B245" s="38"/>
      <c r="C245" s="272" t="s">
        <v>390</v>
      </c>
      <c r="D245" s="272" t="s">
        <v>565</v>
      </c>
      <c r="E245" s="273" t="s">
        <v>1537</v>
      </c>
      <c r="F245" s="274" t="s">
        <v>1538</v>
      </c>
      <c r="G245" s="275" t="s">
        <v>139</v>
      </c>
      <c r="H245" s="276">
        <v>2.03</v>
      </c>
      <c r="I245" s="277"/>
      <c r="J245" s="278">
        <f>ROUND(I245*H245,2)</f>
        <v>0</v>
      </c>
      <c r="K245" s="274" t="s">
        <v>140</v>
      </c>
      <c r="L245" s="279"/>
      <c r="M245" s="280" t="s">
        <v>1</v>
      </c>
      <c r="N245" s="281" t="s">
        <v>39</v>
      </c>
      <c r="O245" s="79"/>
      <c r="P245" s="225">
        <f>O245*H245</f>
        <v>0</v>
      </c>
      <c r="Q245" s="225">
        <v>0.015</v>
      </c>
      <c r="R245" s="225">
        <f>Q245*H245</f>
        <v>0.030449999999999994</v>
      </c>
      <c r="S245" s="225">
        <v>0</v>
      </c>
      <c r="T245" s="226">
        <f>S245*H245</f>
        <v>0</v>
      </c>
      <c r="AR245" s="17" t="s">
        <v>175</v>
      </c>
      <c r="AT245" s="17" t="s">
        <v>565</v>
      </c>
      <c r="AU245" s="17" t="s">
        <v>78</v>
      </c>
      <c r="AY245" s="17" t="s">
        <v>134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7" t="s">
        <v>76</v>
      </c>
      <c r="BK245" s="227">
        <f>ROUND(I245*H245,2)</f>
        <v>0</v>
      </c>
      <c r="BL245" s="17" t="s">
        <v>141</v>
      </c>
      <c r="BM245" s="17" t="s">
        <v>1539</v>
      </c>
    </row>
    <row r="246" spans="2:51" s="13" customFormat="1" ht="12">
      <c r="B246" s="239"/>
      <c r="C246" s="240"/>
      <c r="D246" s="230" t="s">
        <v>143</v>
      </c>
      <c r="E246" s="241" t="s">
        <v>1</v>
      </c>
      <c r="F246" s="242" t="s">
        <v>1529</v>
      </c>
      <c r="G246" s="240"/>
      <c r="H246" s="243">
        <v>2.03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143</v>
      </c>
      <c r="AU246" s="249" t="s">
        <v>78</v>
      </c>
      <c r="AV246" s="13" t="s">
        <v>78</v>
      </c>
      <c r="AW246" s="13" t="s">
        <v>30</v>
      </c>
      <c r="AX246" s="13" t="s">
        <v>76</v>
      </c>
      <c r="AY246" s="249" t="s">
        <v>134</v>
      </c>
    </row>
    <row r="247" spans="2:65" s="1" customFormat="1" ht="22.5" customHeight="1">
      <c r="B247" s="38"/>
      <c r="C247" s="216" t="s">
        <v>394</v>
      </c>
      <c r="D247" s="216" t="s">
        <v>136</v>
      </c>
      <c r="E247" s="217" t="s">
        <v>1540</v>
      </c>
      <c r="F247" s="218" t="s">
        <v>1541</v>
      </c>
      <c r="G247" s="219" t="s">
        <v>139</v>
      </c>
      <c r="H247" s="220">
        <v>1</v>
      </c>
      <c r="I247" s="221"/>
      <c r="J247" s="222">
        <f>ROUND(I247*H247,2)</f>
        <v>0</v>
      </c>
      <c r="K247" s="218" t="s">
        <v>140</v>
      </c>
      <c r="L247" s="43"/>
      <c r="M247" s="223" t="s">
        <v>1</v>
      </c>
      <c r="N247" s="224" t="s">
        <v>39</v>
      </c>
      <c r="O247" s="79"/>
      <c r="P247" s="225">
        <f>O247*H247</f>
        <v>0</v>
      </c>
      <c r="Q247" s="225">
        <v>0.00019</v>
      </c>
      <c r="R247" s="225">
        <f>Q247*H247</f>
        <v>0.00019</v>
      </c>
      <c r="S247" s="225">
        <v>0</v>
      </c>
      <c r="T247" s="226">
        <f>S247*H247</f>
        <v>0</v>
      </c>
      <c r="AR247" s="17" t="s">
        <v>141</v>
      </c>
      <c r="AT247" s="17" t="s">
        <v>136</v>
      </c>
      <c r="AU247" s="17" t="s">
        <v>78</v>
      </c>
      <c r="AY247" s="17" t="s">
        <v>134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7" t="s">
        <v>76</v>
      </c>
      <c r="BK247" s="227">
        <f>ROUND(I247*H247,2)</f>
        <v>0</v>
      </c>
      <c r="BL247" s="17" t="s">
        <v>141</v>
      </c>
      <c r="BM247" s="17" t="s">
        <v>1542</v>
      </c>
    </row>
    <row r="248" spans="2:65" s="1" customFormat="1" ht="16.5" customHeight="1">
      <c r="B248" s="38"/>
      <c r="C248" s="272" t="s">
        <v>398</v>
      </c>
      <c r="D248" s="272" t="s">
        <v>565</v>
      </c>
      <c r="E248" s="273" t="s">
        <v>1543</v>
      </c>
      <c r="F248" s="274" t="s">
        <v>1544</v>
      </c>
      <c r="G248" s="275" t="s">
        <v>139</v>
      </c>
      <c r="H248" s="276">
        <v>1.015</v>
      </c>
      <c r="I248" s="277"/>
      <c r="J248" s="278">
        <f>ROUND(I248*H248,2)</f>
        <v>0</v>
      </c>
      <c r="K248" s="274" t="s">
        <v>140</v>
      </c>
      <c r="L248" s="279"/>
      <c r="M248" s="280" t="s">
        <v>1</v>
      </c>
      <c r="N248" s="281" t="s">
        <v>39</v>
      </c>
      <c r="O248" s="79"/>
      <c r="P248" s="225">
        <f>O248*H248</f>
        <v>0</v>
      </c>
      <c r="Q248" s="225">
        <v>0.36</v>
      </c>
      <c r="R248" s="225">
        <f>Q248*H248</f>
        <v>0.36539999999999995</v>
      </c>
      <c r="S248" s="225">
        <v>0</v>
      </c>
      <c r="T248" s="226">
        <f>S248*H248</f>
        <v>0</v>
      </c>
      <c r="AR248" s="17" t="s">
        <v>175</v>
      </c>
      <c r="AT248" s="17" t="s">
        <v>565</v>
      </c>
      <c r="AU248" s="17" t="s">
        <v>78</v>
      </c>
      <c r="AY248" s="17" t="s">
        <v>134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7" t="s">
        <v>76</v>
      </c>
      <c r="BK248" s="227">
        <f>ROUND(I248*H248,2)</f>
        <v>0</v>
      </c>
      <c r="BL248" s="17" t="s">
        <v>141</v>
      </c>
      <c r="BM248" s="17" t="s">
        <v>1545</v>
      </c>
    </row>
    <row r="249" spans="2:51" s="13" customFormat="1" ht="12">
      <c r="B249" s="239"/>
      <c r="C249" s="240"/>
      <c r="D249" s="230" t="s">
        <v>143</v>
      </c>
      <c r="E249" s="241" t="s">
        <v>1</v>
      </c>
      <c r="F249" s="242" t="s">
        <v>1533</v>
      </c>
      <c r="G249" s="240"/>
      <c r="H249" s="243">
        <v>1.015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143</v>
      </c>
      <c r="AU249" s="249" t="s">
        <v>78</v>
      </c>
      <c r="AV249" s="13" t="s">
        <v>78</v>
      </c>
      <c r="AW249" s="13" t="s">
        <v>30</v>
      </c>
      <c r="AX249" s="13" t="s">
        <v>76</v>
      </c>
      <c r="AY249" s="249" t="s">
        <v>134</v>
      </c>
    </row>
    <row r="250" spans="2:65" s="1" customFormat="1" ht="16.5" customHeight="1">
      <c r="B250" s="38"/>
      <c r="C250" s="216" t="s">
        <v>402</v>
      </c>
      <c r="D250" s="216" t="s">
        <v>136</v>
      </c>
      <c r="E250" s="217" t="s">
        <v>1546</v>
      </c>
      <c r="F250" s="218" t="s">
        <v>1547</v>
      </c>
      <c r="G250" s="219" t="s">
        <v>139</v>
      </c>
      <c r="H250" s="220">
        <v>1</v>
      </c>
      <c r="I250" s="221"/>
      <c r="J250" s="222">
        <f>ROUND(I250*H250,2)</f>
        <v>0</v>
      </c>
      <c r="K250" s="218" t="s">
        <v>140</v>
      </c>
      <c r="L250" s="43"/>
      <c r="M250" s="223" t="s">
        <v>1</v>
      </c>
      <c r="N250" s="224" t="s">
        <v>39</v>
      </c>
      <c r="O250" s="79"/>
      <c r="P250" s="225">
        <f>O250*H250</f>
        <v>0</v>
      </c>
      <c r="Q250" s="225">
        <v>0.04729</v>
      </c>
      <c r="R250" s="225">
        <f>Q250*H250</f>
        <v>0.04729</v>
      </c>
      <c r="S250" s="225">
        <v>0</v>
      </c>
      <c r="T250" s="226">
        <f>S250*H250</f>
        <v>0</v>
      </c>
      <c r="AR250" s="17" t="s">
        <v>141</v>
      </c>
      <c r="AT250" s="17" t="s">
        <v>136</v>
      </c>
      <c r="AU250" s="17" t="s">
        <v>78</v>
      </c>
      <c r="AY250" s="17" t="s">
        <v>134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7" t="s">
        <v>76</v>
      </c>
      <c r="BK250" s="227">
        <f>ROUND(I250*H250,2)</f>
        <v>0</v>
      </c>
      <c r="BL250" s="17" t="s">
        <v>141</v>
      </c>
      <c r="BM250" s="17" t="s">
        <v>1548</v>
      </c>
    </row>
    <row r="251" spans="2:65" s="1" customFormat="1" ht="16.5" customHeight="1">
      <c r="B251" s="38"/>
      <c r="C251" s="272" t="s">
        <v>406</v>
      </c>
      <c r="D251" s="272" t="s">
        <v>565</v>
      </c>
      <c r="E251" s="273" t="s">
        <v>1549</v>
      </c>
      <c r="F251" s="274" t="s">
        <v>1550</v>
      </c>
      <c r="G251" s="275" t="s">
        <v>139</v>
      </c>
      <c r="H251" s="276">
        <v>1</v>
      </c>
      <c r="I251" s="277"/>
      <c r="J251" s="278">
        <f>ROUND(I251*H251,2)</f>
        <v>0</v>
      </c>
      <c r="K251" s="274" t="s">
        <v>1</v>
      </c>
      <c r="L251" s="279"/>
      <c r="M251" s="280" t="s">
        <v>1</v>
      </c>
      <c r="N251" s="281" t="s">
        <v>39</v>
      </c>
      <c r="O251" s="79"/>
      <c r="P251" s="225">
        <f>O251*H251</f>
        <v>0</v>
      </c>
      <c r="Q251" s="225">
        <v>0.016</v>
      </c>
      <c r="R251" s="225">
        <f>Q251*H251</f>
        <v>0.016</v>
      </c>
      <c r="S251" s="225">
        <v>0</v>
      </c>
      <c r="T251" s="226">
        <f>S251*H251</f>
        <v>0</v>
      </c>
      <c r="AR251" s="17" t="s">
        <v>175</v>
      </c>
      <c r="AT251" s="17" t="s">
        <v>565</v>
      </c>
      <c r="AU251" s="17" t="s">
        <v>78</v>
      </c>
      <c r="AY251" s="17" t="s">
        <v>134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7" t="s">
        <v>76</v>
      </c>
      <c r="BK251" s="227">
        <f>ROUND(I251*H251,2)</f>
        <v>0</v>
      </c>
      <c r="BL251" s="17" t="s">
        <v>141</v>
      </c>
      <c r="BM251" s="17" t="s">
        <v>1551</v>
      </c>
    </row>
    <row r="252" spans="2:65" s="1" customFormat="1" ht="16.5" customHeight="1">
      <c r="B252" s="38"/>
      <c r="C252" s="216" t="s">
        <v>410</v>
      </c>
      <c r="D252" s="216" t="s">
        <v>136</v>
      </c>
      <c r="E252" s="217" t="s">
        <v>1552</v>
      </c>
      <c r="F252" s="218" t="s">
        <v>1553</v>
      </c>
      <c r="G252" s="219" t="s">
        <v>1554</v>
      </c>
      <c r="H252" s="220">
        <v>5</v>
      </c>
      <c r="I252" s="221"/>
      <c r="J252" s="222">
        <f>ROUND(I252*H252,2)</f>
        <v>0</v>
      </c>
      <c r="K252" s="218" t="s">
        <v>140</v>
      </c>
      <c r="L252" s="43"/>
      <c r="M252" s="223" t="s">
        <v>1</v>
      </c>
      <c r="N252" s="224" t="s">
        <v>39</v>
      </c>
      <c r="O252" s="79"/>
      <c r="P252" s="225">
        <f>O252*H252</f>
        <v>0</v>
      </c>
      <c r="Q252" s="225">
        <v>0.0001</v>
      </c>
      <c r="R252" s="225">
        <f>Q252*H252</f>
        <v>0.0005</v>
      </c>
      <c r="S252" s="225">
        <v>0</v>
      </c>
      <c r="T252" s="226">
        <f>S252*H252</f>
        <v>0</v>
      </c>
      <c r="AR252" s="17" t="s">
        <v>141</v>
      </c>
      <c r="AT252" s="17" t="s">
        <v>136</v>
      </c>
      <c r="AU252" s="17" t="s">
        <v>78</v>
      </c>
      <c r="AY252" s="17" t="s">
        <v>134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7" t="s">
        <v>76</v>
      </c>
      <c r="BK252" s="227">
        <f>ROUND(I252*H252,2)</f>
        <v>0</v>
      </c>
      <c r="BL252" s="17" t="s">
        <v>141</v>
      </c>
      <c r="BM252" s="17" t="s">
        <v>1555</v>
      </c>
    </row>
    <row r="253" spans="2:65" s="1" customFormat="1" ht="16.5" customHeight="1">
      <c r="B253" s="38"/>
      <c r="C253" s="216" t="s">
        <v>414</v>
      </c>
      <c r="D253" s="216" t="s">
        <v>136</v>
      </c>
      <c r="E253" s="217" t="s">
        <v>1556</v>
      </c>
      <c r="F253" s="218" t="s">
        <v>1557</v>
      </c>
      <c r="G253" s="219" t="s">
        <v>1554</v>
      </c>
      <c r="H253" s="220">
        <v>2</v>
      </c>
      <c r="I253" s="221"/>
      <c r="J253" s="222">
        <f>ROUND(I253*H253,2)</f>
        <v>0</v>
      </c>
      <c r="K253" s="218" t="s">
        <v>140</v>
      </c>
      <c r="L253" s="43"/>
      <c r="M253" s="223" t="s">
        <v>1</v>
      </c>
      <c r="N253" s="224" t="s">
        <v>39</v>
      </c>
      <c r="O253" s="79"/>
      <c r="P253" s="225">
        <f>O253*H253</f>
        <v>0</v>
      </c>
      <c r="Q253" s="225">
        <v>0.00018</v>
      </c>
      <c r="R253" s="225">
        <f>Q253*H253</f>
        <v>0.00036</v>
      </c>
      <c r="S253" s="225">
        <v>0</v>
      </c>
      <c r="T253" s="226">
        <f>S253*H253</f>
        <v>0</v>
      </c>
      <c r="AR253" s="17" t="s">
        <v>141</v>
      </c>
      <c r="AT253" s="17" t="s">
        <v>136</v>
      </c>
      <c r="AU253" s="17" t="s">
        <v>78</v>
      </c>
      <c r="AY253" s="17" t="s">
        <v>134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7" t="s">
        <v>76</v>
      </c>
      <c r="BK253" s="227">
        <f>ROUND(I253*H253,2)</f>
        <v>0</v>
      </c>
      <c r="BL253" s="17" t="s">
        <v>141</v>
      </c>
      <c r="BM253" s="17" t="s">
        <v>1558</v>
      </c>
    </row>
    <row r="254" spans="2:51" s="13" customFormat="1" ht="12">
      <c r="B254" s="239"/>
      <c r="C254" s="240"/>
      <c r="D254" s="230" t="s">
        <v>143</v>
      </c>
      <c r="E254" s="241" t="s">
        <v>1</v>
      </c>
      <c r="F254" s="242" t="s">
        <v>78</v>
      </c>
      <c r="G254" s="240"/>
      <c r="H254" s="243">
        <v>2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143</v>
      </c>
      <c r="AU254" s="249" t="s">
        <v>78</v>
      </c>
      <c r="AV254" s="13" t="s">
        <v>78</v>
      </c>
      <c r="AW254" s="13" t="s">
        <v>30</v>
      </c>
      <c r="AX254" s="13" t="s">
        <v>76</v>
      </c>
      <c r="AY254" s="249" t="s">
        <v>134</v>
      </c>
    </row>
    <row r="255" spans="2:65" s="1" customFormat="1" ht="16.5" customHeight="1">
      <c r="B255" s="38"/>
      <c r="C255" s="216" t="s">
        <v>419</v>
      </c>
      <c r="D255" s="216" t="s">
        <v>136</v>
      </c>
      <c r="E255" s="217" t="s">
        <v>1559</v>
      </c>
      <c r="F255" s="218" t="s">
        <v>1560</v>
      </c>
      <c r="G255" s="219" t="s">
        <v>1554</v>
      </c>
      <c r="H255" s="220">
        <v>3</v>
      </c>
      <c r="I255" s="221"/>
      <c r="J255" s="222">
        <f>ROUND(I255*H255,2)</f>
        <v>0</v>
      </c>
      <c r="K255" s="218" t="s">
        <v>140</v>
      </c>
      <c r="L255" s="43"/>
      <c r="M255" s="223" t="s">
        <v>1</v>
      </c>
      <c r="N255" s="224" t="s">
        <v>39</v>
      </c>
      <c r="O255" s="79"/>
      <c r="P255" s="225">
        <f>O255*H255</f>
        <v>0</v>
      </c>
      <c r="Q255" s="225">
        <v>0.00043</v>
      </c>
      <c r="R255" s="225">
        <f>Q255*H255</f>
        <v>0.00129</v>
      </c>
      <c r="S255" s="225">
        <v>0</v>
      </c>
      <c r="T255" s="226">
        <f>S255*H255</f>
        <v>0</v>
      </c>
      <c r="AR255" s="17" t="s">
        <v>141</v>
      </c>
      <c r="AT255" s="17" t="s">
        <v>136</v>
      </c>
      <c r="AU255" s="17" t="s">
        <v>78</v>
      </c>
      <c r="AY255" s="17" t="s">
        <v>134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7" t="s">
        <v>76</v>
      </c>
      <c r="BK255" s="227">
        <f>ROUND(I255*H255,2)</f>
        <v>0</v>
      </c>
      <c r="BL255" s="17" t="s">
        <v>141</v>
      </c>
      <c r="BM255" s="17" t="s">
        <v>1561</v>
      </c>
    </row>
    <row r="256" spans="2:65" s="1" customFormat="1" ht="16.5" customHeight="1">
      <c r="B256" s="38"/>
      <c r="C256" s="216" t="s">
        <v>424</v>
      </c>
      <c r="D256" s="216" t="s">
        <v>136</v>
      </c>
      <c r="E256" s="217" t="s">
        <v>1562</v>
      </c>
      <c r="F256" s="218" t="s">
        <v>1563</v>
      </c>
      <c r="G256" s="219" t="s">
        <v>139</v>
      </c>
      <c r="H256" s="220">
        <v>24</v>
      </c>
      <c r="I256" s="221"/>
      <c r="J256" s="222">
        <f>ROUND(I256*H256,2)</f>
        <v>0</v>
      </c>
      <c r="K256" s="218" t="s">
        <v>140</v>
      </c>
      <c r="L256" s="43"/>
      <c r="M256" s="223" t="s">
        <v>1</v>
      </c>
      <c r="N256" s="224" t="s">
        <v>39</v>
      </c>
      <c r="O256" s="79"/>
      <c r="P256" s="225">
        <f>O256*H256</f>
        <v>0</v>
      </c>
      <c r="Q256" s="225">
        <v>0.00918</v>
      </c>
      <c r="R256" s="225">
        <f>Q256*H256</f>
        <v>0.22032000000000002</v>
      </c>
      <c r="S256" s="225">
        <v>0</v>
      </c>
      <c r="T256" s="226">
        <f>S256*H256</f>
        <v>0</v>
      </c>
      <c r="AR256" s="17" t="s">
        <v>141</v>
      </c>
      <c r="AT256" s="17" t="s">
        <v>136</v>
      </c>
      <c r="AU256" s="17" t="s">
        <v>78</v>
      </c>
      <c r="AY256" s="17" t="s">
        <v>134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7" t="s">
        <v>76</v>
      </c>
      <c r="BK256" s="227">
        <f>ROUND(I256*H256,2)</f>
        <v>0</v>
      </c>
      <c r="BL256" s="17" t="s">
        <v>141</v>
      </c>
      <c r="BM256" s="17" t="s">
        <v>1564</v>
      </c>
    </row>
    <row r="257" spans="2:51" s="13" customFormat="1" ht="12">
      <c r="B257" s="239"/>
      <c r="C257" s="240"/>
      <c r="D257" s="230" t="s">
        <v>143</v>
      </c>
      <c r="E257" s="241" t="s">
        <v>1</v>
      </c>
      <c r="F257" s="242" t="s">
        <v>185</v>
      </c>
      <c r="G257" s="240"/>
      <c r="H257" s="243">
        <v>10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143</v>
      </c>
      <c r="AU257" s="249" t="s">
        <v>78</v>
      </c>
      <c r="AV257" s="13" t="s">
        <v>78</v>
      </c>
      <c r="AW257" s="13" t="s">
        <v>30</v>
      </c>
      <c r="AX257" s="13" t="s">
        <v>68</v>
      </c>
      <c r="AY257" s="249" t="s">
        <v>134</v>
      </c>
    </row>
    <row r="258" spans="2:51" s="13" customFormat="1" ht="12">
      <c r="B258" s="239"/>
      <c r="C258" s="240"/>
      <c r="D258" s="230" t="s">
        <v>143</v>
      </c>
      <c r="E258" s="241" t="s">
        <v>1</v>
      </c>
      <c r="F258" s="242" t="s">
        <v>1565</v>
      </c>
      <c r="G258" s="240"/>
      <c r="H258" s="243">
        <v>14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143</v>
      </c>
      <c r="AU258" s="249" t="s">
        <v>78</v>
      </c>
      <c r="AV258" s="13" t="s">
        <v>78</v>
      </c>
      <c r="AW258" s="13" t="s">
        <v>30</v>
      </c>
      <c r="AX258" s="13" t="s">
        <v>68</v>
      </c>
      <c r="AY258" s="249" t="s">
        <v>134</v>
      </c>
    </row>
    <row r="259" spans="2:51" s="14" customFormat="1" ht="12">
      <c r="B259" s="250"/>
      <c r="C259" s="251"/>
      <c r="D259" s="230" t="s">
        <v>143</v>
      </c>
      <c r="E259" s="252" t="s">
        <v>1</v>
      </c>
      <c r="F259" s="253" t="s">
        <v>146</v>
      </c>
      <c r="G259" s="251"/>
      <c r="H259" s="254">
        <v>24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AT259" s="260" t="s">
        <v>143</v>
      </c>
      <c r="AU259" s="260" t="s">
        <v>78</v>
      </c>
      <c r="AV259" s="14" t="s">
        <v>141</v>
      </c>
      <c r="AW259" s="14" t="s">
        <v>30</v>
      </c>
      <c r="AX259" s="14" t="s">
        <v>76</v>
      </c>
      <c r="AY259" s="260" t="s">
        <v>134</v>
      </c>
    </row>
    <row r="260" spans="2:65" s="1" customFormat="1" ht="22.5" customHeight="1">
      <c r="B260" s="38"/>
      <c r="C260" s="272" t="s">
        <v>432</v>
      </c>
      <c r="D260" s="272" t="s">
        <v>565</v>
      </c>
      <c r="E260" s="273" t="s">
        <v>1566</v>
      </c>
      <c r="F260" s="274" t="s">
        <v>1567</v>
      </c>
      <c r="G260" s="275" t="s">
        <v>139</v>
      </c>
      <c r="H260" s="276">
        <v>48</v>
      </c>
      <c r="I260" s="277"/>
      <c r="J260" s="278">
        <f>ROUND(I260*H260,2)</f>
        <v>0</v>
      </c>
      <c r="K260" s="274" t="s">
        <v>140</v>
      </c>
      <c r="L260" s="279"/>
      <c r="M260" s="280" t="s">
        <v>1</v>
      </c>
      <c r="N260" s="281" t="s">
        <v>39</v>
      </c>
      <c r="O260" s="79"/>
      <c r="P260" s="225">
        <f>O260*H260</f>
        <v>0</v>
      </c>
      <c r="Q260" s="225">
        <v>0.002</v>
      </c>
      <c r="R260" s="225">
        <f>Q260*H260</f>
        <v>0.096</v>
      </c>
      <c r="S260" s="225">
        <v>0</v>
      </c>
      <c r="T260" s="226">
        <f>S260*H260</f>
        <v>0</v>
      </c>
      <c r="AR260" s="17" t="s">
        <v>175</v>
      </c>
      <c r="AT260" s="17" t="s">
        <v>565</v>
      </c>
      <c r="AU260" s="17" t="s">
        <v>78</v>
      </c>
      <c r="AY260" s="17" t="s">
        <v>134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7" t="s">
        <v>76</v>
      </c>
      <c r="BK260" s="227">
        <f>ROUND(I260*H260,2)</f>
        <v>0</v>
      </c>
      <c r="BL260" s="17" t="s">
        <v>141</v>
      </c>
      <c r="BM260" s="17" t="s">
        <v>1568</v>
      </c>
    </row>
    <row r="261" spans="2:65" s="1" customFormat="1" ht="22.5" customHeight="1">
      <c r="B261" s="38"/>
      <c r="C261" s="272" t="s">
        <v>436</v>
      </c>
      <c r="D261" s="272" t="s">
        <v>565</v>
      </c>
      <c r="E261" s="273" t="s">
        <v>1569</v>
      </c>
      <c r="F261" s="274" t="s">
        <v>1570</v>
      </c>
      <c r="G261" s="275" t="s">
        <v>139</v>
      </c>
      <c r="H261" s="276">
        <v>3</v>
      </c>
      <c r="I261" s="277"/>
      <c r="J261" s="278">
        <f>ROUND(I261*H261,2)</f>
        <v>0</v>
      </c>
      <c r="K261" s="274" t="s">
        <v>140</v>
      </c>
      <c r="L261" s="279"/>
      <c r="M261" s="280" t="s">
        <v>1</v>
      </c>
      <c r="N261" s="281" t="s">
        <v>39</v>
      </c>
      <c r="O261" s="79"/>
      <c r="P261" s="225">
        <f>O261*H261</f>
        <v>0</v>
      </c>
      <c r="Q261" s="225">
        <v>0.506</v>
      </c>
      <c r="R261" s="225">
        <f>Q261*H261</f>
        <v>1.518</v>
      </c>
      <c r="S261" s="225">
        <v>0</v>
      </c>
      <c r="T261" s="226">
        <f>S261*H261</f>
        <v>0</v>
      </c>
      <c r="AR261" s="17" t="s">
        <v>175</v>
      </c>
      <c r="AT261" s="17" t="s">
        <v>565</v>
      </c>
      <c r="AU261" s="17" t="s">
        <v>78</v>
      </c>
      <c r="AY261" s="17" t="s">
        <v>134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7" t="s">
        <v>76</v>
      </c>
      <c r="BK261" s="227">
        <f>ROUND(I261*H261,2)</f>
        <v>0</v>
      </c>
      <c r="BL261" s="17" t="s">
        <v>141</v>
      </c>
      <c r="BM261" s="17" t="s">
        <v>1571</v>
      </c>
    </row>
    <row r="262" spans="2:65" s="1" customFormat="1" ht="22.5" customHeight="1">
      <c r="B262" s="38"/>
      <c r="C262" s="272" t="s">
        <v>443</v>
      </c>
      <c r="D262" s="272" t="s">
        <v>565</v>
      </c>
      <c r="E262" s="273" t="s">
        <v>1572</v>
      </c>
      <c r="F262" s="274" t="s">
        <v>1573</v>
      </c>
      <c r="G262" s="275" t="s">
        <v>139</v>
      </c>
      <c r="H262" s="276">
        <v>18</v>
      </c>
      <c r="I262" s="277"/>
      <c r="J262" s="278">
        <f>ROUND(I262*H262,2)</f>
        <v>0</v>
      </c>
      <c r="K262" s="274" t="s">
        <v>140</v>
      </c>
      <c r="L262" s="279"/>
      <c r="M262" s="280" t="s">
        <v>1</v>
      </c>
      <c r="N262" s="281" t="s">
        <v>39</v>
      </c>
      <c r="O262" s="79"/>
      <c r="P262" s="225">
        <f>O262*H262</f>
        <v>0</v>
      </c>
      <c r="Q262" s="225">
        <v>0.254</v>
      </c>
      <c r="R262" s="225">
        <f>Q262*H262</f>
        <v>4.572</v>
      </c>
      <c r="S262" s="225">
        <v>0</v>
      </c>
      <c r="T262" s="226">
        <f>S262*H262</f>
        <v>0</v>
      </c>
      <c r="AR262" s="17" t="s">
        <v>175</v>
      </c>
      <c r="AT262" s="17" t="s">
        <v>565</v>
      </c>
      <c r="AU262" s="17" t="s">
        <v>78</v>
      </c>
      <c r="AY262" s="17" t="s">
        <v>134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7" t="s">
        <v>76</v>
      </c>
      <c r="BK262" s="227">
        <f>ROUND(I262*H262,2)</f>
        <v>0</v>
      </c>
      <c r="BL262" s="17" t="s">
        <v>141</v>
      </c>
      <c r="BM262" s="17" t="s">
        <v>1574</v>
      </c>
    </row>
    <row r="263" spans="2:51" s="13" customFormat="1" ht="12">
      <c r="B263" s="239"/>
      <c r="C263" s="240"/>
      <c r="D263" s="230" t="s">
        <v>143</v>
      </c>
      <c r="E263" s="241" t="s">
        <v>1</v>
      </c>
      <c r="F263" s="242" t="s">
        <v>141</v>
      </c>
      <c r="G263" s="240"/>
      <c r="H263" s="243">
        <v>4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143</v>
      </c>
      <c r="AU263" s="249" t="s">
        <v>78</v>
      </c>
      <c r="AV263" s="13" t="s">
        <v>78</v>
      </c>
      <c r="AW263" s="13" t="s">
        <v>30</v>
      </c>
      <c r="AX263" s="13" t="s">
        <v>68</v>
      </c>
      <c r="AY263" s="249" t="s">
        <v>134</v>
      </c>
    </row>
    <row r="264" spans="2:51" s="13" customFormat="1" ht="12">
      <c r="B264" s="239"/>
      <c r="C264" s="240"/>
      <c r="D264" s="230" t="s">
        <v>143</v>
      </c>
      <c r="E264" s="241" t="s">
        <v>1</v>
      </c>
      <c r="F264" s="242" t="s">
        <v>1565</v>
      </c>
      <c r="G264" s="240"/>
      <c r="H264" s="243">
        <v>14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143</v>
      </c>
      <c r="AU264" s="249" t="s">
        <v>78</v>
      </c>
      <c r="AV264" s="13" t="s">
        <v>78</v>
      </c>
      <c r="AW264" s="13" t="s">
        <v>30</v>
      </c>
      <c r="AX264" s="13" t="s">
        <v>68</v>
      </c>
      <c r="AY264" s="249" t="s">
        <v>134</v>
      </c>
    </row>
    <row r="265" spans="2:51" s="14" customFormat="1" ht="12">
      <c r="B265" s="250"/>
      <c r="C265" s="251"/>
      <c r="D265" s="230" t="s">
        <v>143</v>
      </c>
      <c r="E265" s="252" t="s">
        <v>1</v>
      </c>
      <c r="F265" s="253" t="s">
        <v>146</v>
      </c>
      <c r="G265" s="251"/>
      <c r="H265" s="254">
        <v>18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AT265" s="260" t="s">
        <v>143</v>
      </c>
      <c r="AU265" s="260" t="s">
        <v>78</v>
      </c>
      <c r="AV265" s="14" t="s">
        <v>141</v>
      </c>
      <c r="AW265" s="14" t="s">
        <v>30</v>
      </c>
      <c r="AX265" s="14" t="s">
        <v>76</v>
      </c>
      <c r="AY265" s="260" t="s">
        <v>134</v>
      </c>
    </row>
    <row r="266" spans="2:65" s="1" customFormat="1" ht="22.5" customHeight="1">
      <c r="B266" s="38"/>
      <c r="C266" s="272" t="s">
        <v>448</v>
      </c>
      <c r="D266" s="272" t="s">
        <v>565</v>
      </c>
      <c r="E266" s="273" t="s">
        <v>1575</v>
      </c>
      <c r="F266" s="274" t="s">
        <v>1576</v>
      </c>
      <c r="G266" s="275" t="s">
        <v>139</v>
      </c>
      <c r="H266" s="276">
        <v>3</v>
      </c>
      <c r="I266" s="277"/>
      <c r="J266" s="278">
        <f>ROUND(I266*H266,2)</f>
        <v>0</v>
      </c>
      <c r="K266" s="274" t="s">
        <v>140</v>
      </c>
      <c r="L266" s="279"/>
      <c r="M266" s="280" t="s">
        <v>1</v>
      </c>
      <c r="N266" s="281" t="s">
        <v>39</v>
      </c>
      <c r="O266" s="79"/>
      <c r="P266" s="225">
        <f>O266*H266</f>
        <v>0</v>
      </c>
      <c r="Q266" s="225">
        <v>1.013</v>
      </c>
      <c r="R266" s="225">
        <f>Q266*H266</f>
        <v>3.0389999999999997</v>
      </c>
      <c r="S266" s="225">
        <v>0</v>
      </c>
      <c r="T266" s="226">
        <f>S266*H266</f>
        <v>0</v>
      </c>
      <c r="AR266" s="17" t="s">
        <v>175</v>
      </c>
      <c r="AT266" s="17" t="s">
        <v>565</v>
      </c>
      <c r="AU266" s="17" t="s">
        <v>78</v>
      </c>
      <c r="AY266" s="17" t="s">
        <v>134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7" t="s">
        <v>76</v>
      </c>
      <c r="BK266" s="227">
        <f>ROUND(I266*H266,2)</f>
        <v>0</v>
      </c>
      <c r="BL266" s="17" t="s">
        <v>141</v>
      </c>
      <c r="BM266" s="17" t="s">
        <v>1577</v>
      </c>
    </row>
    <row r="267" spans="2:65" s="1" customFormat="1" ht="16.5" customHeight="1">
      <c r="B267" s="38"/>
      <c r="C267" s="216" t="s">
        <v>452</v>
      </c>
      <c r="D267" s="216" t="s">
        <v>136</v>
      </c>
      <c r="E267" s="217" t="s">
        <v>1578</v>
      </c>
      <c r="F267" s="218" t="s">
        <v>1579</v>
      </c>
      <c r="G267" s="219" t="s">
        <v>139</v>
      </c>
      <c r="H267" s="220">
        <v>13</v>
      </c>
      <c r="I267" s="221"/>
      <c r="J267" s="222">
        <f>ROUND(I267*H267,2)</f>
        <v>0</v>
      </c>
      <c r="K267" s="218" t="s">
        <v>140</v>
      </c>
      <c r="L267" s="43"/>
      <c r="M267" s="223" t="s">
        <v>1</v>
      </c>
      <c r="N267" s="224" t="s">
        <v>39</v>
      </c>
      <c r="O267" s="79"/>
      <c r="P267" s="225">
        <f>O267*H267</f>
        <v>0</v>
      </c>
      <c r="Q267" s="225">
        <v>0.01147</v>
      </c>
      <c r="R267" s="225">
        <f>Q267*H267</f>
        <v>0.14911</v>
      </c>
      <c r="S267" s="225">
        <v>0</v>
      </c>
      <c r="T267" s="226">
        <f>S267*H267</f>
        <v>0</v>
      </c>
      <c r="AR267" s="17" t="s">
        <v>141</v>
      </c>
      <c r="AT267" s="17" t="s">
        <v>136</v>
      </c>
      <c r="AU267" s="17" t="s">
        <v>78</v>
      </c>
      <c r="AY267" s="17" t="s">
        <v>134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7" t="s">
        <v>76</v>
      </c>
      <c r="BK267" s="227">
        <f>ROUND(I267*H267,2)</f>
        <v>0</v>
      </c>
      <c r="BL267" s="17" t="s">
        <v>141</v>
      </c>
      <c r="BM267" s="17" t="s">
        <v>1580</v>
      </c>
    </row>
    <row r="268" spans="2:51" s="13" customFormat="1" ht="12">
      <c r="B268" s="239"/>
      <c r="C268" s="240"/>
      <c r="D268" s="230" t="s">
        <v>143</v>
      </c>
      <c r="E268" s="241" t="s">
        <v>1</v>
      </c>
      <c r="F268" s="242" t="s">
        <v>1581</v>
      </c>
      <c r="G268" s="240"/>
      <c r="H268" s="243">
        <v>13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143</v>
      </c>
      <c r="AU268" s="249" t="s">
        <v>78</v>
      </c>
      <c r="AV268" s="13" t="s">
        <v>78</v>
      </c>
      <c r="AW268" s="13" t="s">
        <v>30</v>
      </c>
      <c r="AX268" s="13" t="s">
        <v>76</v>
      </c>
      <c r="AY268" s="249" t="s">
        <v>134</v>
      </c>
    </row>
    <row r="269" spans="2:65" s="1" customFormat="1" ht="16.5" customHeight="1">
      <c r="B269" s="38"/>
      <c r="C269" s="272" t="s">
        <v>456</v>
      </c>
      <c r="D269" s="272" t="s">
        <v>565</v>
      </c>
      <c r="E269" s="273" t="s">
        <v>1582</v>
      </c>
      <c r="F269" s="274" t="s">
        <v>1583</v>
      </c>
      <c r="G269" s="275" t="s">
        <v>139</v>
      </c>
      <c r="H269" s="276">
        <v>13</v>
      </c>
      <c r="I269" s="277"/>
      <c r="J269" s="278">
        <f>ROUND(I269*H269,2)</f>
        <v>0</v>
      </c>
      <c r="K269" s="274" t="s">
        <v>140</v>
      </c>
      <c r="L269" s="279"/>
      <c r="M269" s="280" t="s">
        <v>1</v>
      </c>
      <c r="N269" s="281" t="s">
        <v>39</v>
      </c>
      <c r="O269" s="79"/>
      <c r="P269" s="225">
        <f>O269*H269</f>
        <v>0</v>
      </c>
      <c r="Q269" s="225">
        <v>0.585</v>
      </c>
      <c r="R269" s="225">
        <f>Q269*H269</f>
        <v>7.6049999999999995</v>
      </c>
      <c r="S269" s="225">
        <v>0</v>
      </c>
      <c r="T269" s="226">
        <f>S269*H269</f>
        <v>0</v>
      </c>
      <c r="AR269" s="17" t="s">
        <v>175</v>
      </c>
      <c r="AT269" s="17" t="s">
        <v>565</v>
      </c>
      <c r="AU269" s="17" t="s">
        <v>78</v>
      </c>
      <c r="AY269" s="17" t="s">
        <v>134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7" t="s">
        <v>76</v>
      </c>
      <c r="BK269" s="227">
        <f>ROUND(I269*H269,2)</f>
        <v>0</v>
      </c>
      <c r="BL269" s="17" t="s">
        <v>141</v>
      </c>
      <c r="BM269" s="17" t="s">
        <v>1584</v>
      </c>
    </row>
    <row r="270" spans="2:65" s="1" customFormat="1" ht="16.5" customHeight="1">
      <c r="B270" s="38"/>
      <c r="C270" s="216" t="s">
        <v>462</v>
      </c>
      <c r="D270" s="216" t="s">
        <v>136</v>
      </c>
      <c r="E270" s="217" t="s">
        <v>1585</v>
      </c>
      <c r="F270" s="218" t="s">
        <v>1586</v>
      </c>
      <c r="G270" s="219" t="s">
        <v>139</v>
      </c>
      <c r="H270" s="220">
        <v>10</v>
      </c>
      <c r="I270" s="221"/>
      <c r="J270" s="222">
        <f>ROUND(I270*H270,2)</f>
        <v>0</v>
      </c>
      <c r="K270" s="218" t="s">
        <v>140</v>
      </c>
      <c r="L270" s="43"/>
      <c r="M270" s="223" t="s">
        <v>1</v>
      </c>
      <c r="N270" s="224" t="s">
        <v>39</v>
      </c>
      <c r="O270" s="79"/>
      <c r="P270" s="225">
        <f>O270*H270</f>
        <v>0</v>
      </c>
      <c r="Q270" s="225">
        <v>0.02753</v>
      </c>
      <c r="R270" s="225">
        <f>Q270*H270</f>
        <v>0.2753</v>
      </c>
      <c r="S270" s="225">
        <v>0</v>
      </c>
      <c r="T270" s="226">
        <f>S270*H270</f>
        <v>0</v>
      </c>
      <c r="AR270" s="17" t="s">
        <v>141</v>
      </c>
      <c r="AT270" s="17" t="s">
        <v>136</v>
      </c>
      <c r="AU270" s="17" t="s">
        <v>78</v>
      </c>
      <c r="AY270" s="17" t="s">
        <v>134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7" t="s">
        <v>76</v>
      </c>
      <c r="BK270" s="227">
        <f>ROUND(I270*H270,2)</f>
        <v>0</v>
      </c>
      <c r="BL270" s="17" t="s">
        <v>141</v>
      </c>
      <c r="BM270" s="17" t="s">
        <v>1587</v>
      </c>
    </row>
    <row r="271" spans="2:65" s="1" customFormat="1" ht="22.5" customHeight="1">
      <c r="B271" s="38"/>
      <c r="C271" s="272" t="s">
        <v>468</v>
      </c>
      <c r="D271" s="272" t="s">
        <v>565</v>
      </c>
      <c r="E271" s="273" t="s">
        <v>1588</v>
      </c>
      <c r="F271" s="274" t="s">
        <v>1589</v>
      </c>
      <c r="G271" s="275" t="s">
        <v>139</v>
      </c>
      <c r="H271" s="276">
        <v>10</v>
      </c>
      <c r="I271" s="277"/>
      <c r="J271" s="278">
        <f>ROUND(I271*H271,2)</f>
        <v>0</v>
      </c>
      <c r="K271" s="274" t="s">
        <v>1</v>
      </c>
      <c r="L271" s="279"/>
      <c r="M271" s="280" t="s">
        <v>1</v>
      </c>
      <c r="N271" s="281" t="s">
        <v>39</v>
      </c>
      <c r="O271" s="79"/>
      <c r="P271" s="225">
        <f>O271*H271</f>
        <v>0</v>
      </c>
      <c r="Q271" s="225">
        <v>1.39</v>
      </c>
      <c r="R271" s="225">
        <f>Q271*H271</f>
        <v>13.899999999999999</v>
      </c>
      <c r="S271" s="225">
        <v>0</v>
      </c>
      <c r="T271" s="226">
        <f>S271*H271</f>
        <v>0</v>
      </c>
      <c r="AR271" s="17" t="s">
        <v>175</v>
      </c>
      <c r="AT271" s="17" t="s">
        <v>565</v>
      </c>
      <c r="AU271" s="17" t="s">
        <v>78</v>
      </c>
      <c r="AY271" s="17" t="s">
        <v>134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7" t="s">
        <v>76</v>
      </c>
      <c r="BK271" s="227">
        <f>ROUND(I271*H271,2)</f>
        <v>0</v>
      </c>
      <c r="BL271" s="17" t="s">
        <v>141</v>
      </c>
      <c r="BM271" s="17" t="s">
        <v>1590</v>
      </c>
    </row>
    <row r="272" spans="2:65" s="1" customFormat="1" ht="16.5" customHeight="1">
      <c r="B272" s="38"/>
      <c r="C272" s="216" t="s">
        <v>473</v>
      </c>
      <c r="D272" s="216" t="s">
        <v>136</v>
      </c>
      <c r="E272" s="217" t="s">
        <v>1591</v>
      </c>
      <c r="F272" s="218" t="s">
        <v>1592</v>
      </c>
      <c r="G272" s="219" t="s">
        <v>139</v>
      </c>
      <c r="H272" s="220">
        <v>1</v>
      </c>
      <c r="I272" s="221"/>
      <c r="J272" s="222">
        <f>ROUND(I272*H272,2)</f>
        <v>0</v>
      </c>
      <c r="K272" s="218" t="s">
        <v>140</v>
      </c>
      <c r="L272" s="43"/>
      <c r="M272" s="223" t="s">
        <v>1</v>
      </c>
      <c r="N272" s="224" t="s">
        <v>39</v>
      </c>
      <c r="O272" s="79"/>
      <c r="P272" s="225">
        <f>O272*H272</f>
        <v>0</v>
      </c>
      <c r="Q272" s="225">
        <v>0.03826</v>
      </c>
      <c r="R272" s="225">
        <f>Q272*H272</f>
        <v>0.03826</v>
      </c>
      <c r="S272" s="225">
        <v>0</v>
      </c>
      <c r="T272" s="226">
        <f>S272*H272</f>
        <v>0</v>
      </c>
      <c r="AR272" s="17" t="s">
        <v>141</v>
      </c>
      <c r="AT272" s="17" t="s">
        <v>136</v>
      </c>
      <c r="AU272" s="17" t="s">
        <v>78</v>
      </c>
      <c r="AY272" s="17" t="s">
        <v>134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7" t="s">
        <v>76</v>
      </c>
      <c r="BK272" s="227">
        <f>ROUND(I272*H272,2)</f>
        <v>0</v>
      </c>
      <c r="BL272" s="17" t="s">
        <v>141</v>
      </c>
      <c r="BM272" s="17" t="s">
        <v>1593</v>
      </c>
    </row>
    <row r="273" spans="2:65" s="1" customFormat="1" ht="16.5" customHeight="1">
      <c r="B273" s="38"/>
      <c r="C273" s="272" t="s">
        <v>478</v>
      </c>
      <c r="D273" s="272" t="s">
        <v>565</v>
      </c>
      <c r="E273" s="273" t="s">
        <v>1594</v>
      </c>
      <c r="F273" s="274" t="s">
        <v>1595</v>
      </c>
      <c r="G273" s="275" t="s">
        <v>139</v>
      </c>
      <c r="H273" s="276">
        <v>1</v>
      </c>
      <c r="I273" s="277"/>
      <c r="J273" s="278">
        <f>ROUND(I273*H273,2)</f>
        <v>0</v>
      </c>
      <c r="K273" s="274" t="s">
        <v>140</v>
      </c>
      <c r="L273" s="279"/>
      <c r="M273" s="280" t="s">
        <v>1</v>
      </c>
      <c r="N273" s="281" t="s">
        <v>39</v>
      </c>
      <c r="O273" s="79"/>
      <c r="P273" s="225">
        <f>O273*H273</f>
        <v>0</v>
      </c>
      <c r="Q273" s="225">
        <v>0.449</v>
      </c>
      <c r="R273" s="225">
        <f>Q273*H273</f>
        <v>0.449</v>
      </c>
      <c r="S273" s="225">
        <v>0</v>
      </c>
      <c r="T273" s="226">
        <f>S273*H273</f>
        <v>0</v>
      </c>
      <c r="AR273" s="17" t="s">
        <v>175</v>
      </c>
      <c r="AT273" s="17" t="s">
        <v>565</v>
      </c>
      <c r="AU273" s="17" t="s">
        <v>78</v>
      </c>
      <c r="AY273" s="17" t="s">
        <v>134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7" t="s">
        <v>76</v>
      </c>
      <c r="BK273" s="227">
        <f>ROUND(I273*H273,2)</f>
        <v>0</v>
      </c>
      <c r="BL273" s="17" t="s">
        <v>141</v>
      </c>
      <c r="BM273" s="17" t="s">
        <v>1596</v>
      </c>
    </row>
    <row r="274" spans="2:65" s="1" customFormat="1" ht="16.5" customHeight="1">
      <c r="B274" s="38"/>
      <c r="C274" s="216" t="s">
        <v>483</v>
      </c>
      <c r="D274" s="216" t="s">
        <v>136</v>
      </c>
      <c r="E274" s="217" t="s">
        <v>1597</v>
      </c>
      <c r="F274" s="218" t="s">
        <v>1598</v>
      </c>
      <c r="G274" s="219" t="s">
        <v>139</v>
      </c>
      <c r="H274" s="220">
        <v>1</v>
      </c>
      <c r="I274" s="221"/>
      <c r="J274" s="222">
        <f>ROUND(I274*H274,2)</f>
        <v>0</v>
      </c>
      <c r="K274" s="218" t="s">
        <v>140</v>
      </c>
      <c r="L274" s="43"/>
      <c r="M274" s="223" t="s">
        <v>1</v>
      </c>
      <c r="N274" s="224" t="s">
        <v>39</v>
      </c>
      <c r="O274" s="79"/>
      <c r="P274" s="225">
        <f>O274*H274</f>
        <v>0</v>
      </c>
      <c r="Q274" s="225">
        <v>0.00325</v>
      </c>
      <c r="R274" s="225">
        <f>Q274*H274</f>
        <v>0.00325</v>
      </c>
      <c r="S274" s="225">
        <v>0</v>
      </c>
      <c r="T274" s="226">
        <f>S274*H274</f>
        <v>0</v>
      </c>
      <c r="AR274" s="17" t="s">
        <v>141</v>
      </c>
      <c r="AT274" s="17" t="s">
        <v>136</v>
      </c>
      <c r="AU274" s="17" t="s">
        <v>78</v>
      </c>
      <c r="AY274" s="17" t="s">
        <v>134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7" t="s">
        <v>76</v>
      </c>
      <c r="BK274" s="227">
        <f>ROUND(I274*H274,2)</f>
        <v>0</v>
      </c>
      <c r="BL274" s="17" t="s">
        <v>141</v>
      </c>
      <c r="BM274" s="17" t="s">
        <v>1599</v>
      </c>
    </row>
    <row r="275" spans="2:65" s="1" customFormat="1" ht="16.5" customHeight="1">
      <c r="B275" s="38"/>
      <c r="C275" s="216" t="s">
        <v>488</v>
      </c>
      <c r="D275" s="216" t="s">
        <v>136</v>
      </c>
      <c r="E275" s="217" t="s">
        <v>1600</v>
      </c>
      <c r="F275" s="218" t="s">
        <v>1601</v>
      </c>
      <c r="G275" s="219" t="s">
        <v>139</v>
      </c>
      <c r="H275" s="220">
        <v>7</v>
      </c>
      <c r="I275" s="221"/>
      <c r="J275" s="222">
        <f>ROUND(I275*H275,2)</f>
        <v>0</v>
      </c>
      <c r="K275" s="218" t="s">
        <v>140</v>
      </c>
      <c r="L275" s="43"/>
      <c r="M275" s="223" t="s">
        <v>1</v>
      </c>
      <c r="N275" s="224" t="s">
        <v>39</v>
      </c>
      <c r="O275" s="79"/>
      <c r="P275" s="225">
        <f>O275*H275</f>
        <v>0</v>
      </c>
      <c r="Q275" s="225">
        <v>0.3409</v>
      </c>
      <c r="R275" s="225">
        <f>Q275*H275</f>
        <v>2.3863</v>
      </c>
      <c r="S275" s="225">
        <v>0</v>
      </c>
      <c r="T275" s="226">
        <f>S275*H275</f>
        <v>0</v>
      </c>
      <c r="AR275" s="17" t="s">
        <v>141</v>
      </c>
      <c r="AT275" s="17" t="s">
        <v>136</v>
      </c>
      <c r="AU275" s="17" t="s">
        <v>78</v>
      </c>
      <c r="AY275" s="17" t="s">
        <v>134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7" t="s">
        <v>76</v>
      </c>
      <c r="BK275" s="227">
        <f>ROUND(I275*H275,2)</f>
        <v>0</v>
      </c>
      <c r="BL275" s="17" t="s">
        <v>141</v>
      </c>
      <c r="BM275" s="17" t="s">
        <v>1602</v>
      </c>
    </row>
    <row r="276" spans="2:65" s="1" customFormat="1" ht="16.5" customHeight="1">
      <c r="B276" s="38"/>
      <c r="C276" s="272" t="s">
        <v>492</v>
      </c>
      <c r="D276" s="272" t="s">
        <v>565</v>
      </c>
      <c r="E276" s="273" t="s">
        <v>1603</v>
      </c>
      <c r="F276" s="274" t="s">
        <v>1604</v>
      </c>
      <c r="G276" s="275" t="s">
        <v>139</v>
      </c>
      <c r="H276" s="276">
        <v>7</v>
      </c>
      <c r="I276" s="277"/>
      <c r="J276" s="278">
        <f>ROUND(I276*H276,2)</f>
        <v>0</v>
      </c>
      <c r="K276" s="274" t="s">
        <v>140</v>
      </c>
      <c r="L276" s="279"/>
      <c r="M276" s="280" t="s">
        <v>1</v>
      </c>
      <c r="N276" s="281" t="s">
        <v>39</v>
      </c>
      <c r="O276" s="79"/>
      <c r="P276" s="225">
        <f>O276*H276</f>
        <v>0</v>
      </c>
      <c r="Q276" s="225">
        <v>0.097</v>
      </c>
      <c r="R276" s="225">
        <f>Q276*H276</f>
        <v>0.679</v>
      </c>
      <c r="S276" s="225">
        <v>0</v>
      </c>
      <c r="T276" s="226">
        <f>S276*H276</f>
        <v>0</v>
      </c>
      <c r="AR276" s="17" t="s">
        <v>175</v>
      </c>
      <c r="AT276" s="17" t="s">
        <v>565</v>
      </c>
      <c r="AU276" s="17" t="s">
        <v>78</v>
      </c>
      <c r="AY276" s="17" t="s">
        <v>134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7" t="s">
        <v>76</v>
      </c>
      <c r="BK276" s="227">
        <f>ROUND(I276*H276,2)</f>
        <v>0</v>
      </c>
      <c r="BL276" s="17" t="s">
        <v>141</v>
      </c>
      <c r="BM276" s="17" t="s">
        <v>1605</v>
      </c>
    </row>
    <row r="277" spans="2:51" s="13" customFormat="1" ht="12">
      <c r="B277" s="239"/>
      <c r="C277" s="240"/>
      <c r="D277" s="230" t="s">
        <v>143</v>
      </c>
      <c r="E277" s="241" t="s">
        <v>1</v>
      </c>
      <c r="F277" s="242" t="s">
        <v>1606</v>
      </c>
      <c r="G277" s="240"/>
      <c r="H277" s="243">
        <v>7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143</v>
      </c>
      <c r="AU277" s="249" t="s">
        <v>78</v>
      </c>
      <c r="AV277" s="13" t="s">
        <v>78</v>
      </c>
      <c r="AW277" s="13" t="s">
        <v>30</v>
      </c>
      <c r="AX277" s="13" t="s">
        <v>76</v>
      </c>
      <c r="AY277" s="249" t="s">
        <v>134</v>
      </c>
    </row>
    <row r="278" spans="2:65" s="1" customFormat="1" ht="16.5" customHeight="1">
      <c r="B278" s="38"/>
      <c r="C278" s="272" t="s">
        <v>498</v>
      </c>
      <c r="D278" s="272" t="s">
        <v>565</v>
      </c>
      <c r="E278" s="273" t="s">
        <v>1607</v>
      </c>
      <c r="F278" s="274" t="s">
        <v>1608</v>
      </c>
      <c r="G278" s="275" t="s">
        <v>139</v>
      </c>
      <c r="H278" s="276">
        <v>7</v>
      </c>
      <c r="I278" s="277"/>
      <c r="J278" s="278">
        <f>ROUND(I278*H278,2)</f>
        <v>0</v>
      </c>
      <c r="K278" s="274" t="s">
        <v>140</v>
      </c>
      <c r="L278" s="279"/>
      <c r="M278" s="280" t="s">
        <v>1</v>
      </c>
      <c r="N278" s="281" t="s">
        <v>39</v>
      </c>
      <c r="O278" s="79"/>
      <c r="P278" s="225">
        <f>O278*H278</f>
        <v>0</v>
      </c>
      <c r="Q278" s="225">
        <v>0.04</v>
      </c>
      <c r="R278" s="225">
        <f>Q278*H278</f>
        <v>0.28</v>
      </c>
      <c r="S278" s="225">
        <v>0</v>
      </c>
      <c r="T278" s="226">
        <f>S278*H278</f>
        <v>0</v>
      </c>
      <c r="AR278" s="17" t="s">
        <v>175</v>
      </c>
      <c r="AT278" s="17" t="s">
        <v>565</v>
      </c>
      <c r="AU278" s="17" t="s">
        <v>78</v>
      </c>
      <c r="AY278" s="17" t="s">
        <v>134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7" t="s">
        <v>76</v>
      </c>
      <c r="BK278" s="227">
        <f>ROUND(I278*H278,2)</f>
        <v>0</v>
      </c>
      <c r="BL278" s="17" t="s">
        <v>141</v>
      </c>
      <c r="BM278" s="17" t="s">
        <v>1609</v>
      </c>
    </row>
    <row r="279" spans="2:51" s="13" customFormat="1" ht="12">
      <c r="B279" s="239"/>
      <c r="C279" s="240"/>
      <c r="D279" s="230" t="s">
        <v>143</v>
      </c>
      <c r="E279" s="241" t="s">
        <v>1</v>
      </c>
      <c r="F279" s="242" t="s">
        <v>1606</v>
      </c>
      <c r="G279" s="240"/>
      <c r="H279" s="243">
        <v>7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143</v>
      </c>
      <c r="AU279" s="249" t="s">
        <v>78</v>
      </c>
      <c r="AV279" s="13" t="s">
        <v>78</v>
      </c>
      <c r="AW279" s="13" t="s">
        <v>30</v>
      </c>
      <c r="AX279" s="13" t="s">
        <v>76</v>
      </c>
      <c r="AY279" s="249" t="s">
        <v>134</v>
      </c>
    </row>
    <row r="280" spans="2:65" s="1" customFormat="1" ht="16.5" customHeight="1">
      <c r="B280" s="38"/>
      <c r="C280" s="272" t="s">
        <v>503</v>
      </c>
      <c r="D280" s="272" t="s">
        <v>565</v>
      </c>
      <c r="E280" s="273" t="s">
        <v>1610</v>
      </c>
      <c r="F280" s="274" t="s">
        <v>1611</v>
      </c>
      <c r="G280" s="275" t="s">
        <v>139</v>
      </c>
      <c r="H280" s="276">
        <v>7</v>
      </c>
      <c r="I280" s="277"/>
      <c r="J280" s="278">
        <f>ROUND(I280*H280,2)</f>
        <v>0</v>
      </c>
      <c r="K280" s="274" t="s">
        <v>140</v>
      </c>
      <c r="L280" s="279"/>
      <c r="M280" s="280" t="s">
        <v>1</v>
      </c>
      <c r="N280" s="281" t="s">
        <v>39</v>
      </c>
      <c r="O280" s="79"/>
      <c r="P280" s="225">
        <f>O280*H280</f>
        <v>0</v>
      </c>
      <c r="Q280" s="225">
        <v>0.04</v>
      </c>
      <c r="R280" s="225">
        <f>Q280*H280</f>
        <v>0.28</v>
      </c>
      <c r="S280" s="225">
        <v>0</v>
      </c>
      <c r="T280" s="226">
        <f>S280*H280</f>
        <v>0</v>
      </c>
      <c r="AR280" s="17" t="s">
        <v>175</v>
      </c>
      <c r="AT280" s="17" t="s">
        <v>565</v>
      </c>
      <c r="AU280" s="17" t="s">
        <v>78</v>
      </c>
      <c r="AY280" s="17" t="s">
        <v>134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7" t="s">
        <v>76</v>
      </c>
      <c r="BK280" s="227">
        <f>ROUND(I280*H280,2)</f>
        <v>0</v>
      </c>
      <c r="BL280" s="17" t="s">
        <v>141</v>
      </c>
      <c r="BM280" s="17" t="s">
        <v>1612</v>
      </c>
    </row>
    <row r="281" spans="2:51" s="13" customFormat="1" ht="12">
      <c r="B281" s="239"/>
      <c r="C281" s="240"/>
      <c r="D281" s="230" t="s">
        <v>143</v>
      </c>
      <c r="E281" s="241" t="s">
        <v>1</v>
      </c>
      <c r="F281" s="242" t="s">
        <v>1606</v>
      </c>
      <c r="G281" s="240"/>
      <c r="H281" s="243">
        <v>7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143</v>
      </c>
      <c r="AU281" s="249" t="s">
        <v>78</v>
      </c>
      <c r="AV281" s="13" t="s">
        <v>78</v>
      </c>
      <c r="AW281" s="13" t="s">
        <v>30</v>
      </c>
      <c r="AX281" s="13" t="s">
        <v>76</v>
      </c>
      <c r="AY281" s="249" t="s">
        <v>134</v>
      </c>
    </row>
    <row r="282" spans="2:65" s="1" customFormat="1" ht="16.5" customHeight="1">
      <c r="B282" s="38"/>
      <c r="C282" s="272" t="s">
        <v>508</v>
      </c>
      <c r="D282" s="272" t="s">
        <v>565</v>
      </c>
      <c r="E282" s="273" t="s">
        <v>1613</v>
      </c>
      <c r="F282" s="274" t="s">
        <v>1614</v>
      </c>
      <c r="G282" s="275" t="s">
        <v>139</v>
      </c>
      <c r="H282" s="276">
        <v>7</v>
      </c>
      <c r="I282" s="277"/>
      <c r="J282" s="278">
        <f>ROUND(I282*H282,2)</f>
        <v>0</v>
      </c>
      <c r="K282" s="274" t="s">
        <v>140</v>
      </c>
      <c r="L282" s="279"/>
      <c r="M282" s="280" t="s">
        <v>1</v>
      </c>
      <c r="N282" s="281" t="s">
        <v>39</v>
      </c>
      <c r="O282" s="79"/>
      <c r="P282" s="225">
        <f>O282*H282</f>
        <v>0</v>
      </c>
      <c r="Q282" s="225">
        <v>0.004</v>
      </c>
      <c r="R282" s="225">
        <f>Q282*H282</f>
        <v>0.028</v>
      </c>
      <c r="S282" s="225">
        <v>0</v>
      </c>
      <c r="T282" s="226">
        <f>S282*H282</f>
        <v>0</v>
      </c>
      <c r="AR282" s="17" t="s">
        <v>175</v>
      </c>
      <c r="AT282" s="17" t="s">
        <v>565</v>
      </c>
      <c r="AU282" s="17" t="s">
        <v>78</v>
      </c>
      <c r="AY282" s="17" t="s">
        <v>134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7" t="s">
        <v>76</v>
      </c>
      <c r="BK282" s="227">
        <f>ROUND(I282*H282,2)</f>
        <v>0</v>
      </c>
      <c r="BL282" s="17" t="s">
        <v>141</v>
      </c>
      <c r="BM282" s="17" t="s">
        <v>1615</v>
      </c>
    </row>
    <row r="283" spans="2:51" s="13" customFormat="1" ht="12">
      <c r="B283" s="239"/>
      <c r="C283" s="240"/>
      <c r="D283" s="230" t="s">
        <v>143</v>
      </c>
      <c r="E283" s="241" t="s">
        <v>1</v>
      </c>
      <c r="F283" s="242" t="s">
        <v>1606</v>
      </c>
      <c r="G283" s="240"/>
      <c r="H283" s="243">
        <v>7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143</v>
      </c>
      <c r="AU283" s="249" t="s">
        <v>78</v>
      </c>
      <c r="AV283" s="13" t="s">
        <v>78</v>
      </c>
      <c r="AW283" s="13" t="s">
        <v>30</v>
      </c>
      <c r="AX283" s="13" t="s">
        <v>76</v>
      </c>
      <c r="AY283" s="249" t="s">
        <v>134</v>
      </c>
    </row>
    <row r="284" spans="2:65" s="1" customFormat="1" ht="16.5" customHeight="1">
      <c r="B284" s="38"/>
      <c r="C284" s="272" t="s">
        <v>512</v>
      </c>
      <c r="D284" s="272" t="s">
        <v>565</v>
      </c>
      <c r="E284" s="273" t="s">
        <v>1616</v>
      </c>
      <c r="F284" s="274" t="s">
        <v>1617</v>
      </c>
      <c r="G284" s="275" t="s">
        <v>139</v>
      </c>
      <c r="H284" s="276">
        <v>7</v>
      </c>
      <c r="I284" s="277"/>
      <c r="J284" s="278">
        <f>ROUND(I284*H284,2)</f>
        <v>0</v>
      </c>
      <c r="K284" s="274" t="s">
        <v>1</v>
      </c>
      <c r="L284" s="279"/>
      <c r="M284" s="280" t="s">
        <v>1</v>
      </c>
      <c r="N284" s="281" t="s">
        <v>39</v>
      </c>
      <c r="O284" s="79"/>
      <c r="P284" s="225">
        <f>O284*H284</f>
        <v>0</v>
      </c>
      <c r="Q284" s="225">
        <v>0.06</v>
      </c>
      <c r="R284" s="225">
        <f>Q284*H284</f>
        <v>0.42</v>
      </c>
      <c r="S284" s="225">
        <v>0</v>
      </c>
      <c r="T284" s="226">
        <f>S284*H284</f>
        <v>0</v>
      </c>
      <c r="AR284" s="17" t="s">
        <v>175</v>
      </c>
      <c r="AT284" s="17" t="s">
        <v>565</v>
      </c>
      <c r="AU284" s="17" t="s">
        <v>78</v>
      </c>
      <c r="AY284" s="17" t="s">
        <v>134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7" t="s">
        <v>76</v>
      </c>
      <c r="BK284" s="227">
        <f>ROUND(I284*H284,2)</f>
        <v>0</v>
      </c>
      <c r="BL284" s="17" t="s">
        <v>141</v>
      </c>
      <c r="BM284" s="17" t="s">
        <v>1618</v>
      </c>
    </row>
    <row r="285" spans="2:51" s="13" customFormat="1" ht="12">
      <c r="B285" s="239"/>
      <c r="C285" s="240"/>
      <c r="D285" s="230" t="s">
        <v>143</v>
      </c>
      <c r="E285" s="241" t="s">
        <v>1</v>
      </c>
      <c r="F285" s="242" t="s">
        <v>1606</v>
      </c>
      <c r="G285" s="240"/>
      <c r="H285" s="243">
        <v>7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143</v>
      </c>
      <c r="AU285" s="249" t="s">
        <v>78</v>
      </c>
      <c r="AV285" s="13" t="s">
        <v>78</v>
      </c>
      <c r="AW285" s="13" t="s">
        <v>30</v>
      </c>
      <c r="AX285" s="13" t="s">
        <v>76</v>
      </c>
      <c r="AY285" s="249" t="s">
        <v>134</v>
      </c>
    </row>
    <row r="286" spans="2:65" s="1" customFormat="1" ht="16.5" customHeight="1">
      <c r="B286" s="38"/>
      <c r="C286" s="272" t="s">
        <v>516</v>
      </c>
      <c r="D286" s="272" t="s">
        <v>565</v>
      </c>
      <c r="E286" s="273" t="s">
        <v>1619</v>
      </c>
      <c r="F286" s="274" t="s">
        <v>1620</v>
      </c>
      <c r="G286" s="275" t="s">
        <v>139</v>
      </c>
      <c r="H286" s="276">
        <v>7</v>
      </c>
      <c r="I286" s="277"/>
      <c r="J286" s="278">
        <f>ROUND(I286*H286,2)</f>
        <v>0</v>
      </c>
      <c r="K286" s="274" t="s">
        <v>1</v>
      </c>
      <c r="L286" s="279"/>
      <c r="M286" s="280" t="s">
        <v>1</v>
      </c>
      <c r="N286" s="281" t="s">
        <v>39</v>
      </c>
      <c r="O286" s="79"/>
      <c r="P286" s="225">
        <f>O286*H286</f>
        <v>0</v>
      </c>
      <c r="Q286" s="225">
        <v>0.058</v>
      </c>
      <c r="R286" s="225">
        <f>Q286*H286</f>
        <v>0.406</v>
      </c>
      <c r="S286" s="225">
        <v>0</v>
      </c>
      <c r="T286" s="226">
        <f>S286*H286</f>
        <v>0</v>
      </c>
      <c r="AR286" s="17" t="s">
        <v>175</v>
      </c>
      <c r="AT286" s="17" t="s">
        <v>565</v>
      </c>
      <c r="AU286" s="17" t="s">
        <v>78</v>
      </c>
      <c r="AY286" s="17" t="s">
        <v>134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7" t="s">
        <v>76</v>
      </c>
      <c r="BK286" s="227">
        <f>ROUND(I286*H286,2)</f>
        <v>0</v>
      </c>
      <c r="BL286" s="17" t="s">
        <v>141</v>
      </c>
      <c r="BM286" s="17" t="s">
        <v>1621</v>
      </c>
    </row>
    <row r="287" spans="2:51" s="13" customFormat="1" ht="12">
      <c r="B287" s="239"/>
      <c r="C287" s="240"/>
      <c r="D287" s="230" t="s">
        <v>143</v>
      </c>
      <c r="E287" s="241" t="s">
        <v>1</v>
      </c>
      <c r="F287" s="242" t="s">
        <v>1606</v>
      </c>
      <c r="G287" s="240"/>
      <c r="H287" s="243">
        <v>7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AT287" s="249" t="s">
        <v>143</v>
      </c>
      <c r="AU287" s="249" t="s">
        <v>78</v>
      </c>
      <c r="AV287" s="13" t="s">
        <v>78</v>
      </c>
      <c r="AW287" s="13" t="s">
        <v>30</v>
      </c>
      <c r="AX287" s="13" t="s">
        <v>76</v>
      </c>
      <c r="AY287" s="249" t="s">
        <v>134</v>
      </c>
    </row>
    <row r="288" spans="2:65" s="1" customFormat="1" ht="16.5" customHeight="1">
      <c r="B288" s="38"/>
      <c r="C288" s="216" t="s">
        <v>520</v>
      </c>
      <c r="D288" s="216" t="s">
        <v>136</v>
      </c>
      <c r="E288" s="217" t="s">
        <v>1622</v>
      </c>
      <c r="F288" s="218" t="s">
        <v>1623</v>
      </c>
      <c r="G288" s="219" t="s">
        <v>139</v>
      </c>
      <c r="H288" s="220">
        <v>3</v>
      </c>
      <c r="I288" s="221"/>
      <c r="J288" s="222">
        <f>ROUND(I288*H288,2)</f>
        <v>0</v>
      </c>
      <c r="K288" s="218" t="s">
        <v>140</v>
      </c>
      <c r="L288" s="43"/>
      <c r="M288" s="223" t="s">
        <v>1</v>
      </c>
      <c r="N288" s="224" t="s">
        <v>39</v>
      </c>
      <c r="O288" s="79"/>
      <c r="P288" s="225">
        <f>O288*H288</f>
        <v>0</v>
      </c>
      <c r="Q288" s="225">
        <v>0.3409</v>
      </c>
      <c r="R288" s="225">
        <f>Q288*H288</f>
        <v>1.0227</v>
      </c>
      <c r="S288" s="225">
        <v>0</v>
      </c>
      <c r="T288" s="226">
        <f>S288*H288</f>
        <v>0</v>
      </c>
      <c r="AR288" s="17" t="s">
        <v>141</v>
      </c>
      <c r="AT288" s="17" t="s">
        <v>136</v>
      </c>
      <c r="AU288" s="17" t="s">
        <v>78</v>
      </c>
      <c r="AY288" s="17" t="s">
        <v>134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7" t="s">
        <v>76</v>
      </c>
      <c r="BK288" s="227">
        <f>ROUND(I288*H288,2)</f>
        <v>0</v>
      </c>
      <c r="BL288" s="17" t="s">
        <v>141</v>
      </c>
      <c r="BM288" s="17" t="s">
        <v>1624</v>
      </c>
    </row>
    <row r="289" spans="2:65" s="1" customFormat="1" ht="16.5" customHeight="1">
      <c r="B289" s="38"/>
      <c r="C289" s="272" t="s">
        <v>531</v>
      </c>
      <c r="D289" s="272" t="s">
        <v>565</v>
      </c>
      <c r="E289" s="273" t="s">
        <v>1603</v>
      </c>
      <c r="F289" s="274" t="s">
        <v>1604</v>
      </c>
      <c r="G289" s="275" t="s">
        <v>139</v>
      </c>
      <c r="H289" s="276">
        <v>3</v>
      </c>
      <c r="I289" s="277"/>
      <c r="J289" s="278">
        <f>ROUND(I289*H289,2)</f>
        <v>0</v>
      </c>
      <c r="K289" s="274" t="s">
        <v>140</v>
      </c>
      <c r="L289" s="279"/>
      <c r="M289" s="280" t="s">
        <v>1</v>
      </c>
      <c r="N289" s="281" t="s">
        <v>39</v>
      </c>
      <c r="O289" s="79"/>
      <c r="P289" s="225">
        <f>O289*H289</f>
        <v>0</v>
      </c>
      <c r="Q289" s="225">
        <v>0.097</v>
      </c>
      <c r="R289" s="225">
        <f>Q289*H289</f>
        <v>0.29100000000000004</v>
      </c>
      <c r="S289" s="225">
        <v>0</v>
      </c>
      <c r="T289" s="226">
        <f>S289*H289</f>
        <v>0</v>
      </c>
      <c r="AR289" s="17" t="s">
        <v>175</v>
      </c>
      <c r="AT289" s="17" t="s">
        <v>565</v>
      </c>
      <c r="AU289" s="17" t="s">
        <v>78</v>
      </c>
      <c r="AY289" s="17" t="s">
        <v>134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7" t="s">
        <v>76</v>
      </c>
      <c r="BK289" s="227">
        <f>ROUND(I289*H289,2)</f>
        <v>0</v>
      </c>
      <c r="BL289" s="17" t="s">
        <v>141</v>
      </c>
      <c r="BM289" s="17" t="s">
        <v>1625</v>
      </c>
    </row>
    <row r="290" spans="2:51" s="13" customFormat="1" ht="12">
      <c r="B290" s="239"/>
      <c r="C290" s="240"/>
      <c r="D290" s="230" t="s">
        <v>143</v>
      </c>
      <c r="E290" s="241" t="s">
        <v>1</v>
      </c>
      <c r="F290" s="242" t="s">
        <v>1626</v>
      </c>
      <c r="G290" s="240"/>
      <c r="H290" s="243">
        <v>3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143</v>
      </c>
      <c r="AU290" s="249" t="s">
        <v>78</v>
      </c>
      <c r="AV290" s="13" t="s">
        <v>78</v>
      </c>
      <c r="AW290" s="13" t="s">
        <v>30</v>
      </c>
      <c r="AX290" s="13" t="s">
        <v>76</v>
      </c>
      <c r="AY290" s="249" t="s">
        <v>134</v>
      </c>
    </row>
    <row r="291" spans="2:65" s="1" customFormat="1" ht="16.5" customHeight="1">
      <c r="B291" s="38"/>
      <c r="C291" s="272" t="s">
        <v>536</v>
      </c>
      <c r="D291" s="272" t="s">
        <v>565</v>
      </c>
      <c r="E291" s="273" t="s">
        <v>1607</v>
      </c>
      <c r="F291" s="274" t="s">
        <v>1608</v>
      </c>
      <c r="G291" s="275" t="s">
        <v>139</v>
      </c>
      <c r="H291" s="276">
        <v>3</v>
      </c>
      <c r="I291" s="277"/>
      <c r="J291" s="278">
        <f>ROUND(I291*H291,2)</f>
        <v>0</v>
      </c>
      <c r="K291" s="274" t="s">
        <v>140</v>
      </c>
      <c r="L291" s="279"/>
      <c r="M291" s="280" t="s">
        <v>1</v>
      </c>
      <c r="N291" s="281" t="s">
        <v>39</v>
      </c>
      <c r="O291" s="79"/>
      <c r="P291" s="225">
        <f>O291*H291</f>
        <v>0</v>
      </c>
      <c r="Q291" s="225">
        <v>0.04</v>
      </c>
      <c r="R291" s="225">
        <f>Q291*H291</f>
        <v>0.12</v>
      </c>
      <c r="S291" s="225">
        <v>0</v>
      </c>
      <c r="T291" s="226">
        <f>S291*H291</f>
        <v>0</v>
      </c>
      <c r="AR291" s="17" t="s">
        <v>175</v>
      </c>
      <c r="AT291" s="17" t="s">
        <v>565</v>
      </c>
      <c r="AU291" s="17" t="s">
        <v>78</v>
      </c>
      <c r="AY291" s="17" t="s">
        <v>134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7" t="s">
        <v>76</v>
      </c>
      <c r="BK291" s="227">
        <f>ROUND(I291*H291,2)</f>
        <v>0</v>
      </c>
      <c r="BL291" s="17" t="s">
        <v>141</v>
      </c>
      <c r="BM291" s="17" t="s">
        <v>1627</v>
      </c>
    </row>
    <row r="292" spans="2:51" s="13" customFormat="1" ht="12">
      <c r="B292" s="239"/>
      <c r="C292" s="240"/>
      <c r="D292" s="230" t="s">
        <v>143</v>
      </c>
      <c r="E292" s="241" t="s">
        <v>1</v>
      </c>
      <c r="F292" s="242" t="s">
        <v>1626</v>
      </c>
      <c r="G292" s="240"/>
      <c r="H292" s="243">
        <v>3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AT292" s="249" t="s">
        <v>143</v>
      </c>
      <c r="AU292" s="249" t="s">
        <v>78</v>
      </c>
      <c r="AV292" s="13" t="s">
        <v>78</v>
      </c>
      <c r="AW292" s="13" t="s">
        <v>30</v>
      </c>
      <c r="AX292" s="13" t="s">
        <v>76</v>
      </c>
      <c r="AY292" s="249" t="s">
        <v>134</v>
      </c>
    </row>
    <row r="293" spans="2:65" s="1" customFormat="1" ht="16.5" customHeight="1">
      <c r="B293" s="38"/>
      <c r="C293" s="272" t="s">
        <v>540</v>
      </c>
      <c r="D293" s="272" t="s">
        <v>565</v>
      </c>
      <c r="E293" s="273" t="s">
        <v>1628</v>
      </c>
      <c r="F293" s="274" t="s">
        <v>1629</v>
      </c>
      <c r="G293" s="275" t="s">
        <v>139</v>
      </c>
      <c r="H293" s="276">
        <v>3</v>
      </c>
      <c r="I293" s="277"/>
      <c r="J293" s="278">
        <f>ROUND(I293*H293,2)</f>
        <v>0</v>
      </c>
      <c r="K293" s="274" t="s">
        <v>140</v>
      </c>
      <c r="L293" s="279"/>
      <c r="M293" s="280" t="s">
        <v>1</v>
      </c>
      <c r="N293" s="281" t="s">
        <v>39</v>
      </c>
      <c r="O293" s="79"/>
      <c r="P293" s="225">
        <f>O293*H293</f>
        <v>0</v>
      </c>
      <c r="Q293" s="225">
        <v>0.027</v>
      </c>
      <c r="R293" s="225">
        <f>Q293*H293</f>
        <v>0.081</v>
      </c>
      <c r="S293" s="225">
        <v>0</v>
      </c>
      <c r="T293" s="226">
        <f>S293*H293</f>
        <v>0</v>
      </c>
      <c r="AR293" s="17" t="s">
        <v>175</v>
      </c>
      <c r="AT293" s="17" t="s">
        <v>565</v>
      </c>
      <c r="AU293" s="17" t="s">
        <v>78</v>
      </c>
      <c r="AY293" s="17" t="s">
        <v>134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7" t="s">
        <v>76</v>
      </c>
      <c r="BK293" s="227">
        <f>ROUND(I293*H293,2)</f>
        <v>0</v>
      </c>
      <c r="BL293" s="17" t="s">
        <v>141</v>
      </c>
      <c r="BM293" s="17" t="s">
        <v>1630</v>
      </c>
    </row>
    <row r="294" spans="2:51" s="13" customFormat="1" ht="12">
      <c r="B294" s="239"/>
      <c r="C294" s="240"/>
      <c r="D294" s="230" t="s">
        <v>143</v>
      </c>
      <c r="E294" s="241" t="s">
        <v>1</v>
      </c>
      <c r="F294" s="242" t="s">
        <v>1626</v>
      </c>
      <c r="G294" s="240"/>
      <c r="H294" s="243">
        <v>3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143</v>
      </c>
      <c r="AU294" s="249" t="s">
        <v>78</v>
      </c>
      <c r="AV294" s="13" t="s">
        <v>78</v>
      </c>
      <c r="AW294" s="13" t="s">
        <v>30</v>
      </c>
      <c r="AX294" s="13" t="s">
        <v>76</v>
      </c>
      <c r="AY294" s="249" t="s">
        <v>134</v>
      </c>
    </row>
    <row r="295" spans="2:65" s="1" customFormat="1" ht="16.5" customHeight="1">
      <c r="B295" s="38"/>
      <c r="C295" s="272" t="s">
        <v>546</v>
      </c>
      <c r="D295" s="272" t="s">
        <v>565</v>
      </c>
      <c r="E295" s="273" t="s">
        <v>1631</v>
      </c>
      <c r="F295" s="274" t="s">
        <v>1632</v>
      </c>
      <c r="G295" s="275" t="s">
        <v>139</v>
      </c>
      <c r="H295" s="276">
        <v>3</v>
      </c>
      <c r="I295" s="277"/>
      <c r="J295" s="278">
        <f>ROUND(I295*H295,2)</f>
        <v>0</v>
      </c>
      <c r="K295" s="274" t="s">
        <v>140</v>
      </c>
      <c r="L295" s="279"/>
      <c r="M295" s="280" t="s">
        <v>1</v>
      </c>
      <c r="N295" s="281" t="s">
        <v>39</v>
      </c>
      <c r="O295" s="79"/>
      <c r="P295" s="225">
        <f>O295*H295</f>
        <v>0</v>
      </c>
      <c r="Q295" s="225">
        <v>0.003</v>
      </c>
      <c r="R295" s="225">
        <f>Q295*H295</f>
        <v>0.009000000000000001</v>
      </c>
      <c r="S295" s="225">
        <v>0</v>
      </c>
      <c r="T295" s="226">
        <f>S295*H295</f>
        <v>0</v>
      </c>
      <c r="AR295" s="17" t="s">
        <v>175</v>
      </c>
      <c r="AT295" s="17" t="s">
        <v>565</v>
      </c>
      <c r="AU295" s="17" t="s">
        <v>78</v>
      </c>
      <c r="AY295" s="17" t="s">
        <v>134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7" t="s">
        <v>76</v>
      </c>
      <c r="BK295" s="227">
        <f>ROUND(I295*H295,2)</f>
        <v>0</v>
      </c>
      <c r="BL295" s="17" t="s">
        <v>141</v>
      </c>
      <c r="BM295" s="17" t="s">
        <v>1633</v>
      </c>
    </row>
    <row r="296" spans="2:51" s="13" customFormat="1" ht="12">
      <c r="B296" s="239"/>
      <c r="C296" s="240"/>
      <c r="D296" s="230" t="s">
        <v>143</v>
      </c>
      <c r="E296" s="241" t="s">
        <v>1</v>
      </c>
      <c r="F296" s="242" t="s">
        <v>1626</v>
      </c>
      <c r="G296" s="240"/>
      <c r="H296" s="243">
        <v>3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AT296" s="249" t="s">
        <v>143</v>
      </c>
      <c r="AU296" s="249" t="s">
        <v>78</v>
      </c>
      <c r="AV296" s="13" t="s">
        <v>78</v>
      </c>
      <c r="AW296" s="13" t="s">
        <v>30</v>
      </c>
      <c r="AX296" s="13" t="s">
        <v>76</v>
      </c>
      <c r="AY296" s="249" t="s">
        <v>134</v>
      </c>
    </row>
    <row r="297" spans="2:65" s="1" customFormat="1" ht="16.5" customHeight="1">
      <c r="B297" s="38"/>
      <c r="C297" s="272" t="s">
        <v>558</v>
      </c>
      <c r="D297" s="272" t="s">
        <v>565</v>
      </c>
      <c r="E297" s="273" t="s">
        <v>1634</v>
      </c>
      <c r="F297" s="274" t="s">
        <v>1617</v>
      </c>
      <c r="G297" s="275" t="s">
        <v>139</v>
      </c>
      <c r="H297" s="276">
        <v>3</v>
      </c>
      <c r="I297" s="277"/>
      <c r="J297" s="278">
        <f>ROUND(I297*H297,2)</f>
        <v>0</v>
      </c>
      <c r="K297" s="274" t="s">
        <v>1</v>
      </c>
      <c r="L297" s="279"/>
      <c r="M297" s="280" t="s">
        <v>1</v>
      </c>
      <c r="N297" s="281" t="s">
        <v>39</v>
      </c>
      <c r="O297" s="79"/>
      <c r="P297" s="225">
        <f>O297*H297</f>
        <v>0</v>
      </c>
      <c r="Q297" s="225">
        <v>0.06</v>
      </c>
      <c r="R297" s="225">
        <f>Q297*H297</f>
        <v>0.18</v>
      </c>
      <c r="S297" s="225">
        <v>0</v>
      </c>
      <c r="T297" s="226">
        <f>S297*H297</f>
        <v>0</v>
      </c>
      <c r="AR297" s="17" t="s">
        <v>175</v>
      </c>
      <c r="AT297" s="17" t="s">
        <v>565</v>
      </c>
      <c r="AU297" s="17" t="s">
        <v>78</v>
      </c>
      <c r="AY297" s="17" t="s">
        <v>134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7" t="s">
        <v>76</v>
      </c>
      <c r="BK297" s="227">
        <f>ROUND(I297*H297,2)</f>
        <v>0</v>
      </c>
      <c r="BL297" s="17" t="s">
        <v>141</v>
      </c>
      <c r="BM297" s="17" t="s">
        <v>1635</v>
      </c>
    </row>
    <row r="298" spans="2:51" s="13" customFormat="1" ht="12">
      <c r="B298" s="239"/>
      <c r="C298" s="240"/>
      <c r="D298" s="230" t="s">
        <v>143</v>
      </c>
      <c r="E298" s="241" t="s">
        <v>1</v>
      </c>
      <c r="F298" s="242" t="s">
        <v>1626</v>
      </c>
      <c r="G298" s="240"/>
      <c r="H298" s="243">
        <v>3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AT298" s="249" t="s">
        <v>143</v>
      </c>
      <c r="AU298" s="249" t="s">
        <v>78</v>
      </c>
      <c r="AV298" s="13" t="s">
        <v>78</v>
      </c>
      <c r="AW298" s="13" t="s">
        <v>30</v>
      </c>
      <c r="AX298" s="13" t="s">
        <v>76</v>
      </c>
      <c r="AY298" s="249" t="s">
        <v>134</v>
      </c>
    </row>
    <row r="299" spans="2:65" s="1" customFormat="1" ht="16.5" customHeight="1">
      <c r="B299" s="38"/>
      <c r="C299" s="272" t="s">
        <v>564</v>
      </c>
      <c r="D299" s="272" t="s">
        <v>565</v>
      </c>
      <c r="E299" s="273" t="s">
        <v>1636</v>
      </c>
      <c r="F299" s="274" t="s">
        <v>1620</v>
      </c>
      <c r="G299" s="275" t="s">
        <v>139</v>
      </c>
      <c r="H299" s="276">
        <v>3</v>
      </c>
      <c r="I299" s="277"/>
      <c r="J299" s="278">
        <f>ROUND(I299*H299,2)</f>
        <v>0</v>
      </c>
      <c r="K299" s="274" t="s">
        <v>1</v>
      </c>
      <c r="L299" s="279"/>
      <c r="M299" s="280" t="s">
        <v>1</v>
      </c>
      <c r="N299" s="281" t="s">
        <v>39</v>
      </c>
      <c r="O299" s="79"/>
      <c r="P299" s="225">
        <f>O299*H299</f>
        <v>0</v>
      </c>
      <c r="Q299" s="225">
        <v>0.058</v>
      </c>
      <c r="R299" s="225">
        <f>Q299*H299</f>
        <v>0.17400000000000002</v>
      </c>
      <c r="S299" s="225">
        <v>0</v>
      </c>
      <c r="T299" s="226">
        <f>S299*H299</f>
        <v>0</v>
      </c>
      <c r="AR299" s="17" t="s">
        <v>175</v>
      </c>
      <c r="AT299" s="17" t="s">
        <v>565</v>
      </c>
      <c r="AU299" s="17" t="s">
        <v>78</v>
      </c>
      <c r="AY299" s="17" t="s">
        <v>134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7" t="s">
        <v>76</v>
      </c>
      <c r="BK299" s="227">
        <f>ROUND(I299*H299,2)</f>
        <v>0</v>
      </c>
      <c r="BL299" s="17" t="s">
        <v>141</v>
      </c>
      <c r="BM299" s="17" t="s">
        <v>1637</v>
      </c>
    </row>
    <row r="300" spans="2:51" s="13" customFormat="1" ht="12">
      <c r="B300" s="239"/>
      <c r="C300" s="240"/>
      <c r="D300" s="230" t="s">
        <v>143</v>
      </c>
      <c r="E300" s="241" t="s">
        <v>1</v>
      </c>
      <c r="F300" s="242" t="s">
        <v>1626</v>
      </c>
      <c r="G300" s="240"/>
      <c r="H300" s="243">
        <v>3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AT300" s="249" t="s">
        <v>143</v>
      </c>
      <c r="AU300" s="249" t="s">
        <v>78</v>
      </c>
      <c r="AV300" s="13" t="s">
        <v>78</v>
      </c>
      <c r="AW300" s="13" t="s">
        <v>30</v>
      </c>
      <c r="AX300" s="13" t="s">
        <v>76</v>
      </c>
      <c r="AY300" s="249" t="s">
        <v>134</v>
      </c>
    </row>
    <row r="301" spans="2:65" s="1" customFormat="1" ht="16.5" customHeight="1">
      <c r="B301" s="38"/>
      <c r="C301" s="216" t="s">
        <v>571</v>
      </c>
      <c r="D301" s="216" t="s">
        <v>136</v>
      </c>
      <c r="E301" s="217" t="s">
        <v>1638</v>
      </c>
      <c r="F301" s="218" t="s">
        <v>1639</v>
      </c>
      <c r="G301" s="219" t="s">
        <v>139</v>
      </c>
      <c r="H301" s="220">
        <v>19</v>
      </c>
      <c r="I301" s="221"/>
      <c r="J301" s="222">
        <f>ROUND(I301*H301,2)</f>
        <v>0</v>
      </c>
      <c r="K301" s="218" t="s">
        <v>140</v>
      </c>
      <c r="L301" s="43"/>
      <c r="M301" s="223" t="s">
        <v>1</v>
      </c>
      <c r="N301" s="224" t="s">
        <v>39</v>
      </c>
      <c r="O301" s="79"/>
      <c r="P301" s="225">
        <f>O301*H301</f>
        <v>0</v>
      </c>
      <c r="Q301" s="225">
        <v>0.21734</v>
      </c>
      <c r="R301" s="225">
        <f>Q301*H301</f>
        <v>4.12946</v>
      </c>
      <c r="S301" s="225">
        <v>0</v>
      </c>
      <c r="T301" s="226">
        <f>S301*H301</f>
        <v>0</v>
      </c>
      <c r="AR301" s="17" t="s">
        <v>141</v>
      </c>
      <c r="AT301" s="17" t="s">
        <v>136</v>
      </c>
      <c r="AU301" s="17" t="s">
        <v>78</v>
      </c>
      <c r="AY301" s="17" t="s">
        <v>134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7" t="s">
        <v>76</v>
      </c>
      <c r="BK301" s="227">
        <f>ROUND(I301*H301,2)</f>
        <v>0</v>
      </c>
      <c r="BL301" s="17" t="s">
        <v>141</v>
      </c>
      <c r="BM301" s="17" t="s">
        <v>1640</v>
      </c>
    </row>
    <row r="302" spans="2:65" s="1" customFormat="1" ht="16.5" customHeight="1">
      <c r="B302" s="38"/>
      <c r="C302" s="272" t="s">
        <v>583</v>
      </c>
      <c r="D302" s="272" t="s">
        <v>565</v>
      </c>
      <c r="E302" s="273" t="s">
        <v>1641</v>
      </c>
      <c r="F302" s="274" t="s">
        <v>1642</v>
      </c>
      <c r="G302" s="275" t="s">
        <v>139</v>
      </c>
      <c r="H302" s="276">
        <v>19</v>
      </c>
      <c r="I302" s="277"/>
      <c r="J302" s="278">
        <f>ROUND(I302*H302,2)</f>
        <v>0</v>
      </c>
      <c r="K302" s="274" t="s">
        <v>140</v>
      </c>
      <c r="L302" s="279"/>
      <c r="M302" s="280" t="s">
        <v>1</v>
      </c>
      <c r="N302" s="281" t="s">
        <v>39</v>
      </c>
      <c r="O302" s="79"/>
      <c r="P302" s="225">
        <f>O302*H302</f>
        <v>0</v>
      </c>
      <c r="Q302" s="225">
        <v>0.0546</v>
      </c>
      <c r="R302" s="225">
        <f>Q302*H302</f>
        <v>1.0374</v>
      </c>
      <c r="S302" s="225">
        <v>0</v>
      </c>
      <c r="T302" s="226">
        <f>S302*H302</f>
        <v>0</v>
      </c>
      <c r="AR302" s="17" t="s">
        <v>175</v>
      </c>
      <c r="AT302" s="17" t="s">
        <v>565</v>
      </c>
      <c r="AU302" s="17" t="s">
        <v>78</v>
      </c>
      <c r="AY302" s="17" t="s">
        <v>134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7" t="s">
        <v>76</v>
      </c>
      <c r="BK302" s="227">
        <f>ROUND(I302*H302,2)</f>
        <v>0</v>
      </c>
      <c r="BL302" s="17" t="s">
        <v>141</v>
      </c>
      <c r="BM302" s="17" t="s">
        <v>1643</v>
      </c>
    </row>
    <row r="303" spans="2:51" s="13" customFormat="1" ht="12">
      <c r="B303" s="239"/>
      <c r="C303" s="240"/>
      <c r="D303" s="230" t="s">
        <v>143</v>
      </c>
      <c r="E303" s="241" t="s">
        <v>1</v>
      </c>
      <c r="F303" s="242" t="s">
        <v>1644</v>
      </c>
      <c r="G303" s="240"/>
      <c r="H303" s="243">
        <v>19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143</v>
      </c>
      <c r="AU303" s="249" t="s">
        <v>78</v>
      </c>
      <c r="AV303" s="13" t="s">
        <v>78</v>
      </c>
      <c r="AW303" s="13" t="s">
        <v>30</v>
      </c>
      <c r="AX303" s="13" t="s">
        <v>76</v>
      </c>
      <c r="AY303" s="249" t="s">
        <v>134</v>
      </c>
    </row>
    <row r="304" spans="2:65" s="1" customFormat="1" ht="16.5" customHeight="1">
      <c r="B304" s="38"/>
      <c r="C304" s="216" t="s">
        <v>587</v>
      </c>
      <c r="D304" s="216" t="s">
        <v>136</v>
      </c>
      <c r="E304" s="217" t="s">
        <v>1645</v>
      </c>
      <c r="F304" s="218" t="s">
        <v>1646</v>
      </c>
      <c r="G304" s="219" t="s">
        <v>139</v>
      </c>
      <c r="H304" s="220">
        <v>5</v>
      </c>
      <c r="I304" s="221"/>
      <c r="J304" s="222">
        <f>ROUND(I304*H304,2)</f>
        <v>0</v>
      </c>
      <c r="K304" s="218" t="s">
        <v>140</v>
      </c>
      <c r="L304" s="43"/>
      <c r="M304" s="223" t="s">
        <v>1</v>
      </c>
      <c r="N304" s="224" t="s">
        <v>39</v>
      </c>
      <c r="O304" s="79"/>
      <c r="P304" s="225">
        <f>O304*H304</f>
        <v>0</v>
      </c>
      <c r="Q304" s="225">
        <v>0</v>
      </c>
      <c r="R304" s="225">
        <f>Q304*H304</f>
        <v>0</v>
      </c>
      <c r="S304" s="225">
        <v>0.1</v>
      </c>
      <c r="T304" s="226">
        <f>S304*H304</f>
        <v>0.5</v>
      </c>
      <c r="AR304" s="17" t="s">
        <v>141</v>
      </c>
      <c r="AT304" s="17" t="s">
        <v>136</v>
      </c>
      <c r="AU304" s="17" t="s">
        <v>78</v>
      </c>
      <c r="AY304" s="17" t="s">
        <v>134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7" t="s">
        <v>76</v>
      </c>
      <c r="BK304" s="227">
        <f>ROUND(I304*H304,2)</f>
        <v>0</v>
      </c>
      <c r="BL304" s="17" t="s">
        <v>141</v>
      </c>
      <c r="BM304" s="17" t="s">
        <v>1647</v>
      </c>
    </row>
    <row r="305" spans="2:65" s="1" customFormat="1" ht="16.5" customHeight="1">
      <c r="B305" s="38"/>
      <c r="C305" s="216" t="s">
        <v>593</v>
      </c>
      <c r="D305" s="216" t="s">
        <v>136</v>
      </c>
      <c r="E305" s="217" t="s">
        <v>1648</v>
      </c>
      <c r="F305" s="218" t="s">
        <v>1649</v>
      </c>
      <c r="G305" s="219" t="s">
        <v>139</v>
      </c>
      <c r="H305" s="220">
        <v>5</v>
      </c>
      <c r="I305" s="221"/>
      <c r="J305" s="222">
        <f>ROUND(I305*H305,2)</f>
        <v>0</v>
      </c>
      <c r="K305" s="218" t="s">
        <v>140</v>
      </c>
      <c r="L305" s="43"/>
      <c r="M305" s="223" t="s">
        <v>1</v>
      </c>
      <c r="N305" s="224" t="s">
        <v>39</v>
      </c>
      <c r="O305" s="79"/>
      <c r="P305" s="225">
        <f>O305*H305</f>
        <v>0</v>
      </c>
      <c r="Q305" s="225">
        <v>0.4208</v>
      </c>
      <c r="R305" s="225">
        <f>Q305*H305</f>
        <v>2.104</v>
      </c>
      <c r="S305" s="225">
        <v>0</v>
      </c>
      <c r="T305" s="226">
        <f>S305*H305</f>
        <v>0</v>
      </c>
      <c r="AR305" s="17" t="s">
        <v>141</v>
      </c>
      <c r="AT305" s="17" t="s">
        <v>136</v>
      </c>
      <c r="AU305" s="17" t="s">
        <v>78</v>
      </c>
      <c r="AY305" s="17" t="s">
        <v>134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7" t="s">
        <v>76</v>
      </c>
      <c r="BK305" s="227">
        <f>ROUND(I305*H305,2)</f>
        <v>0</v>
      </c>
      <c r="BL305" s="17" t="s">
        <v>141</v>
      </c>
      <c r="BM305" s="17" t="s">
        <v>1650</v>
      </c>
    </row>
    <row r="306" spans="2:65" s="1" customFormat="1" ht="16.5" customHeight="1">
      <c r="B306" s="38"/>
      <c r="C306" s="216" t="s">
        <v>603</v>
      </c>
      <c r="D306" s="216" t="s">
        <v>136</v>
      </c>
      <c r="E306" s="217" t="s">
        <v>1651</v>
      </c>
      <c r="F306" s="218" t="s">
        <v>1652</v>
      </c>
      <c r="G306" s="219" t="s">
        <v>465</v>
      </c>
      <c r="H306" s="220">
        <v>0.918</v>
      </c>
      <c r="I306" s="221"/>
      <c r="J306" s="222">
        <f>ROUND(I306*H306,2)</f>
        <v>0</v>
      </c>
      <c r="K306" s="218" t="s">
        <v>140</v>
      </c>
      <c r="L306" s="43"/>
      <c r="M306" s="223" t="s">
        <v>1</v>
      </c>
      <c r="N306" s="224" t="s">
        <v>39</v>
      </c>
      <c r="O306" s="79"/>
      <c r="P306" s="225">
        <f>O306*H306</f>
        <v>0</v>
      </c>
      <c r="Q306" s="225">
        <v>2.25634</v>
      </c>
      <c r="R306" s="225">
        <f>Q306*H306</f>
        <v>2.0713201199999998</v>
      </c>
      <c r="S306" s="225">
        <v>0</v>
      </c>
      <c r="T306" s="226">
        <f>S306*H306</f>
        <v>0</v>
      </c>
      <c r="AR306" s="17" t="s">
        <v>141</v>
      </c>
      <c r="AT306" s="17" t="s">
        <v>136</v>
      </c>
      <c r="AU306" s="17" t="s">
        <v>78</v>
      </c>
      <c r="AY306" s="17" t="s">
        <v>134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7" t="s">
        <v>76</v>
      </c>
      <c r="BK306" s="227">
        <f>ROUND(I306*H306,2)</f>
        <v>0</v>
      </c>
      <c r="BL306" s="17" t="s">
        <v>141</v>
      </c>
      <c r="BM306" s="17" t="s">
        <v>1653</v>
      </c>
    </row>
    <row r="307" spans="2:51" s="13" customFormat="1" ht="12">
      <c r="B307" s="239"/>
      <c r="C307" s="240"/>
      <c r="D307" s="230" t="s">
        <v>143</v>
      </c>
      <c r="E307" s="241" t="s">
        <v>1</v>
      </c>
      <c r="F307" s="242" t="s">
        <v>1654</v>
      </c>
      <c r="G307" s="240"/>
      <c r="H307" s="243">
        <v>0.918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AT307" s="249" t="s">
        <v>143</v>
      </c>
      <c r="AU307" s="249" t="s">
        <v>78</v>
      </c>
      <c r="AV307" s="13" t="s">
        <v>78</v>
      </c>
      <c r="AW307" s="13" t="s">
        <v>30</v>
      </c>
      <c r="AX307" s="13" t="s">
        <v>76</v>
      </c>
      <c r="AY307" s="249" t="s">
        <v>134</v>
      </c>
    </row>
    <row r="308" spans="2:63" s="11" customFormat="1" ht="22.8" customHeight="1">
      <c r="B308" s="200"/>
      <c r="C308" s="201"/>
      <c r="D308" s="202" t="s">
        <v>67</v>
      </c>
      <c r="E308" s="214" t="s">
        <v>180</v>
      </c>
      <c r="F308" s="214" t="s">
        <v>763</v>
      </c>
      <c r="G308" s="201"/>
      <c r="H308" s="201"/>
      <c r="I308" s="204"/>
      <c r="J308" s="215">
        <f>BK308</f>
        <v>0</v>
      </c>
      <c r="K308" s="201"/>
      <c r="L308" s="206"/>
      <c r="M308" s="207"/>
      <c r="N308" s="208"/>
      <c r="O308" s="208"/>
      <c r="P308" s="209">
        <f>SUM(P309:P311)</f>
        <v>0</v>
      </c>
      <c r="Q308" s="208"/>
      <c r="R308" s="209">
        <f>SUM(R309:R311)</f>
        <v>0.005599999999999999</v>
      </c>
      <c r="S308" s="208"/>
      <c r="T308" s="210">
        <f>SUM(T309:T311)</f>
        <v>0</v>
      </c>
      <c r="AR308" s="211" t="s">
        <v>76</v>
      </c>
      <c r="AT308" s="212" t="s">
        <v>67</v>
      </c>
      <c r="AU308" s="212" t="s">
        <v>76</v>
      </c>
      <c r="AY308" s="211" t="s">
        <v>134</v>
      </c>
      <c r="BK308" s="213">
        <f>SUM(BK309:BK311)</f>
        <v>0</v>
      </c>
    </row>
    <row r="309" spans="2:65" s="1" customFormat="1" ht="16.5" customHeight="1">
      <c r="B309" s="38"/>
      <c r="C309" s="216" t="s">
        <v>608</v>
      </c>
      <c r="D309" s="216" t="s">
        <v>136</v>
      </c>
      <c r="E309" s="217" t="s">
        <v>1655</v>
      </c>
      <c r="F309" s="218" t="s">
        <v>1656</v>
      </c>
      <c r="G309" s="219" t="s">
        <v>139</v>
      </c>
      <c r="H309" s="220">
        <v>2</v>
      </c>
      <c r="I309" s="221"/>
      <c r="J309" s="222">
        <f>ROUND(I309*H309,2)</f>
        <v>0</v>
      </c>
      <c r="K309" s="218" t="s">
        <v>1</v>
      </c>
      <c r="L309" s="43"/>
      <c r="M309" s="223" t="s">
        <v>1</v>
      </c>
      <c r="N309" s="224" t="s">
        <v>39</v>
      </c>
      <c r="O309" s="79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AR309" s="17" t="s">
        <v>141</v>
      </c>
      <c r="AT309" s="17" t="s">
        <v>136</v>
      </c>
      <c r="AU309" s="17" t="s">
        <v>78</v>
      </c>
      <c r="AY309" s="17" t="s">
        <v>134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7" t="s">
        <v>76</v>
      </c>
      <c r="BK309" s="227">
        <f>ROUND(I309*H309,2)</f>
        <v>0</v>
      </c>
      <c r="BL309" s="17" t="s">
        <v>141</v>
      </c>
      <c r="BM309" s="17" t="s">
        <v>1657</v>
      </c>
    </row>
    <row r="310" spans="2:65" s="1" customFormat="1" ht="22.5" customHeight="1">
      <c r="B310" s="38"/>
      <c r="C310" s="216" t="s">
        <v>613</v>
      </c>
      <c r="D310" s="216" t="s">
        <v>136</v>
      </c>
      <c r="E310" s="217" t="s">
        <v>1658</v>
      </c>
      <c r="F310" s="218" t="s">
        <v>1659</v>
      </c>
      <c r="G310" s="219" t="s">
        <v>459</v>
      </c>
      <c r="H310" s="220">
        <v>20</v>
      </c>
      <c r="I310" s="221"/>
      <c r="J310" s="222">
        <f>ROUND(I310*H310,2)</f>
        <v>0</v>
      </c>
      <c r="K310" s="218" t="s">
        <v>140</v>
      </c>
      <c r="L310" s="43"/>
      <c r="M310" s="223" t="s">
        <v>1</v>
      </c>
      <c r="N310" s="224" t="s">
        <v>39</v>
      </c>
      <c r="O310" s="79"/>
      <c r="P310" s="225">
        <f>O310*H310</f>
        <v>0</v>
      </c>
      <c r="Q310" s="225">
        <v>0.00028</v>
      </c>
      <c r="R310" s="225">
        <f>Q310*H310</f>
        <v>0.005599999999999999</v>
      </c>
      <c r="S310" s="225">
        <v>0</v>
      </c>
      <c r="T310" s="226">
        <f>S310*H310</f>
        <v>0</v>
      </c>
      <c r="AR310" s="17" t="s">
        <v>141</v>
      </c>
      <c r="AT310" s="17" t="s">
        <v>136</v>
      </c>
      <c r="AU310" s="17" t="s">
        <v>78</v>
      </c>
      <c r="AY310" s="17" t="s">
        <v>134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7" t="s">
        <v>76</v>
      </c>
      <c r="BK310" s="227">
        <f>ROUND(I310*H310,2)</f>
        <v>0</v>
      </c>
      <c r="BL310" s="17" t="s">
        <v>141</v>
      </c>
      <c r="BM310" s="17" t="s">
        <v>1660</v>
      </c>
    </row>
    <row r="311" spans="2:65" s="1" customFormat="1" ht="16.5" customHeight="1">
      <c r="B311" s="38"/>
      <c r="C311" s="216" t="s">
        <v>621</v>
      </c>
      <c r="D311" s="216" t="s">
        <v>136</v>
      </c>
      <c r="E311" s="217" t="s">
        <v>1661</v>
      </c>
      <c r="F311" s="218" t="s">
        <v>1662</v>
      </c>
      <c r="G311" s="219" t="s">
        <v>459</v>
      </c>
      <c r="H311" s="220">
        <v>20</v>
      </c>
      <c r="I311" s="221"/>
      <c r="J311" s="222">
        <f>ROUND(I311*H311,2)</f>
        <v>0</v>
      </c>
      <c r="K311" s="218" t="s">
        <v>140</v>
      </c>
      <c r="L311" s="43"/>
      <c r="M311" s="223" t="s">
        <v>1</v>
      </c>
      <c r="N311" s="224" t="s">
        <v>39</v>
      </c>
      <c r="O311" s="79"/>
      <c r="P311" s="225">
        <f>O311*H311</f>
        <v>0</v>
      </c>
      <c r="Q311" s="225">
        <v>0</v>
      </c>
      <c r="R311" s="225">
        <f>Q311*H311</f>
        <v>0</v>
      </c>
      <c r="S311" s="225">
        <v>0</v>
      </c>
      <c r="T311" s="226">
        <f>S311*H311</f>
        <v>0</v>
      </c>
      <c r="AR311" s="17" t="s">
        <v>141</v>
      </c>
      <c r="AT311" s="17" t="s">
        <v>136</v>
      </c>
      <c r="AU311" s="17" t="s">
        <v>78</v>
      </c>
      <c r="AY311" s="17" t="s">
        <v>134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7" t="s">
        <v>76</v>
      </c>
      <c r="BK311" s="227">
        <f>ROUND(I311*H311,2)</f>
        <v>0</v>
      </c>
      <c r="BL311" s="17" t="s">
        <v>141</v>
      </c>
      <c r="BM311" s="17" t="s">
        <v>1663</v>
      </c>
    </row>
    <row r="312" spans="2:63" s="11" customFormat="1" ht="22.8" customHeight="1">
      <c r="B312" s="200"/>
      <c r="C312" s="201"/>
      <c r="D312" s="202" t="s">
        <v>67</v>
      </c>
      <c r="E312" s="214" t="s">
        <v>908</v>
      </c>
      <c r="F312" s="214" t="s">
        <v>909</v>
      </c>
      <c r="G312" s="201"/>
      <c r="H312" s="201"/>
      <c r="I312" s="204"/>
      <c r="J312" s="215">
        <f>BK312</f>
        <v>0</v>
      </c>
      <c r="K312" s="201"/>
      <c r="L312" s="206"/>
      <c r="M312" s="207"/>
      <c r="N312" s="208"/>
      <c r="O312" s="208"/>
      <c r="P312" s="209">
        <f>SUM(P313:P317)</f>
        <v>0</v>
      </c>
      <c r="Q312" s="208"/>
      <c r="R312" s="209">
        <f>SUM(R313:R317)</f>
        <v>0</v>
      </c>
      <c r="S312" s="208"/>
      <c r="T312" s="210">
        <f>SUM(T313:T317)</f>
        <v>0</v>
      </c>
      <c r="AR312" s="211" t="s">
        <v>76</v>
      </c>
      <c r="AT312" s="212" t="s">
        <v>67</v>
      </c>
      <c r="AU312" s="212" t="s">
        <v>76</v>
      </c>
      <c r="AY312" s="211" t="s">
        <v>134</v>
      </c>
      <c r="BK312" s="213">
        <f>SUM(BK313:BK317)</f>
        <v>0</v>
      </c>
    </row>
    <row r="313" spans="2:65" s="1" customFormat="1" ht="16.5" customHeight="1">
      <c r="B313" s="38"/>
      <c r="C313" s="216" t="s">
        <v>627</v>
      </c>
      <c r="D313" s="216" t="s">
        <v>136</v>
      </c>
      <c r="E313" s="217" t="s">
        <v>922</v>
      </c>
      <c r="F313" s="218" t="s">
        <v>923</v>
      </c>
      <c r="G313" s="219" t="s">
        <v>543</v>
      </c>
      <c r="H313" s="220">
        <v>34.952</v>
      </c>
      <c r="I313" s="221"/>
      <c r="J313" s="222">
        <f>ROUND(I313*H313,2)</f>
        <v>0</v>
      </c>
      <c r="K313" s="218" t="s">
        <v>140</v>
      </c>
      <c r="L313" s="43"/>
      <c r="M313" s="223" t="s">
        <v>1</v>
      </c>
      <c r="N313" s="224" t="s">
        <v>39</v>
      </c>
      <c r="O313" s="79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AR313" s="17" t="s">
        <v>141</v>
      </c>
      <c r="AT313" s="17" t="s">
        <v>136</v>
      </c>
      <c r="AU313" s="17" t="s">
        <v>78</v>
      </c>
      <c r="AY313" s="17" t="s">
        <v>134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7" t="s">
        <v>76</v>
      </c>
      <c r="BK313" s="227">
        <f>ROUND(I313*H313,2)</f>
        <v>0</v>
      </c>
      <c r="BL313" s="17" t="s">
        <v>141</v>
      </c>
      <c r="BM313" s="17" t="s">
        <v>1664</v>
      </c>
    </row>
    <row r="314" spans="2:65" s="1" customFormat="1" ht="22.5" customHeight="1">
      <c r="B314" s="38"/>
      <c r="C314" s="216" t="s">
        <v>632</v>
      </c>
      <c r="D314" s="216" t="s">
        <v>136</v>
      </c>
      <c r="E314" s="217" t="s">
        <v>932</v>
      </c>
      <c r="F314" s="218" t="s">
        <v>918</v>
      </c>
      <c r="G314" s="219" t="s">
        <v>543</v>
      </c>
      <c r="H314" s="220">
        <v>664.088</v>
      </c>
      <c r="I314" s="221"/>
      <c r="J314" s="222">
        <f>ROUND(I314*H314,2)</f>
        <v>0</v>
      </c>
      <c r="K314" s="218" t="s">
        <v>140</v>
      </c>
      <c r="L314" s="43"/>
      <c r="M314" s="223" t="s">
        <v>1</v>
      </c>
      <c r="N314" s="224" t="s">
        <v>39</v>
      </c>
      <c r="O314" s="79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17" t="s">
        <v>141</v>
      </c>
      <c r="AT314" s="17" t="s">
        <v>136</v>
      </c>
      <c r="AU314" s="17" t="s">
        <v>78</v>
      </c>
      <c r="AY314" s="17" t="s">
        <v>134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7" t="s">
        <v>76</v>
      </c>
      <c r="BK314" s="227">
        <f>ROUND(I314*H314,2)</f>
        <v>0</v>
      </c>
      <c r="BL314" s="17" t="s">
        <v>141</v>
      </c>
      <c r="BM314" s="17" t="s">
        <v>1665</v>
      </c>
    </row>
    <row r="315" spans="2:51" s="13" customFormat="1" ht="12">
      <c r="B315" s="239"/>
      <c r="C315" s="240"/>
      <c r="D315" s="230" t="s">
        <v>143</v>
      </c>
      <c r="E315" s="241" t="s">
        <v>1</v>
      </c>
      <c r="F315" s="242" t="s">
        <v>1666</v>
      </c>
      <c r="G315" s="240"/>
      <c r="H315" s="243">
        <v>664.088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AT315" s="249" t="s">
        <v>143</v>
      </c>
      <c r="AU315" s="249" t="s">
        <v>78</v>
      </c>
      <c r="AV315" s="13" t="s">
        <v>78</v>
      </c>
      <c r="AW315" s="13" t="s">
        <v>30</v>
      </c>
      <c r="AX315" s="13" t="s">
        <v>76</v>
      </c>
      <c r="AY315" s="249" t="s">
        <v>134</v>
      </c>
    </row>
    <row r="316" spans="2:65" s="1" customFormat="1" ht="16.5" customHeight="1">
      <c r="B316" s="38"/>
      <c r="C316" s="216" t="s">
        <v>637</v>
      </c>
      <c r="D316" s="216" t="s">
        <v>136</v>
      </c>
      <c r="E316" s="217" t="s">
        <v>955</v>
      </c>
      <c r="F316" s="218" t="s">
        <v>1667</v>
      </c>
      <c r="G316" s="219" t="s">
        <v>543</v>
      </c>
      <c r="H316" s="220">
        <v>11.5</v>
      </c>
      <c r="I316" s="221"/>
      <c r="J316" s="222">
        <f>ROUND(I316*H316,2)</f>
        <v>0</v>
      </c>
      <c r="K316" s="218" t="s">
        <v>140</v>
      </c>
      <c r="L316" s="43"/>
      <c r="M316" s="223" t="s">
        <v>1</v>
      </c>
      <c r="N316" s="224" t="s">
        <v>39</v>
      </c>
      <c r="O316" s="79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AR316" s="17" t="s">
        <v>141</v>
      </c>
      <c r="AT316" s="17" t="s">
        <v>136</v>
      </c>
      <c r="AU316" s="17" t="s">
        <v>78</v>
      </c>
      <c r="AY316" s="17" t="s">
        <v>134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7" t="s">
        <v>76</v>
      </c>
      <c r="BK316" s="227">
        <f>ROUND(I316*H316,2)</f>
        <v>0</v>
      </c>
      <c r="BL316" s="17" t="s">
        <v>141</v>
      </c>
      <c r="BM316" s="17" t="s">
        <v>1668</v>
      </c>
    </row>
    <row r="317" spans="2:65" s="1" customFormat="1" ht="16.5" customHeight="1">
      <c r="B317" s="38"/>
      <c r="C317" s="216" t="s">
        <v>642</v>
      </c>
      <c r="D317" s="216" t="s">
        <v>136</v>
      </c>
      <c r="E317" s="217" t="s">
        <v>959</v>
      </c>
      <c r="F317" s="218" t="s">
        <v>960</v>
      </c>
      <c r="G317" s="219" t="s">
        <v>543</v>
      </c>
      <c r="H317" s="220">
        <v>23</v>
      </c>
      <c r="I317" s="221"/>
      <c r="J317" s="222">
        <f>ROUND(I317*H317,2)</f>
        <v>0</v>
      </c>
      <c r="K317" s="218" t="s">
        <v>140</v>
      </c>
      <c r="L317" s="43"/>
      <c r="M317" s="223" t="s">
        <v>1</v>
      </c>
      <c r="N317" s="224" t="s">
        <v>39</v>
      </c>
      <c r="O317" s="79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AR317" s="17" t="s">
        <v>141</v>
      </c>
      <c r="AT317" s="17" t="s">
        <v>136</v>
      </c>
      <c r="AU317" s="17" t="s">
        <v>78</v>
      </c>
      <c r="AY317" s="17" t="s">
        <v>134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7" t="s">
        <v>76</v>
      </c>
      <c r="BK317" s="227">
        <f>ROUND(I317*H317,2)</f>
        <v>0</v>
      </c>
      <c r="BL317" s="17" t="s">
        <v>141</v>
      </c>
      <c r="BM317" s="17" t="s">
        <v>1669</v>
      </c>
    </row>
    <row r="318" spans="2:63" s="11" customFormat="1" ht="22.8" customHeight="1">
      <c r="B318" s="200"/>
      <c r="C318" s="201"/>
      <c r="D318" s="202" t="s">
        <v>67</v>
      </c>
      <c r="E318" s="214" t="s">
        <v>962</v>
      </c>
      <c r="F318" s="214" t="s">
        <v>963</v>
      </c>
      <c r="G318" s="201"/>
      <c r="H318" s="201"/>
      <c r="I318" s="204"/>
      <c r="J318" s="215">
        <f>BK318</f>
        <v>0</v>
      </c>
      <c r="K318" s="201"/>
      <c r="L318" s="206"/>
      <c r="M318" s="207"/>
      <c r="N318" s="208"/>
      <c r="O318" s="208"/>
      <c r="P318" s="209">
        <f>P319</f>
        <v>0</v>
      </c>
      <c r="Q318" s="208"/>
      <c r="R318" s="209">
        <f>R319</f>
        <v>0</v>
      </c>
      <c r="S318" s="208"/>
      <c r="T318" s="210">
        <f>T319</f>
        <v>0</v>
      </c>
      <c r="AR318" s="211" t="s">
        <v>76</v>
      </c>
      <c r="AT318" s="212" t="s">
        <v>67</v>
      </c>
      <c r="AU318" s="212" t="s">
        <v>76</v>
      </c>
      <c r="AY318" s="211" t="s">
        <v>134</v>
      </c>
      <c r="BK318" s="213">
        <f>BK319</f>
        <v>0</v>
      </c>
    </row>
    <row r="319" spans="2:65" s="1" customFormat="1" ht="22.5" customHeight="1">
      <c r="B319" s="38"/>
      <c r="C319" s="216" t="s">
        <v>1670</v>
      </c>
      <c r="D319" s="216" t="s">
        <v>136</v>
      </c>
      <c r="E319" s="217" t="s">
        <v>1671</v>
      </c>
      <c r="F319" s="218" t="s">
        <v>1672</v>
      </c>
      <c r="G319" s="219" t="s">
        <v>543</v>
      </c>
      <c r="H319" s="220">
        <v>482.552</v>
      </c>
      <c r="I319" s="221"/>
      <c r="J319" s="222">
        <f>ROUND(I319*H319,2)</f>
        <v>0</v>
      </c>
      <c r="K319" s="218" t="s">
        <v>140</v>
      </c>
      <c r="L319" s="43"/>
      <c r="M319" s="290" t="s">
        <v>1</v>
      </c>
      <c r="N319" s="291" t="s">
        <v>39</v>
      </c>
      <c r="O319" s="287"/>
      <c r="P319" s="288">
        <f>O319*H319</f>
        <v>0</v>
      </c>
      <c r="Q319" s="288">
        <v>0</v>
      </c>
      <c r="R319" s="288">
        <f>Q319*H319</f>
        <v>0</v>
      </c>
      <c r="S319" s="288">
        <v>0</v>
      </c>
      <c r="T319" s="289">
        <f>S319*H319</f>
        <v>0</v>
      </c>
      <c r="AR319" s="17" t="s">
        <v>141</v>
      </c>
      <c r="AT319" s="17" t="s">
        <v>136</v>
      </c>
      <c r="AU319" s="17" t="s">
        <v>78</v>
      </c>
      <c r="AY319" s="17" t="s">
        <v>134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7" t="s">
        <v>76</v>
      </c>
      <c r="BK319" s="227">
        <f>ROUND(I319*H319,2)</f>
        <v>0</v>
      </c>
      <c r="BL319" s="17" t="s">
        <v>141</v>
      </c>
      <c r="BM319" s="17" t="s">
        <v>1673</v>
      </c>
    </row>
    <row r="320" spans="2:12" s="1" customFormat="1" ht="6.95" customHeight="1">
      <c r="B320" s="57"/>
      <c r="C320" s="58"/>
      <c r="D320" s="58"/>
      <c r="E320" s="58"/>
      <c r="F320" s="58"/>
      <c r="G320" s="58"/>
      <c r="H320" s="58"/>
      <c r="I320" s="167"/>
      <c r="J320" s="58"/>
      <c r="K320" s="58"/>
      <c r="L320" s="43"/>
    </row>
  </sheetData>
  <sheetProtection password="CC35" sheet="1" objects="1" scenarios="1" formatColumns="0" formatRows="0" autoFilter="0"/>
  <autoFilter ref="C93:K3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78</v>
      </c>
    </row>
    <row r="4" spans="2:46" ht="24.95" customHeight="1">
      <c r="B4" s="20"/>
      <c r="D4" s="140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Regenerace sídliště Špičák - parkoviště v ulici Vladimírská, Česká Lípa (1)</v>
      </c>
      <c r="F7" s="141"/>
      <c r="G7" s="141"/>
      <c r="H7" s="141"/>
      <c r="L7" s="20"/>
    </row>
    <row r="8" spans="2:12" ht="12" customHeight="1">
      <c r="B8" s="20"/>
      <c r="D8" s="141" t="s">
        <v>99</v>
      </c>
      <c r="L8" s="20"/>
    </row>
    <row r="9" spans="2:12" s="1" customFormat="1" ht="16.5" customHeight="1">
      <c r="B9" s="43"/>
      <c r="E9" s="142" t="s">
        <v>1307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1308</v>
      </c>
      <c r="I10" s="143"/>
      <c r="L10" s="43"/>
    </row>
    <row r="11" spans="2:12" s="1" customFormat="1" ht="36.95" customHeight="1">
      <c r="B11" s="43"/>
      <c r="E11" s="144" t="s">
        <v>1674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1310</v>
      </c>
      <c r="I14" s="145" t="s">
        <v>22</v>
      </c>
      <c r="J14" s="146" t="str">
        <f>'Rekapitulace stavby'!AN8</f>
        <v>24. 1. 2019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1311</v>
      </c>
      <c r="I17" s="145" t="s">
        <v>26</v>
      </c>
      <c r="J17" s="17" t="s">
        <v>1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1312</v>
      </c>
      <c r="I23" s="145" t="s">
        <v>26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">
        <v>1</v>
      </c>
      <c r="L25" s="43"/>
    </row>
    <row r="26" spans="2:12" s="1" customFormat="1" ht="18" customHeight="1">
      <c r="B26" s="43"/>
      <c r="E26" s="17" t="s">
        <v>21</v>
      </c>
      <c r="I26" s="145" t="s">
        <v>26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34</v>
      </c>
      <c r="I32" s="143"/>
      <c r="J32" s="152">
        <f>ROUND(J94,2)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36</v>
      </c>
      <c r="I34" s="154" t="s">
        <v>35</v>
      </c>
      <c r="J34" s="153" t="s">
        <v>37</v>
      </c>
      <c r="L34" s="43"/>
    </row>
    <row r="35" spans="2:12" s="1" customFormat="1" ht="14.4" customHeight="1">
      <c r="B35" s="43"/>
      <c r="D35" s="141" t="s">
        <v>38</v>
      </c>
      <c r="E35" s="141" t="s">
        <v>39</v>
      </c>
      <c r="F35" s="155">
        <f>ROUND((SUM(BE94:BE287)),2)</f>
        <v>0</v>
      </c>
      <c r="I35" s="156">
        <v>0.21</v>
      </c>
      <c r="J35" s="155">
        <f>ROUND(((SUM(BE94:BE287))*I35),2)</f>
        <v>0</v>
      </c>
      <c r="L35" s="43"/>
    </row>
    <row r="36" spans="2:12" s="1" customFormat="1" ht="14.4" customHeight="1">
      <c r="B36" s="43"/>
      <c r="E36" s="141" t="s">
        <v>40</v>
      </c>
      <c r="F36" s="155">
        <f>ROUND((SUM(BF94:BF287)),2)</f>
        <v>0</v>
      </c>
      <c r="I36" s="156">
        <v>0.15</v>
      </c>
      <c r="J36" s="155">
        <f>ROUND(((SUM(BF94:BF287))*I36),2)</f>
        <v>0</v>
      </c>
      <c r="L36" s="43"/>
    </row>
    <row r="37" spans="2:12" s="1" customFormat="1" ht="14.4" customHeight="1" hidden="1">
      <c r="B37" s="43"/>
      <c r="E37" s="141" t="s">
        <v>41</v>
      </c>
      <c r="F37" s="155">
        <f>ROUND((SUM(BG94:BG287)),2)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42</v>
      </c>
      <c r="F38" s="155">
        <f>ROUND((SUM(BH94:BH287)),2)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43</v>
      </c>
      <c r="F39" s="155">
        <f>ROUND((SUM(BI94:BI287)),2)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44</v>
      </c>
      <c r="E41" s="159"/>
      <c r="F41" s="159"/>
      <c r="G41" s="160" t="s">
        <v>45</v>
      </c>
      <c r="H41" s="161" t="s">
        <v>46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101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Regenerace sídliště Špičák - parkoviště v ulici Vladimírská, Česká Lípa (1)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99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1307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1308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02 - SO 301.2 Přípojky uličních vpustí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Česká Lípa</v>
      </c>
      <c r="G56" s="39"/>
      <c r="H56" s="39"/>
      <c r="I56" s="145" t="s">
        <v>22</v>
      </c>
      <c r="J56" s="67" t="str">
        <f>IF(J14="","",J14)</f>
        <v>24. 1. 2019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>Město Č. Lípa</v>
      </c>
      <c r="G58" s="39"/>
      <c r="H58" s="39"/>
      <c r="I58" s="145" t="s">
        <v>29</v>
      </c>
      <c r="J58" s="36" t="str">
        <f>E23</f>
        <v>Ing. Folbrecht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102</v>
      </c>
      <c r="D61" s="173"/>
      <c r="E61" s="173"/>
      <c r="F61" s="173"/>
      <c r="G61" s="173"/>
      <c r="H61" s="173"/>
      <c r="I61" s="174"/>
      <c r="J61" s="175" t="s">
        <v>103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104</v>
      </c>
      <c r="D63" s="39"/>
      <c r="E63" s="39"/>
      <c r="F63" s="39"/>
      <c r="G63" s="39"/>
      <c r="H63" s="39"/>
      <c r="I63" s="143"/>
      <c r="J63" s="98">
        <f>J94</f>
        <v>0</v>
      </c>
      <c r="K63" s="39"/>
      <c r="L63" s="43"/>
      <c r="AU63" s="17" t="s">
        <v>105</v>
      </c>
    </row>
    <row r="64" spans="2:12" s="8" customFormat="1" ht="24.95" customHeight="1">
      <c r="B64" s="177"/>
      <c r="C64" s="178"/>
      <c r="D64" s="179" t="s">
        <v>106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9" customFormat="1" ht="19.9" customHeight="1">
      <c r="B65" s="184"/>
      <c r="C65" s="122"/>
      <c r="D65" s="185" t="s">
        <v>107</v>
      </c>
      <c r="E65" s="186"/>
      <c r="F65" s="186"/>
      <c r="G65" s="186"/>
      <c r="H65" s="186"/>
      <c r="I65" s="187"/>
      <c r="J65" s="188">
        <f>J96</f>
        <v>0</v>
      </c>
      <c r="K65" s="122"/>
      <c r="L65" s="189"/>
    </row>
    <row r="66" spans="2:12" s="9" customFormat="1" ht="19.9" customHeight="1">
      <c r="B66" s="184"/>
      <c r="C66" s="122"/>
      <c r="D66" s="185" t="s">
        <v>109</v>
      </c>
      <c r="E66" s="186"/>
      <c r="F66" s="186"/>
      <c r="G66" s="186"/>
      <c r="H66" s="186"/>
      <c r="I66" s="187"/>
      <c r="J66" s="188">
        <f>J190</f>
        <v>0</v>
      </c>
      <c r="K66" s="122"/>
      <c r="L66" s="189"/>
    </row>
    <row r="67" spans="2:12" s="9" customFormat="1" ht="19.9" customHeight="1">
      <c r="B67" s="184"/>
      <c r="C67" s="122"/>
      <c r="D67" s="185" t="s">
        <v>110</v>
      </c>
      <c r="E67" s="186"/>
      <c r="F67" s="186"/>
      <c r="G67" s="186"/>
      <c r="H67" s="186"/>
      <c r="I67" s="187"/>
      <c r="J67" s="188">
        <f>J193</f>
        <v>0</v>
      </c>
      <c r="K67" s="122"/>
      <c r="L67" s="189"/>
    </row>
    <row r="68" spans="2:12" s="9" customFormat="1" ht="19.9" customHeight="1">
      <c r="B68" s="184"/>
      <c r="C68" s="122"/>
      <c r="D68" s="185" t="s">
        <v>111</v>
      </c>
      <c r="E68" s="186"/>
      <c r="F68" s="186"/>
      <c r="G68" s="186"/>
      <c r="H68" s="186"/>
      <c r="I68" s="187"/>
      <c r="J68" s="188">
        <f>J201</f>
        <v>0</v>
      </c>
      <c r="K68" s="122"/>
      <c r="L68" s="189"/>
    </row>
    <row r="69" spans="2:12" s="9" customFormat="1" ht="19.9" customHeight="1">
      <c r="B69" s="184"/>
      <c r="C69" s="122"/>
      <c r="D69" s="185" t="s">
        <v>1313</v>
      </c>
      <c r="E69" s="186"/>
      <c r="F69" s="186"/>
      <c r="G69" s="186"/>
      <c r="H69" s="186"/>
      <c r="I69" s="187"/>
      <c r="J69" s="188">
        <f>J208</f>
        <v>0</v>
      </c>
      <c r="K69" s="122"/>
      <c r="L69" s="189"/>
    </row>
    <row r="70" spans="2:12" s="9" customFormat="1" ht="19.9" customHeight="1">
      <c r="B70" s="184"/>
      <c r="C70" s="122"/>
      <c r="D70" s="185" t="s">
        <v>112</v>
      </c>
      <c r="E70" s="186"/>
      <c r="F70" s="186"/>
      <c r="G70" s="186"/>
      <c r="H70" s="186"/>
      <c r="I70" s="187"/>
      <c r="J70" s="188">
        <f>J265</f>
        <v>0</v>
      </c>
      <c r="K70" s="122"/>
      <c r="L70" s="189"/>
    </row>
    <row r="71" spans="2:12" s="9" customFormat="1" ht="19.9" customHeight="1">
      <c r="B71" s="184"/>
      <c r="C71" s="122"/>
      <c r="D71" s="185" t="s">
        <v>113</v>
      </c>
      <c r="E71" s="186"/>
      <c r="F71" s="186"/>
      <c r="G71" s="186"/>
      <c r="H71" s="186"/>
      <c r="I71" s="187"/>
      <c r="J71" s="188">
        <f>J279</f>
        <v>0</v>
      </c>
      <c r="K71" s="122"/>
      <c r="L71" s="189"/>
    </row>
    <row r="72" spans="2:12" s="9" customFormat="1" ht="19.9" customHeight="1">
      <c r="B72" s="184"/>
      <c r="C72" s="122"/>
      <c r="D72" s="185" t="s">
        <v>114</v>
      </c>
      <c r="E72" s="186"/>
      <c r="F72" s="186"/>
      <c r="G72" s="186"/>
      <c r="H72" s="186"/>
      <c r="I72" s="187"/>
      <c r="J72" s="188">
        <f>J286</f>
        <v>0</v>
      </c>
      <c r="K72" s="122"/>
      <c r="L72" s="189"/>
    </row>
    <row r="73" spans="2:12" s="1" customFormat="1" ht="21.8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67"/>
      <c r="J74" s="58"/>
      <c r="K74" s="58"/>
      <c r="L74" s="43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70"/>
      <c r="J78" s="60"/>
      <c r="K78" s="60"/>
      <c r="L78" s="43"/>
    </row>
    <row r="79" spans="2:12" s="1" customFormat="1" ht="24.95" customHeight="1">
      <c r="B79" s="38"/>
      <c r="C79" s="23" t="s">
        <v>119</v>
      </c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171" t="str">
        <f>E7</f>
        <v>Regenerace sídliště Špičák - parkoviště v ulici Vladimírská, Česká Lípa (1)</v>
      </c>
      <c r="F82" s="32"/>
      <c r="G82" s="32"/>
      <c r="H82" s="32"/>
      <c r="I82" s="143"/>
      <c r="J82" s="39"/>
      <c r="K82" s="39"/>
      <c r="L82" s="43"/>
    </row>
    <row r="83" spans="2:12" ht="12" customHeight="1">
      <c r="B83" s="21"/>
      <c r="C83" s="32" t="s">
        <v>99</v>
      </c>
      <c r="D83" s="22"/>
      <c r="E83" s="22"/>
      <c r="F83" s="22"/>
      <c r="G83" s="22"/>
      <c r="H83" s="22"/>
      <c r="I83" s="136"/>
      <c r="J83" s="22"/>
      <c r="K83" s="22"/>
      <c r="L83" s="20"/>
    </row>
    <row r="84" spans="2:12" s="1" customFormat="1" ht="16.5" customHeight="1">
      <c r="B84" s="38"/>
      <c r="C84" s="39"/>
      <c r="D84" s="39"/>
      <c r="E84" s="171" t="s">
        <v>1307</v>
      </c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1308</v>
      </c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6.5" customHeight="1">
      <c r="B86" s="38"/>
      <c r="C86" s="39"/>
      <c r="D86" s="39"/>
      <c r="E86" s="64" t="str">
        <f>E11</f>
        <v>02 - SO 301.2 Přípojky uličních vpustí</v>
      </c>
      <c r="F86" s="39"/>
      <c r="G86" s="39"/>
      <c r="H86" s="39"/>
      <c r="I86" s="143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12" s="1" customFormat="1" ht="12" customHeight="1">
      <c r="B88" s="38"/>
      <c r="C88" s="32" t="s">
        <v>20</v>
      </c>
      <c r="D88" s="39"/>
      <c r="E88" s="39"/>
      <c r="F88" s="27" t="str">
        <f>F14</f>
        <v>Česká Lípa</v>
      </c>
      <c r="G88" s="39"/>
      <c r="H88" s="39"/>
      <c r="I88" s="145" t="s">
        <v>22</v>
      </c>
      <c r="J88" s="67" t="str">
        <f>IF(J14="","",J14)</f>
        <v>24. 1. 2019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12" s="1" customFormat="1" ht="13.65" customHeight="1">
      <c r="B90" s="38"/>
      <c r="C90" s="32" t="s">
        <v>24</v>
      </c>
      <c r="D90" s="39"/>
      <c r="E90" s="39"/>
      <c r="F90" s="27" t="str">
        <f>E17</f>
        <v>Město Č. Lípa</v>
      </c>
      <c r="G90" s="39"/>
      <c r="H90" s="39"/>
      <c r="I90" s="145" t="s">
        <v>29</v>
      </c>
      <c r="J90" s="36" t="str">
        <f>E23</f>
        <v>Ing. Folbrecht</v>
      </c>
      <c r="K90" s="39"/>
      <c r="L90" s="43"/>
    </row>
    <row r="91" spans="2:12" s="1" customFormat="1" ht="13.65" customHeight="1">
      <c r="B91" s="38"/>
      <c r="C91" s="32" t="s">
        <v>27</v>
      </c>
      <c r="D91" s="39"/>
      <c r="E91" s="39"/>
      <c r="F91" s="27" t="str">
        <f>IF(E20="","",E20)</f>
        <v>Vyplň údaj</v>
      </c>
      <c r="G91" s="39"/>
      <c r="H91" s="39"/>
      <c r="I91" s="145" t="s">
        <v>31</v>
      </c>
      <c r="J91" s="36" t="str">
        <f>E26</f>
        <v xml:space="preserve"> 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43"/>
      <c r="J92" s="39"/>
      <c r="K92" s="39"/>
      <c r="L92" s="43"/>
    </row>
    <row r="93" spans="2:20" s="10" customFormat="1" ht="29.25" customHeight="1">
      <c r="B93" s="190"/>
      <c r="C93" s="191" t="s">
        <v>120</v>
      </c>
      <c r="D93" s="192" t="s">
        <v>53</v>
      </c>
      <c r="E93" s="192" t="s">
        <v>49</v>
      </c>
      <c r="F93" s="192" t="s">
        <v>50</v>
      </c>
      <c r="G93" s="192" t="s">
        <v>121</v>
      </c>
      <c r="H93" s="192" t="s">
        <v>122</v>
      </c>
      <c r="I93" s="193" t="s">
        <v>123</v>
      </c>
      <c r="J93" s="192" t="s">
        <v>103</v>
      </c>
      <c r="K93" s="194" t="s">
        <v>124</v>
      </c>
      <c r="L93" s="195"/>
      <c r="M93" s="88" t="s">
        <v>1</v>
      </c>
      <c r="N93" s="89" t="s">
        <v>38</v>
      </c>
      <c r="O93" s="89" t="s">
        <v>125</v>
      </c>
      <c r="P93" s="89" t="s">
        <v>126</v>
      </c>
      <c r="Q93" s="89" t="s">
        <v>127</v>
      </c>
      <c r="R93" s="89" t="s">
        <v>128</v>
      </c>
      <c r="S93" s="89" t="s">
        <v>129</v>
      </c>
      <c r="T93" s="90" t="s">
        <v>130</v>
      </c>
    </row>
    <row r="94" spans="2:63" s="1" customFormat="1" ht="22.8" customHeight="1">
      <c r="B94" s="38"/>
      <c r="C94" s="95" t="s">
        <v>131</v>
      </c>
      <c r="D94" s="39"/>
      <c r="E94" s="39"/>
      <c r="F94" s="39"/>
      <c r="G94" s="39"/>
      <c r="H94" s="39"/>
      <c r="I94" s="143"/>
      <c r="J94" s="196">
        <f>BK94</f>
        <v>0</v>
      </c>
      <c r="K94" s="39"/>
      <c r="L94" s="43"/>
      <c r="M94" s="91"/>
      <c r="N94" s="92"/>
      <c r="O94" s="92"/>
      <c r="P94" s="197">
        <f>P95</f>
        <v>0</v>
      </c>
      <c r="Q94" s="92"/>
      <c r="R94" s="197">
        <f>R95</f>
        <v>199.37361550000003</v>
      </c>
      <c r="S94" s="92"/>
      <c r="T94" s="198">
        <f>T95</f>
        <v>90.719</v>
      </c>
      <c r="AT94" s="17" t="s">
        <v>67</v>
      </c>
      <c r="AU94" s="17" t="s">
        <v>105</v>
      </c>
      <c r="BK94" s="199">
        <f>BK95</f>
        <v>0</v>
      </c>
    </row>
    <row r="95" spans="2:63" s="11" customFormat="1" ht="25.9" customHeight="1">
      <c r="B95" s="200"/>
      <c r="C95" s="201"/>
      <c r="D95" s="202" t="s">
        <v>67</v>
      </c>
      <c r="E95" s="203" t="s">
        <v>132</v>
      </c>
      <c r="F95" s="203" t="s">
        <v>133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P96+P190+P193+P201+P208+P265+P279+P286</f>
        <v>0</v>
      </c>
      <c r="Q95" s="208"/>
      <c r="R95" s="209">
        <f>R96+R190+R193+R201+R208+R265+R279+R286</f>
        <v>199.37361550000003</v>
      </c>
      <c r="S95" s="208"/>
      <c r="T95" s="210">
        <f>T96+T190+T193+T201+T208+T265+T279+T286</f>
        <v>90.719</v>
      </c>
      <c r="AR95" s="211" t="s">
        <v>76</v>
      </c>
      <c r="AT95" s="212" t="s">
        <v>67</v>
      </c>
      <c r="AU95" s="212" t="s">
        <v>68</v>
      </c>
      <c r="AY95" s="211" t="s">
        <v>134</v>
      </c>
      <c r="BK95" s="213">
        <f>BK96+BK190+BK193+BK201+BK208+BK265+BK279+BK286</f>
        <v>0</v>
      </c>
    </row>
    <row r="96" spans="2:63" s="11" customFormat="1" ht="22.8" customHeight="1">
      <c r="B96" s="200"/>
      <c r="C96" s="201"/>
      <c r="D96" s="202" t="s">
        <v>67</v>
      </c>
      <c r="E96" s="214" t="s">
        <v>76</v>
      </c>
      <c r="F96" s="214" t="s">
        <v>135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SUM(P97:P189)</f>
        <v>0</v>
      </c>
      <c r="Q96" s="208"/>
      <c r="R96" s="209">
        <f>SUM(R97:R189)</f>
        <v>139.84905400000002</v>
      </c>
      <c r="S96" s="208"/>
      <c r="T96" s="210">
        <f>SUM(T97:T189)</f>
        <v>89.919</v>
      </c>
      <c r="AR96" s="211" t="s">
        <v>76</v>
      </c>
      <c r="AT96" s="212" t="s">
        <v>67</v>
      </c>
      <c r="AU96" s="212" t="s">
        <v>76</v>
      </c>
      <c r="AY96" s="211" t="s">
        <v>134</v>
      </c>
      <c r="BK96" s="213">
        <f>SUM(BK97:BK189)</f>
        <v>0</v>
      </c>
    </row>
    <row r="97" spans="2:65" s="1" customFormat="1" ht="22.5" customHeight="1">
      <c r="B97" s="38"/>
      <c r="C97" s="216" t="s">
        <v>76</v>
      </c>
      <c r="D97" s="216" t="s">
        <v>136</v>
      </c>
      <c r="E97" s="217" t="s">
        <v>1675</v>
      </c>
      <c r="F97" s="218" t="s">
        <v>1676</v>
      </c>
      <c r="G97" s="219" t="s">
        <v>439</v>
      </c>
      <c r="H97" s="220">
        <v>8.4</v>
      </c>
      <c r="I97" s="221"/>
      <c r="J97" s="222">
        <f>ROUND(I97*H97,2)</f>
        <v>0</v>
      </c>
      <c r="K97" s="218" t="s">
        <v>140</v>
      </c>
      <c r="L97" s="43"/>
      <c r="M97" s="223" t="s">
        <v>1</v>
      </c>
      <c r="N97" s="224" t="s">
        <v>39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0.26</v>
      </c>
      <c r="T97" s="226">
        <f>S97*H97</f>
        <v>2.184</v>
      </c>
      <c r="AR97" s="17" t="s">
        <v>141</v>
      </c>
      <c r="AT97" s="17" t="s">
        <v>136</v>
      </c>
      <c r="AU97" s="17" t="s">
        <v>78</v>
      </c>
      <c r="AY97" s="17" t="s">
        <v>134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76</v>
      </c>
      <c r="BK97" s="227">
        <f>ROUND(I97*H97,2)</f>
        <v>0</v>
      </c>
      <c r="BL97" s="17" t="s">
        <v>141</v>
      </c>
      <c r="BM97" s="17" t="s">
        <v>1677</v>
      </c>
    </row>
    <row r="98" spans="2:51" s="13" customFormat="1" ht="12">
      <c r="B98" s="239"/>
      <c r="C98" s="240"/>
      <c r="D98" s="230" t="s">
        <v>143</v>
      </c>
      <c r="E98" s="241" t="s">
        <v>1</v>
      </c>
      <c r="F98" s="242" t="s">
        <v>1678</v>
      </c>
      <c r="G98" s="240"/>
      <c r="H98" s="243">
        <v>8.4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143</v>
      </c>
      <c r="AU98" s="249" t="s">
        <v>78</v>
      </c>
      <c r="AV98" s="13" t="s">
        <v>78</v>
      </c>
      <c r="AW98" s="13" t="s">
        <v>30</v>
      </c>
      <c r="AX98" s="13" t="s">
        <v>76</v>
      </c>
      <c r="AY98" s="249" t="s">
        <v>134</v>
      </c>
    </row>
    <row r="99" spans="2:65" s="1" customFormat="1" ht="33.75" customHeight="1">
      <c r="B99" s="38"/>
      <c r="C99" s="216" t="s">
        <v>78</v>
      </c>
      <c r="D99" s="216" t="s">
        <v>136</v>
      </c>
      <c r="E99" s="217" t="s">
        <v>1314</v>
      </c>
      <c r="F99" s="218" t="s">
        <v>1315</v>
      </c>
      <c r="G99" s="219" t="s">
        <v>439</v>
      </c>
      <c r="H99" s="220">
        <v>117</v>
      </c>
      <c r="I99" s="221"/>
      <c r="J99" s="222">
        <f>ROUND(I99*H99,2)</f>
        <v>0</v>
      </c>
      <c r="K99" s="218" t="s">
        <v>140</v>
      </c>
      <c r="L99" s="43"/>
      <c r="M99" s="223" t="s">
        <v>1</v>
      </c>
      <c r="N99" s="224" t="s">
        <v>39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0.44</v>
      </c>
      <c r="T99" s="226">
        <f>S99*H99</f>
        <v>51.48</v>
      </c>
      <c r="AR99" s="17" t="s">
        <v>141</v>
      </c>
      <c r="AT99" s="17" t="s">
        <v>136</v>
      </c>
      <c r="AU99" s="17" t="s">
        <v>78</v>
      </c>
      <c r="AY99" s="17" t="s">
        <v>134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76</v>
      </c>
      <c r="BK99" s="227">
        <f>ROUND(I99*H99,2)</f>
        <v>0</v>
      </c>
      <c r="BL99" s="17" t="s">
        <v>141</v>
      </c>
      <c r="BM99" s="17" t="s">
        <v>1679</v>
      </c>
    </row>
    <row r="100" spans="2:51" s="13" customFormat="1" ht="12">
      <c r="B100" s="239"/>
      <c r="C100" s="240"/>
      <c r="D100" s="230" t="s">
        <v>143</v>
      </c>
      <c r="E100" s="241" t="s">
        <v>1</v>
      </c>
      <c r="F100" s="242" t="s">
        <v>727</v>
      </c>
      <c r="G100" s="240"/>
      <c r="H100" s="243">
        <v>117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143</v>
      </c>
      <c r="AU100" s="249" t="s">
        <v>78</v>
      </c>
      <c r="AV100" s="13" t="s">
        <v>78</v>
      </c>
      <c r="AW100" s="13" t="s">
        <v>30</v>
      </c>
      <c r="AX100" s="13" t="s">
        <v>76</v>
      </c>
      <c r="AY100" s="249" t="s">
        <v>134</v>
      </c>
    </row>
    <row r="101" spans="2:65" s="1" customFormat="1" ht="22.5" customHeight="1">
      <c r="B101" s="38"/>
      <c r="C101" s="216" t="s">
        <v>151</v>
      </c>
      <c r="D101" s="216" t="s">
        <v>136</v>
      </c>
      <c r="E101" s="217" t="s">
        <v>1317</v>
      </c>
      <c r="F101" s="218" t="s">
        <v>1318</v>
      </c>
      <c r="G101" s="219" t="s">
        <v>439</v>
      </c>
      <c r="H101" s="220">
        <v>162</v>
      </c>
      <c r="I101" s="221"/>
      <c r="J101" s="222">
        <f>ROUND(I101*H101,2)</f>
        <v>0</v>
      </c>
      <c r="K101" s="218" t="s">
        <v>140</v>
      </c>
      <c r="L101" s="43"/>
      <c r="M101" s="223" t="s">
        <v>1</v>
      </c>
      <c r="N101" s="224" t="s">
        <v>39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0.22</v>
      </c>
      <c r="T101" s="226">
        <f>S101*H101</f>
        <v>35.64</v>
      </c>
      <c r="AR101" s="17" t="s">
        <v>141</v>
      </c>
      <c r="AT101" s="17" t="s">
        <v>136</v>
      </c>
      <c r="AU101" s="17" t="s">
        <v>78</v>
      </c>
      <c r="AY101" s="17" t="s">
        <v>134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76</v>
      </c>
      <c r="BK101" s="227">
        <f>ROUND(I101*H101,2)</f>
        <v>0</v>
      </c>
      <c r="BL101" s="17" t="s">
        <v>141</v>
      </c>
      <c r="BM101" s="17" t="s">
        <v>1680</v>
      </c>
    </row>
    <row r="102" spans="2:51" s="13" customFormat="1" ht="12">
      <c r="B102" s="239"/>
      <c r="C102" s="240"/>
      <c r="D102" s="230" t="s">
        <v>143</v>
      </c>
      <c r="E102" s="241" t="s">
        <v>1</v>
      </c>
      <c r="F102" s="242" t="s">
        <v>1681</v>
      </c>
      <c r="G102" s="240"/>
      <c r="H102" s="243">
        <v>8.1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143</v>
      </c>
      <c r="AU102" s="249" t="s">
        <v>78</v>
      </c>
      <c r="AV102" s="13" t="s">
        <v>78</v>
      </c>
      <c r="AW102" s="13" t="s">
        <v>30</v>
      </c>
      <c r="AX102" s="13" t="s">
        <v>68</v>
      </c>
      <c r="AY102" s="249" t="s">
        <v>134</v>
      </c>
    </row>
    <row r="103" spans="2:51" s="13" customFormat="1" ht="12">
      <c r="B103" s="239"/>
      <c r="C103" s="240"/>
      <c r="D103" s="230" t="s">
        <v>143</v>
      </c>
      <c r="E103" s="241" t="s">
        <v>1</v>
      </c>
      <c r="F103" s="242" t="s">
        <v>1682</v>
      </c>
      <c r="G103" s="240"/>
      <c r="H103" s="243">
        <v>7.2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143</v>
      </c>
      <c r="AU103" s="249" t="s">
        <v>78</v>
      </c>
      <c r="AV103" s="13" t="s">
        <v>78</v>
      </c>
      <c r="AW103" s="13" t="s">
        <v>30</v>
      </c>
      <c r="AX103" s="13" t="s">
        <v>68</v>
      </c>
      <c r="AY103" s="249" t="s">
        <v>134</v>
      </c>
    </row>
    <row r="104" spans="2:51" s="13" customFormat="1" ht="12">
      <c r="B104" s="239"/>
      <c r="C104" s="240"/>
      <c r="D104" s="230" t="s">
        <v>143</v>
      </c>
      <c r="E104" s="241" t="s">
        <v>1</v>
      </c>
      <c r="F104" s="242" t="s">
        <v>1683</v>
      </c>
      <c r="G104" s="240"/>
      <c r="H104" s="243">
        <v>9.9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143</v>
      </c>
      <c r="AU104" s="249" t="s">
        <v>78</v>
      </c>
      <c r="AV104" s="13" t="s">
        <v>78</v>
      </c>
      <c r="AW104" s="13" t="s">
        <v>30</v>
      </c>
      <c r="AX104" s="13" t="s">
        <v>68</v>
      </c>
      <c r="AY104" s="249" t="s">
        <v>134</v>
      </c>
    </row>
    <row r="105" spans="2:51" s="13" customFormat="1" ht="12">
      <c r="B105" s="239"/>
      <c r="C105" s="240"/>
      <c r="D105" s="230" t="s">
        <v>143</v>
      </c>
      <c r="E105" s="241" t="s">
        <v>1</v>
      </c>
      <c r="F105" s="242" t="s">
        <v>1684</v>
      </c>
      <c r="G105" s="240"/>
      <c r="H105" s="243">
        <v>43.2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143</v>
      </c>
      <c r="AU105" s="249" t="s">
        <v>78</v>
      </c>
      <c r="AV105" s="13" t="s">
        <v>78</v>
      </c>
      <c r="AW105" s="13" t="s">
        <v>30</v>
      </c>
      <c r="AX105" s="13" t="s">
        <v>68</v>
      </c>
      <c r="AY105" s="249" t="s">
        <v>134</v>
      </c>
    </row>
    <row r="106" spans="2:51" s="13" customFormat="1" ht="12">
      <c r="B106" s="239"/>
      <c r="C106" s="240"/>
      <c r="D106" s="230" t="s">
        <v>143</v>
      </c>
      <c r="E106" s="241" t="s">
        <v>1</v>
      </c>
      <c r="F106" s="242" t="s">
        <v>1685</v>
      </c>
      <c r="G106" s="240"/>
      <c r="H106" s="243">
        <v>9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143</v>
      </c>
      <c r="AU106" s="249" t="s">
        <v>78</v>
      </c>
      <c r="AV106" s="13" t="s">
        <v>78</v>
      </c>
      <c r="AW106" s="13" t="s">
        <v>30</v>
      </c>
      <c r="AX106" s="13" t="s">
        <v>68</v>
      </c>
      <c r="AY106" s="249" t="s">
        <v>134</v>
      </c>
    </row>
    <row r="107" spans="2:51" s="13" customFormat="1" ht="12">
      <c r="B107" s="239"/>
      <c r="C107" s="240"/>
      <c r="D107" s="230" t="s">
        <v>143</v>
      </c>
      <c r="E107" s="241" t="s">
        <v>1</v>
      </c>
      <c r="F107" s="242" t="s">
        <v>1686</v>
      </c>
      <c r="G107" s="240"/>
      <c r="H107" s="243">
        <v>25.2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143</v>
      </c>
      <c r="AU107" s="249" t="s">
        <v>78</v>
      </c>
      <c r="AV107" s="13" t="s">
        <v>78</v>
      </c>
      <c r="AW107" s="13" t="s">
        <v>30</v>
      </c>
      <c r="AX107" s="13" t="s">
        <v>68</v>
      </c>
      <c r="AY107" s="249" t="s">
        <v>134</v>
      </c>
    </row>
    <row r="108" spans="2:51" s="13" customFormat="1" ht="12">
      <c r="B108" s="239"/>
      <c r="C108" s="240"/>
      <c r="D108" s="230" t="s">
        <v>143</v>
      </c>
      <c r="E108" s="241" t="s">
        <v>1</v>
      </c>
      <c r="F108" s="242" t="s">
        <v>1687</v>
      </c>
      <c r="G108" s="240"/>
      <c r="H108" s="243">
        <v>23.4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143</v>
      </c>
      <c r="AU108" s="249" t="s">
        <v>78</v>
      </c>
      <c r="AV108" s="13" t="s">
        <v>78</v>
      </c>
      <c r="AW108" s="13" t="s">
        <v>30</v>
      </c>
      <c r="AX108" s="13" t="s">
        <v>68</v>
      </c>
      <c r="AY108" s="249" t="s">
        <v>134</v>
      </c>
    </row>
    <row r="109" spans="2:51" s="13" customFormat="1" ht="12">
      <c r="B109" s="239"/>
      <c r="C109" s="240"/>
      <c r="D109" s="230" t="s">
        <v>143</v>
      </c>
      <c r="E109" s="241" t="s">
        <v>1</v>
      </c>
      <c r="F109" s="242" t="s">
        <v>1688</v>
      </c>
      <c r="G109" s="240"/>
      <c r="H109" s="243">
        <v>5.4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143</v>
      </c>
      <c r="AU109" s="249" t="s">
        <v>78</v>
      </c>
      <c r="AV109" s="13" t="s">
        <v>78</v>
      </c>
      <c r="AW109" s="13" t="s">
        <v>30</v>
      </c>
      <c r="AX109" s="13" t="s">
        <v>68</v>
      </c>
      <c r="AY109" s="249" t="s">
        <v>134</v>
      </c>
    </row>
    <row r="110" spans="2:51" s="13" customFormat="1" ht="12">
      <c r="B110" s="239"/>
      <c r="C110" s="240"/>
      <c r="D110" s="230" t="s">
        <v>143</v>
      </c>
      <c r="E110" s="241" t="s">
        <v>1</v>
      </c>
      <c r="F110" s="242" t="s">
        <v>1689</v>
      </c>
      <c r="G110" s="240"/>
      <c r="H110" s="243">
        <v>30.6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143</v>
      </c>
      <c r="AU110" s="249" t="s">
        <v>78</v>
      </c>
      <c r="AV110" s="13" t="s">
        <v>78</v>
      </c>
      <c r="AW110" s="13" t="s">
        <v>30</v>
      </c>
      <c r="AX110" s="13" t="s">
        <v>68</v>
      </c>
      <c r="AY110" s="249" t="s">
        <v>134</v>
      </c>
    </row>
    <row r="111" spans="2:51" s="14" customFormat="1" ht="12">
      <c r="B111" s="250"/>
      <c r="C111" s="251"/>
      <c r="D111" s="230" t="s">
        <v>143</v>
      </c>
      <c r="E111" s="252" t="s">
        <v>1</v>
      </c>
      <c r="F111" s="253" t="s">
        <v>146</v>
      </c>
      <c r="G111" s="251"/>
      <c r="H111" s="254">
        <v>162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AT111" s="260" t="s">
        <v>143</v>
      </c>
      <c r="AU111" s="260" t="s">
        <v>78</v>
      </c>
      <c r="AV111" s="14" t="s">
        <v>141</v>
      </c>
      <c r="AW111" s="14" t="s">
        <v>30</v>
      </c>
      <c r="AX111" s="14" t="s">
        <v>76</v>
      </c>
      <c r="AY111" s="260" t="s">
        <v>134</v>
      </c>
    </row>
    <row r="112" spans="2:65" s="1" customFormat="1" ht="22.5" customHeight="1">
      <c r="B112" s="38"/>
      <c r="C112" s="216" t="s">
        <v>141</v>
      </c>
      <c r="D112" s="216" t="s">
        <v>136</v>
      </c>
      <c r="E112" s="217" t="s">
        <v>1690</v>
      </c>
      <c r="F112" s="218" t="s">
        <v>1691</v>
      </c>
      <c r="G112" s="219" t="s">
        <v>459</v>
      </c>
      <c r="H112" s="220">
        <v>3</v>
      </c>
      <c r="I112" s="221"/>
      <c r="J112" s="222">
        <f>ROUND(I112*H112,2)</f>
        <v>0</v>
      </c>
      <c r="K112" s="218" t="s">
        <v>140</v>
      </c>
      <c r="L112" s="43"/>
      <c r="M112" s="223" t="s">
        <v>1</v>
      </c>
      <c r="N112" s="224" t="s">
        <v>39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0.205</v>
      </c>
      <c r="T112" s="226">
        <f>S112*H112</f>
        <v>0.615</v>
      </c>
      <c r="AR112" s="17" t="s">
        <v>141</v>
      </c>
      <c r="AT112" s="17" t="s">
        <v>136</v>
      </c>
      <c r="AU112" s="17" t="s">
        <v>78</v>
      </c>
      <c r="AY112" s="17" t="s">
        <v>134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76</v>
      </c>
      <c r="BK112" s="227">
        <f>ROUND(I112*H112,2)</f>
        <v>0</v>
      </c>
      <c r="BL112" s="17" t="s">
        <v>141</v>
      </c>
      <c r="BM112" s="17" t="s">
        <v>1692</v>
      </c>
    </row>
    <row r="113" spans="2:65" s="1" customFormat="1" ht="16.5" customHeight="1">
      <c r="B113" s="38"/>
      <c r="C113" s="216" t="s">
        <v>161</v>
      </c>
      <c r="D113" s="216" t="s">
        <v>136</v>
      </c>
      <c r="E113" s="217" t="s">
        <v>1322</v>
      </c>
      <c r="F113" s="218" t="s">
        <v>1323</v>
      </c>
      <c r="G113" s="219" t="s">
        <v>1049</v>
      </c>
      <c r="H113" s="220">
        <v>40</v>
      </c>
      <c r="I113" s="221"/>
      <c r="J113" s="222">
        <f>ROUND(I113*H113,2)</f>
        <v>0</v>
      </c>
      <c r="K113" s="218" t="s">
        <v>140</v>
      </c>
      <c r="L113" s="43"/>
      <c r="M113" s="223" t="s">
        <v>1</v>
      </c>
      <c r="N113" s="224" t="s">
        <v>39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141</v>
      </c>
      <c r="AT113" s="17" t="s">
        <v>136</v>
      </c>
      <c r="AU113" s="17" t="s">
        <v>78</v>
      </c>
      <c r="AY113" s="17" t="s">
        <v>134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76</v>
      </c>
      <c r="BK113" s="227">
        <f>ROUND(I113*H113,2)</f>
        <v>0</v>
      </c>
      <c r="BL113" s="17" t="s">
        <v>141</v>
      </c>
      <c r="BM113" s="17" t="s">
        <v>1693</v>
      </c>
    </row>
    <row r="114" spans="2:65" s="1" customFormat="1" ht="16.5" customHeight="1">
      <c r="B114" s="38"/>
      <c r="C114" s="216" t="s">
        <v>156</v>
      </c>
      <c r="D114" s="216" t="s">
        <v>136</v>
      </c>
      <c r="E114" s="217" t="s">
        <v>1325</v>
      </c>
      <c r="F114" s="218" t="s">
        <v>1326</v>
      </c>
      <c r="G114" s="219" t="s">
        <v>1327</v>
      </c>
      <c r="H114" s="220">
        <v>60</v>
      </c>
      <c r="I114" s="221"/>
      <c r="J114" s="222">
        <f>ROUND(I114*H114,2)</f>
        <v>0</v>
      </c>
      <c r="K114" s="218" t="s">
        <v>140</v>
      </c>
      <c r="L114" s="43"/>
      <c r="M114" s="223" t="s">
        <v>1</v>
      </c>
      <c r="N114" s="224" t="s">
        <v>39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141</v>
      </c>
      <c r="AT114" s="17" t="s">
        <v>136</v>
      </c>
      <c r="AU114" s="17" t="s">
        <v>78</v>
      </c>
      <c r="AY114" s="17" t="s">
        <v>134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76</v>
      </c>
      <c r="BK114" s="227">
        <f>ROUND(I114*H114,2)</f>
        <v>0</v>
      </c>
      <c r="BL114" s="17" t="s">
        <v>141</v>
      </c>
      <c r="BM114" s="17" t="s">
        <v>1694</v>
      </c>
    </row>
    <row r="115" spans="2:65" s="1" customFormat="1" ht="22.5" customHeight="1">
      <c r="B115" s="38"/>
      <c r="C115" s="216" t="s">
        <v>170</v>
      </c>
      <c r="D115" s="216" t="s">
        <v>136</v>
      </c>
      <c r="E115" s="217" t="s">
        <v>1329</v>
      </c>
      <c r="F115" s="218" t="s">
        <v>1330</v>
      </c>
      <c r="G115" s="219" t="s">
        <v>465</v>
      </c>
      <c r="H115" s="220">
        <v>9.901</v>
      </c>
      <c r="I115" s="221"/>
      <c r="J115" s="222">
        <f>ROUND(I115*H115,2)</f>
        <v>0</v>
      </c>
      <c r="K115" s="218" t="s">
        <v>140</v>
      </c>
      <c r="L115" s="43"/>
      <c r="M115" s="223" t="s">
        <v>1</v>
      </c>
      <c r="N115" s="224" t="s">
        <v>39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141</v>
      </c>
      <c r="AT115" s="17" t="s">
        <v>136</v>
      </c>
      <c r="AU115" s="17" t="s">
        <v>78</v>
      </c>
      <c r="AY115" s="17" t="s">
        <v>134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76</v>
      </c>
      <c r="BK115" s="227">
        <f>ROUND(I115*H115,2)</f>
        <v>0</v>
      </c>
      <c r="BL115" s="17" t="s">
        <v>141</v>
      </c>
      <c r="BM115" s="17" t="s">
        <v>1695</v>
      </c>
    </row>
    <row r="116" spans="2:51" s="13" customFormat="1" ht="12">
      <c r="B116" s="239"/>
      <c r="C116" s="240"/>
      <c r="D116" s="230" t="s">
        <v>143</v>
      </c>
      <c r="E116" s="241" t="s">
        <v>1</v>
      </c>
      <c r="F116" s="242" t="s">
        <v>1696</v>
      </c>
      <c r="G116" s="240"/>
      <c r="H116" s="243">
        <v>1.688</v>
      </c>
      <c r="I116" s="244"/>
      <c r="J116" s="240"/>
      <c r="K116" s="240"/>
      <c r="L116" s="245"/>
      <c r="M116" s="246"/>
      <c r="N116" s="247"/>
      <c r="O116" s="247"/>
      <c r="P116" s="247"/>
      <c r="Q116" s="247"/>
      <c r="R116" s="247"/>
      <c r="S116" s="247"/>
      <c r="T116" s="248"/>
      <c r="AT116" s="249" t="s">
        <v>143</v>
      </c>
      <c r="AU116" s="249" t="s">
        <v>78</v>
      </c>
      <c r="AV116" s="13" t="s">
        <v>78</v>
      </c>
      <c r="AW116" s="13" t="s">
        <v>30</v>
      </c>
      <c r="AX116" s="13" t="s">
        <v>68</v>
      </c>
      <c r="AY116" s="249" t="s">
        <v>134</v>
      </c>
    </row>
    <row r="117" spans="2:51" s="13" customFormat="1" ht="12">
      <c r="B117" s="239"/>
      <c r="C117" s="240"/>
      <c r="D117" s="230" t="s">
        <v>143</v>
      </c>
      <c r="E117" s="241" t="s">
        <v>1</v>
      </c>
      <c r="F117" s="242" t="s">
        <v>1697</v>
      </c>
      <c r="G117" s="240"/>
      <c r="H117" s="243">
        <v>1.575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143</v>
      </c>
      <c r="AU117" s="249" t="s">
        <v>78</v>
      </c>
      <c r="AV117" s="13" t="s">
        <v>78</v>
      </c>
      <c r="AW117" s="13" t="s">
        <v>30</v>
      </c>
      <c r="AX117" s="13" t="s">
        <v>68</v>
      </c>
      <c r="AY117" s="249" t="s">
        <v>134</v>
      </c>
    </row>
    <row r="118" spans="2:51" s="13" customFormat="1" ht="12">
      <c r="B118" s="239"/>
      <c r="C118" s="240"/>
      <c r="D118" s="230" t="s">
        <v>143</v>
      </c>
      <c r="E118" s="241" t="s">
        <v>1</v>
      </c>
      <c r="F118" s="242" t="s">
        <v>1698</v>
      </c>
      <c r="G118" s="240"/>
      <c r="H118" s="243">
        <v>0.788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143</v>
      </c>
      <c r="AU118" s="249" t="s">
        <v>78</v>
      </c>
      <c r="AV118" s="13" t="s">
        <v>78</v>
      </c>
      <c r="AW118" s="13" t="s">
        <v>30</v>
      </c>
      <c r="AX118" s="13" t="s">
        <v>68</v>
      </c>
      <c r="AY118" s="249" t="s">
        <v>134</v>
      </c>
    </row>
    <row r="119" spans="2:51" s="13" customFormat="1" ht="12">
      <c r="B119" s="239"/>
      <c r="C119" s="240"/>
      <c r="D119" s="230" t="s">
        <v>143</v>
      </c>
      <c r="E119" s="241" t="s">
        <v>1</v>
      </c>
      <c r="F119" s="242" t="s">
        <v>1699</v>
      </c>
      <c r="G119" s="240"/>
      <c r="H119" s="243">
        <v>2.025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143</v>
      </c>
      <c r="AU119" s="249" t="s">
        <v>78</v>
      </c>
      <c r="AV119" s="13" t="s">
        <v>78</v>
      </c>
      <c r="AW119" s="13" t="s">
        <v>30</v>
      </c>
      <c r="AX119" s="13" t="s">
        <v>68</v>
      </c>
      <c r="AY119" s="249" t="s">
        <v>134</v>
      </c>
    </row>
    <row r="120" spans="2:51" s="13" customFormat="1" ht="12">
      <c r="B120" s="239"/>
      <c r="C120" s="240"/>
      <c r="D120" s="230" t="s">
        <v>143</v>
      </c>
      <c r="E120" s="241" t="s">
        <v>1</v>
      </c>
      <c r="F120" s="242" t="s">
        <v>1700</v>
      </c>
      <c r="G120" s="240"/>
      <c r="H120" s="243">
        <v>0.45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143</v>
      </c>
      <c r="AU120" s="249" t="s">
        <v>78</v>
      </c>
      <c r="AV120" s="13" t="s">
        <v>78</v>
      </c>
      <c r="AW120" s="13" t="s">
        <v>30</v>
      </c>
      <c r="AX120" s="13" t="s">
        <v>68</v>
      </c>
      <c r="AY120" s="249" t="s">
        <v>134</v>
      </c>
    </row>
    <row r="121" spans="2:51" s="13" customFormat="1" ht="12">
      <c r="B121" s="239"/>
      <c r="C121" s="240"/>
      <c r="D121" s="230" t="s">
        <v>143</v>
      </c>
      <c r="E121" s="241" t="s">
        <v>1</v>
      </c>
      <c r="F121" s="242" t="s">
        <v>1701</v>
      </c>
      <c r="G121" s="240"/>
      <c r="H121" s="243">
        <v>2.925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143</v>
      </c>
      <c r="AU121" s="249" t="s">
        <v>78</v>
      </c>
      <c r="AV121" s="13" t="s">
        <v>78</v>
      </c>
      <c r="AW121" s="13" t="s">
        <v>30</v>
      </c>
      <c r="AX121" s="13" t="s">
        <v>68</v>
      </c>
      <c r="AY121" s="249" t="s">
        <v>134</v>
      </c>
    </row>
    <row r="122" spans="2:51" s="13" customFormat="1" ht="12">
      <c r="B122" s="239"/>
      <c r="C122" s="240"/>
      <c r="D122" s="230" t="s">
        <v>143</v>
      </c>
      <c r="E122" s="241" t="s">
        <v>1</v>
      </c>
      <c r="F122" s="242" t="s">
        <v>1702</v>
      </c>
      <c r="G122" s="240"/>
      <c r="H122" s="243">
        <v>0.45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143</v>
      </c>
      <c r="AU122" s="249" t="s">
        <v>78</v>
      </c>
      <c r="AV122" s="13" t="s">
        <v>78</v>
      </c>
      <c r="AW122" s="13" t="s">
        <v>30</v>
      </c>
      <c r="AX122" s="13" t="s">
        <v>68</v>
      </c>
      <c r="AY122" s="249" t="s">
        <v>134</v>
      </c>
    </row>
    <row r="123" spans="2:51" s="14" customFormat="1" ht="12">
      <c r="B123" s="250"/>
      <c r="C123" s="251"/>
      <c r="D123" s="230" t="s">
        <v>143</v>
      </c>
      <c r="E123" s="252" t="s">
        <v>1</v>
      </c>
      <c r="F123" s="253" t="s">
        <v>146</v>
      </c>
      <c r="G123" s="251"/>
      <c r="H123" s="254">
        <v>9.901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143</v>
      </c>
      <c r="AU123" s="260" t="s">
        <v>78</v>
      </c>
      <c r="AV123" s="14" t="s">
        <v>141</v>
      </c>
      <c r="AW123" s="14" t="s">
        <v>30</v>
      </c>
      <c r="AX123" s="14" t="s">
        <v>76</v>
      </c>
      <c r="AY123" s="260" t="s">
        <v>134</v>
      </c>
    </row>
    <row r="124" spans="2:65" s="1" customFormat="1" ht="22.5" customHeight="1">
      <c r="B124" s="38"/>
      <c r="C124" s="216" t="s">
        <v>175</v>
      </c>
      <c r="D124" s="216" t="s">
        <v>136</v>
      </c>
      <c r="E124" s="217" t="s">
        <v>1337</v>
      </c>
      <c r="F124" s="218" t="s">
        <v>1338</v>
      </c>
      <c r="G124" s="219" t="s">
        <v>465</v>
      </c>
      <c r="H124" s="220">
        <v>40</v>
      </c>
      <c r="I124" s="221"/>
      <c r="J124" s="222">
        <f>ROUND(I124*H124,2)</f>
        <v>0</v>
      </c>
      <c r="K124" s="218" t="s">
        <v>140</v>
      </c>
      <c r="L124" s="43"/>
      <c r="M124" s="223" t="s">
        <v>1</v>
      </c>
      <c r="N124" s="224" t="s">
        <v>39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141</v>
      </c>
      <c r="AT124" s="17" t="s">
        <v>136</v>
      </c>
      <c r="AU124" s="17" t="s">
        <v>78</v>
      </c>
      <c r="AY124" s="17" t="s">
        <v>134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76</v>
      </c>
      <c r="BK124" s="227">
        <f>ROUND(I124*H124,2)</f>
        <v>0</v>
      </c>
      <c r="BL124" s="17" t="s">
        <v>141</v>
      </c>
      <c r="BM124" s="17" t="s">
        <v>1703</v>
      </c>
    </row>
    <row r="125" spans="2:51" s="13" customFormat="1" ht="12">
      <c r="B125" s="239"/>
      <c r="C125" s="240"/>
      <c r="D125" s="230" t="s">
        <v>143</v>
      </c>
      <c r="E125" s="241" t="s">
        <v>1</v>
      </c>
      <c r="F125" s="242" t="s">
        <v>1704</v>
      </c>
      <c r="G125" s="240"/>
      <c r="H125" s="243">
        <v>40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143</v>
      </c>
      <c r="AU125" s="249" t="s">
        <v>78</v>
      </c>
      <c r="AV125" s="13" t="s">
        <v>78</v>
      </c>
      <c r="AW125" s="13" t="s">
        <v>30</v>
      </c>
      <c r="AX125" s="13" t="s">
        <v>76</v>
      </c>
      <c r="AY125" s="249" t="s">
        <v>134</v>
      </c>
    </row>
    <row r="126" spans="2:65" s="1" customFormat="1" ht="22.5" customHeight="1">
      <c r="B126" s="38"/>
      <c r="C126" s="216" t="s">
        <v>180</v>
      </c>
      <c r="D126" s="216" t="s">
        <v>136</v>
      </c>
      <c r="E126" s="217" t="s">
        <v>1356</v>
      </c>
      <c r="F126" s="218" t="s">
        <v>1357</v>
      </c>
      <c r="G126" s="219" t="s">
        <v>465</v>
      </c>
      <c r="H126" s="220">
        <v>103.443</v>
      </c>
      <c r="I126" s="221"/>
      <c r="J126" s="222">
        <f>ROUND(I126*H126,2)</f>
        <v>0</v>
      </c>
      <c r="K126" s="218" t="s">
        <v>140</v>
      </c>
      <c r="L126" s="43"/>
      <c r="M126" s="223" t="s">
        <v>1</v>
      </c>
      <c r="N126" s="224" t="s">
        <v>39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141</v>
      </c>
      <c r="AT126" s="17" t="s">
        <v>136</v>
      </c>
      <c r="AU126" s="17" t="s">
        <v>78</v>
      </c>
      <c r="AY126" s="17" t="s">
        <v>134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76</v>
      </c>
      <c r="BK126" s="227">
        <f>ROUND(I126*H126,2)</f>
        <v>0</v>
      </c>
      <c r="BL126" s="17" t="s">
        <v>141</v>
      </c>
      <c r="BM126" s="17" t="s">
        <v>1705</v>
      </c>
    </row>
    <row r="127" spans="2:51" s="13" customFormat="1" ht="12">
      <c r="B127" s="239"/>
      <c r="C127" s="240"/>
      <c r="D127" s="230" t="s">
        <v>143</v>
      </c>
      <c r="E127" s="241" t="s">
        <v>1</v>
      </c>
      <c r="F127" s="242" t="s">
        <v>1706</v>
      </c>
      <c r="G127" s="240"/>
      <c r="H127" s="243">
        <v>28.275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143</v>
      </c>
      <c r="AU127" s="249" t="s">
        <v>78</v>
      </c>
      <c r="AV127" s="13" t="s">
        <v>78</v>
      </c>
      <c r="AW127" s="13" t="s">
        <v>30</v>
      </c>
      <c r="AX127" s="13" t="s">
        <v>68</v>
      </c>
      <c r="AY127" s="249" t="s">
        <v>134</v>
      </c>
    </row>
    <row r="128" spans="2:51" s="13" customFormat="1" ht="12">
      <c r="B128" s="239"/>
      <c r="C128" s="240"/>
      <c r="D128" s="230" t="s">
        <v>143</v>
      </c>
      <c r="E128" s="241" t="s">
        <v>1</v>
      </c>
      <c r="F128" s="242" t="s">
        <v>1707</v>
      </c>
      <c r="G128" s="240"/>
      <c r="H128" s="243">
        <v>3.9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143</v>
      </c>
      <c r="AU128" s="249" t="s">
        <v>78</v>
      </c>
      <c r="AV128" s="13" t="s">
        <v>78</v>
      </c>
      <c r="AW128" s="13" t="s">
        <v>30</v>
      </c>
      <c r="AX128" s="13" t="s">
        <v>68</v>
      </c>
      <c r="AY128" s="249" t="s">
        <v>134</v>
      </c>
    </row>
    <row r="129" spans="2:51" s="13" customFormat="1" ht="12">
      <c r="B129" s="239"/>
      <c r="C129" s="240"/>
      <c r="D129" s="230" t="s">
        <v>143</v>
      </c>
      <c r="E129" s="241" t="s">
        <v>1</v>
      </c>
      <c r="F129" s="242" t="s">
        <v>1708</v>
      </c>
      <c r="G129" s="240"/>
      <c r="H129" s="243">
        <v>18.865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143</v>
      </c>
      <c r="AU129" s="249" t="s">
        <v>78</v>
      </c>
      <c r="AV129" s="13" t="s">
        <v>78</v>
      </c>
      <c r="AW129" s="13" t="s">
        <v>30</v>
      </c>
      <c r="AX129" s="13" t="s">
        <v>68</v>
      </c>
      <c r="AY129" s="249" t="s">
        <v>134</v>
      </c>
    </row>
    <row r="130" spans="2:51" s="13" customFormat="1" ht="12">
      <c r="B130" s="239"/>
      <c r="C130" s="240"/>
      <c r="D130" s="230" t="s">
        <v>143</v>
      </c>
      <c r="E130" s="241" t="s">
        <v>1</v>
      </c>
      <c r="F130" s="242" t="s">
        <v>1709</v>
      </c>
      <c r="G130" s="240"/>
      <c r="H130" s="243">
        <v>8.8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143</v>
      </c>
      <c r="AU130" s="249" t="s">
        <v>78</v>
      </c>
      <c r="AV130" s="13" t="s">
        <v>78</v>
      </c>
      <c r="AW130" s="13" t="s">
        <v>30</v>
      </c>
      <c r="AX130" s="13" t="s">
        <v>68</v>
      </c>
      <c r="AY130" s="249" t="s">
        <v>134</v>
      </c>
    </row>
    <row r="131" spans="2:51" s="13" customFormat="1" ht="12">
      <c r="B131" s="239"/>
      <c r="C131" s="240"/>
      <c r="D131" s="230" t="s">
        <v>143</v>
      </c>
      <c r="E131" s="241" t="s">
        <v>1</v>
      </c>
      <c r="F131" s="242" t="s">
        <v>1710</v>
      </c>
      <c r="G131" s="240"/>
      <c r="H131" s="243">
        <v>46.68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143</v>
      </c>
      <c r="AU131" s="249" t="s">
        <v>78</v>
      </c>
      <c r="AV131" s="13" t="s">
        <v>78</v>
      </c>
      <c r="AW131" s="13" t="s">
        <v>30</v>
      </c>
      <c r="AX131" s="13" t="s">
        <v>68</v>
      </c>
      <c r="AY131" s="249" t="s">
        <v>134</v>
      </c>
    </row>
    <row r="132" spans="2:51" s="13" customFormat="1" ht="12">
      <c r="B132" s="239"/>
      <c r="C132" s="240"/>
      <c r="D132" s="230" t="s">
        <v>143</v>
      </c>
      <c r="E132" s="241" t="s">
        <v>1</v>
      </c>
      <c r="F132" s="242" t="s">
        <v>1711</v>
      </c>
      <c r="G132" s="240"/>
      <c r="H132" s="243">
        <v>31.688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143</v>
      </c>
      <c r="AU132" s="249" t="s">
        <v>78</v>
      </c>
      <c r="AV132" s="13" t="s">
        <v>78</v>
      </c>
      <c r="AW132" s="13" t="s">
        <v>30</v>
      </c>
      <c r="AX132" s="13" t="s">
        <v>68</v>
      </c>
      <c r="AY132" s="249" t="s">
        <v>134</v>
      </c>
    </row>
    <row r="133" spans="2:51" s="13" customFormat="1" ht="12">
      <c r="B133" s="239"/>
      <c r="C133" s="240"/>
      <c r="D133" s="230" t="s">
        <v>143</v>
      </c>
      <c r="E133" s="241" t="s">
        <v>1</v>
      </c>
      <c r="F133" s="242" t="s">
        <v>1712</v>
      </c>
      <c r="G133" s="240"/>
      <c r="H133" s="243">
        <v>11.05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143</v>
      </c>
      <c r="AU133" s="249" t="s">
        <v>78</v>
      </c>
      <c r="AV133" s="13" t="s">
        <v>78</v>
      </c>
      <c r="AW133" s="13" t="s">
        <v>30</v>
      </c>
      <c r="AX133" s="13" t="s">
        <v>68</v>
      </c>
      <c r="AY133" s="249" t="s">
        <v>134</v>
      </c>
    </row>
    <row r="134" spans="2:51" s="13" customFormat="1" ht="12">
      <c r="B134" s="239"/>
      <c r="C134" s="240"/>
      <c r="D134" s="230" t="s">
        <v>143</v>
      </c>
      <c r="E134" s="241" t="s">
        <v>1</v>
      </c>
      <c r="F134" s="242" t="s">
        <v>1713</v>
      </c>
      <c r="G134" s="240"/>
      <c r="H134" s="243">
        <v>8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143</v>
      </c>
      <c r="AU134" s="249" t="s">
        <v>78</v>
      </c>
      <c r="AV134" s="13" t="s">
        <v>78</v>
      </c>
      <c r="AW134" s="13" t="s">
        <v>30</v>
      </c>
      <c r="AX134" s="13" t="s">
        <v>68</v>
      </c>
      <c r="AY134" s="249" t="s">
        <v>134</v>
      </c>
    </row>
    <row r="135" spans="2:51" s="13" customFormat="1" ht="12">
      <c r="B135" s="239"/>
      <c r="C135" s="240"/>
      <c r="D135" s="230" t="s">
        <v>143</v>
      </c>
      <c r="E135" s="241" t="s">
        <v>1</v>
      </c>
      <c r="F135" s="242" t="s">
        <v>1714</v>
      </c>
      <c r="G135" s="240"/>
      <c r="H135" s="243">
        <v>24.027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143</v>
      </c>
      <c r="AU135" s="249" t="s">
        <v>78</v>
      </c>
      <c r="AV135" s="13" t="s">
        <v>78</v>
      </c>
      <c r="AW135" s="13" t="s">
        <v>30</v>
      </c>
      <c r="AX135" s="13" t="s">
        <v>68</v>
      </c>
      <c r="AY135" s="249" t="s">
        <v>134</v>
      </c>
    </row>
    <row r="136" spans="2:51" s="13" customFormat="1" ht="12">
      <c r="B136" s="239"/>
      <c r="C136" s="240"/>
      <c r="D136" s="230" t="s">
        <v>143</v>
      </c>
      <c r="E136" s="241" t="s">
        <v>1</v>
      </c>
      <c r="F136" s="242" t="s">
        <v>1715</v>
      </c>
      <c r="G136" s="240"/>
      <c r="H136" s="243">
        <v>22.1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143</v>
      </c>
      <c r="AU136" s="249" t="s">
        <v>78</v>
      </c>
      <c r="AV136" s="13" t="s">
        <v>78</v>
      </c>
      <c r="AW136" s="13" t="s">
        <v>30</v>
      </c>
      <c r="AX136" s="13" t="s">
        <v>68</v>
      </c>
      <c r="AY136" s="249" t="s">
        <v>134</v>
      </c>
    </row>
    <row r="137" spans="2:51" s="13" customFormat="1" ht="12">
      <c r="B137" s="239"/>
      <c r="C137" s="240"/>
      <c r="D137" s="230" t="s">
        <v>143</v>
      </c>
      <c r="E137" s="241" t="s">
        <v>1</v>
      </c>
      <c r="F137" s="242" t="s">
        <v>1716</v>
      </c>
      <c r="G137" s="240"/>
      <c r="H137" s="243">
        <v>3.5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143</v>
      </c>
      <c r="AU137" s="249" t="s">
        <v>78</v>
      </c>
      <c r="AV137" s="13" t="s">
        <v>78</v>
      </c>
      <c r="AW137" s="13" t="s">
        <v>30</v>
      </c>
      <c r="AX137" s="13" t="s">
        <v>68</v>
      </c>
      <c r="AY137" s="249" t="s">
        <v>134</v>
      </c>
    </row>
    <row r="138" spans="2:51" s="14" customFormat="1" ht="12">
      <c r="B138" s="250"/>
      <c r="C138" s="251"/>
      <c r="D138" s="230" t="s">
        <v>143</v>
      </c>
      <c r="E138" s="252" t="s">
        <v>1</v>
      </c>
      <c r="F138" s="253" t="s">
        <v>146</v>
      </c>
      <c r="G138" s="251"/>
      <c r="H138" s="254">
        <v>206.88499999999996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AT138" s="260" t="s">
        <v>143</v>
      </c>
      <c r="AU138" s="260" t="s">
        <v>78</v>
      </c>
      <c r="AV138" s="14" t="s">
        <v>141</v>
      </c>
      <c r="AW138" s="14" t="s">
        <v>30</v>
      </c>
      <c r="AX138" s="14" t="s">
        <v>68</v>
      </c>
      <c r="AY138" s="260" t="s">
        <v>134</v>
      </c>
    </row>
    <row r="139" spans="2:51" s="13" customFormat="1" ht="12">
      <c r="B139" s="239"/>
      <c r="C139" s="240"/>
      <c r="D139" s="230" t="s">
        <v>143</v>
      </c>
      <c r="E139" s="241" t="s">
        <v>1</v>
      </c>
      <c r="F139" s="242" t="s">
        <v>1717</v>
      </c>
      <c r="G139" s="240"/>
      <c r="H139" s="243">
        <v>103.443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143</v>
      </c>
      <c r="AU139" s="249" t="s">
        <v>78</v>
      </c>
      <c r="AV139" s="13" t="s">
        <v>78</v>
      </c>
      <c r="AW139" s="13" t="s">
        <v>30</v>
      </c>
      <c r="AX139" s="13" t="s">
        <v>76</v>
      </c>
      <c r="AY139" s="249" t="s">
        <v>134</v>
      </c>
    </row>
    <row r="140" spans="2:65" s="1" customFormat="1" ht="22.5" customHeight="1">
      <c r="B140" s="38"/>
      <c r="C140" s="216" t="s">
        <v>185</v>
      </c>
      <c r="D140" s="216" t="s">
        <v>136</v>
      </c>
      <c r="E140" s="217" t="s">
        <v>1370</v>
      </c>
      <c r="F140" s="218" t="s">
        <v>1371</v>
      </c>
      <c r="G140" s="219" t="s">
        <v>465</v>
      </c>
      <c r="H140" s="220">
        <v>31.033</v>
      </c>
      <c r="I140" s="221"/>
      <c r="J140" s="222">
        <f>ROUND(I140*H140,2)</f>
        <v>0</v>
      </c>
      <c r="K140" s="218" t="s">
        <v>140</v>
      </c>
      <c r="L140" s="43"/>
      <c r="M140" s="223" t="s">
        <v>1</v>
      </c>
      <c r="N140" s="224" t="s">
        <v>39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141</v>
      </c>
      <c r="AT140" s="17" t="s">
        <v>136</v>
      </c>
      <c r="AU140" s="17" t="s">
        <v>78</v>
      </c>
      <c r="AY140" s="17" t="s">
        <v>134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76</v>
      </c>
      <c r="BK140" s="227">
        <f>ROUND(I140*H140,2)</f>
        <v>0</v>
      </c>
      <c r="BL140" s="17" t="s">
        <v>141</v>
      </c>
      <c r="BM140" s="17" t="s">
        <v>1718</v>
      </c>
    </row>
    <row r="141" spans="2:51" s="13" customFormat="1" ht="12">
      <c r="B141" s="239"/>
      <c r="C141" s="240"/>
      <c r="D141" s="230" t="s">
        <v>143</v>
      </c>
      <c r="E141" s="241" t="s">
        <v>1</v>
      </c>
      <c r="F141" s="242" t="s">
        <v>1719</v>
      </c>
      <c r="G141" s="240"/>
      <c r="H141" s="243">
        <v>31.033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143</v>
      </c>
      <c r="AU141" s="249" t="s">
        <v>78</v>
      </c>
      <c r="AV141" s="13" t="s">
        <v>78</v>
      </c>
      <c r="AW141" s="13" t="s">
        <v>30</v>
      </c>
      <c r="AX141" s="13" t="s">
        <v>76</v>
      </c>
      <c r="AY141" s="249" t="s">
        <v>134</v>
      </c>
    </row>
    <row r="142" spans="2:65" s="1" customFormat="1" ht="22.5" customHeight="1">
      <c r="B142" s="38"/>
      <c r="C142" s="216" t="s">
        <v>190</v>
      </c>
      <c r="D142" s="216" t="s">
        <v>136</v>
      </c>
      <c r="E142" s="217" t="s">
        <v>1374</v>
      </c>
      <c r="F142" s="218" t="s">
        <v>1375</v>
      </c>
      <c r="G142" s="219" t="s">
        <v>465</v>
      </c>
      <c r="H142" s="220">
        <v>103.443</v>
      </c>
      <c r="I142" s="221"/>
      <c r="J142" s="222">
        <f>ROUND(I142*H142,2)</f>
        <v>0</v>
      </c>
      <c r="K142" s="218" t="s">
        <v>140</v>
      </c>
      <c r="L142" s="43"/>
      <c r="M142" s="223" t="s">
        <v>1</v>
      </c>
      <c r="N142" s="224" t="s">
        <v>39</v>
      </c>
      <c r="O142" s="7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7" t="s">
        <v>141</v>
      </c>
      <c r="AT142" s="17" t="s">
        <v>136</v>
      </c>
      <c r="AU142" s="17" t="s">
        <v>78</v>
      </c>
      <c r="AY142" s="17" t="s">
        <v>134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76</v>
      </c>
      <c r="BK142" s="227">
        <f>ROUND(I142*H142,2)</f>
        <v>0</v>
      </c>
      <c r="BL142" s="17" t="s">
        <v>141</v>
      </c>
      <c r="BM142" s="17" t="s">
        <v>1720</v>
      </c>
    </row>
    <row r="143" spans="2:51" s="13" customFormat="1" ht="12">
      <c r="B143" s="239"/>
      <c r="C143" s="240"/>
      <c r="D143" s="230" t="s">
        <v>143</v>
      </c>
      <c r="E143" s="241" t="s">
        <v>1</v>
      </c>
      <c r="F143" s="242" t="s">
        <v>1706</v>
      </c>
      <c r="G143" s="240"/>
      <c r="H143" s="243">
        <v>28.275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143</v>
      </c>
      <c r="AU143" s="249" t="s">
        <v>78</v>
      </c>
      <c r="AV143" s="13" t="s">
        <v>78</v>
      </c>
      <c r="AW143" s="13" t="s">
        <v>30</v>
      </c>
      <c r="AX143" s="13" t="s">
        <v>68</v>
      </c>
      <c r="AY143" s="249" t="s">
        <v>134</v>
      </c>
    </row>
    <row r="144" spans="2:51" s="13" customFormat="1" ht="12">
      <c r="B144" s="239"/>
      <c r="C144" s="240"/>
      <c r="D144" s="230" t="s">
        <v>143</v>
      </c>
      <c r="E144" s="241" t="s">
        <v>1</v>
      </c>
      <c r="F144" s="242" t="s">
        <v>1707</v>
      </c>
      <c r="G144" s="240"/>
      <c r="H144" s="243">
        <v>3.9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143</v>
      </c>
      <c r="AU144" s="249" t="s">
        <v>78</v>
      </c>
      <c r="AV144" s="13" t="s">
        <v>78</v>
      </c>
      <c r="AW144" s="13" t="s">
        <v>30</v>
      </c>
      <c r="AX144" s="13" t="s">
        <v>68</v>
      </c>
      <c r="AY144" s="249" t="s">
        <v>134</v>
      </c>
    </row>
    <row r="145" spans="2:51" s="13" customFormat="1" ht="12">
      <c r="B145" s="239"/>
      <c r="C145" s="240"/>
      <c r="D145" s="230" t="s">
        <v>143</v>
      </c>
      <c r="E145" s="241" t="s">
        <v>1</v>
      </c>
      <c r="F145" s="242" t="s">
        <v>1708</v>
      </c>
      <c r="G145" s="240"/>
      <c r="H145" s="243">
        <v>18.865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143</v>
      </c>
      <c r="AU145" s="249" t="s">
        <v>78</v>
      </c>
      <c r="AV145" s="13" t="s">
        <v>78</v>
      </c>
      <c r="AW145" s="13" t="s">
        <v>30</v>
      </c>
      <c r="AX145" s="13" t="s">
        <v>68</v>
      </c>
      <c r="AY145" s="249" t="s">
        <v>134</v>
      </c>
    </row>
    <row r="146" spans="2:51" s="13" customFormat="1" ht="12">
      <c r="B146" s="239"/>
      <c r="C146" s="240"/>
      <c r="D146" s="230" t="s">
        <v>143</v>
      </c>
      <c r="E146" s="241" t="s">
        <v>1</v>
      </c>
      <c r="F146" s="242" t="s">
        <v>1709</v>
      </c>
      <c r="G146" s="240"/>
      <c r="H146" s="243">
        <v>8.8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143</v>
      </c>
      <c r="AU146" s="249" t="s">
        <v>78</v>
      </c>
      <c r="AV146" s="13" t="s">
        <v>78</v>
      </c>
      <c r="AW146" s="13" t="s">
        <v>30</v>
      </c>
      <c r="AX146" s="13" t="s">
        <v>68</v>
      </c>
      <c r="AY146" s="249" t="s">
        <v>134</v>
      </c>
    </row>
    <row r="147" spans="2:51" s="13" customFormat="1" ht="12">
      <c r="B147" s="239"/>
      <c r="C147" s="240"/>
      <c r="D147" s="230" t="s">
        <v>143</v>
      </c>
      <c r="E147" s="241" t="s">
        <v>1</v>
      </c>
      <c r="F147" s="242" t="s">
        <v>1710</v>
      </c>
      <c r="G147" s="240"/>
      <c r="H147" s="243">
        <v>46.68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143</v>
      </c>
      <c r="AU147" s="249" t="s">
        <v>78</v>
      </c>
      <c r="AV147" s="13" t="s">
        <v>78</v>
      </c>
      <c r="AW147" s="13" t="s">
        <v>30</v>
      </c>
      <c r="AX147" s="13" t="s">
        <v>68</v>
      </c>
      <c r="AY147" s="249" t="s">
        <v>134</v>
      </c>
    </row>
    <row r="148" spans="2:51" s="13" customFormat="1" ht="12">
      <c r="B148" s="239"/>
      <c r="C148" s="240"/>
      <c r="D148" s="230" t="s">
        <v>143</v>
      </c>
      <c r="E148" s="241" t="s">
        <v>1</v>
      </c>
      <c r="F148" s="242" t="s">
        <v>1711</v>
      </c>
      <c r="G148" s="240"/>
      <c r="H148" s="243">
        <v>31.688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143</v>
      </c>
      <c r="AU148" s="249" t="s">
        <v>78</v>
      </c>
      <c r="AV148" s="13" t="s">
        <v>78</v>
      </c>
      <c r="AW148" s="13" t="s">
        <v>30</v>
      </c>
      <c r="AX148" s="13" t="s">
        <v>68</v>
      </c>
      <c r="AY148" s="249" t="s">
        <v>134</v>
      </c>
    </row>
    <row r="149" spans="2:51" s="13" customFormat="1" ht="12">
      <c r="B149" s="239"/>
      <c r="C149" s="240"/>
      <c r="D149" s="230" t="s">
        <v>143</v>
      </c>
      <c r="E149" s="241" t="s">
        <v>1</v>
      </c>
      <c r="F149" s="242" t="s">
        <v>1712</v>
      </c>
      <c r="G149" s="240"/>
      <c r="H149" s="243">
        <v>11.05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143</v>
      </c>
      <c r="AU149" s="249" t="s">
        <v>78</v>
      </c>
      <c r="AV149" s="13" t="s">
        <v>78</v>
      </c>
      <c r="AW149" s="13" t="s">
        <v>30</v>
      </c>
      <c r="AX149" s="13" t="s">
        <v>68</v>
      </c>
      <c r="AY149" s="249" t="s">
        <v>134</v>
      </c>
    </row>
    <row r="150" spans="2:51" s="13" customFormat="1" ht="12">
      <c r="B150" s="239"/>
      <c r="C150" s="240"/>
      <c r="D150" s="230" t="s">
        <v>143</v>
      </c>
      <c r="E150" s="241" t="s">
        <v>1</v>
      </c>
      <c r="F150" s="242" t="s">
        <v>1713</v>
      </c>
      <c r="G150" s="240"/>
      <c r="H150" s="243">
        <v>8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143</v>
      </c>
      <c r="AU150" s="249" t="s">
        <v>78</v>
      </c>
      <c r="AV150" s="13" t="s">
        <v>78</v>
      </c>
      <c r="AW150" s="13" t="s">
        <v>30</v>
      </c>
      <c r="AX150" s="13" t="s">
        <v>68</v>
      </c>
      <c r="AY150" s="249" t="s">
        <v>134</v>
      </c>
    </row>
    <row r="151" spans="2:51" s="13" customFormat="1" ht="12">
      <c r="B151" s="239"/>
      <c r="C151" s="240"/>
      <c r="D151" s="230" t="s">
        <v>143</v>
      </c>
      <c r="E151" s="241" t="s">
        <v>1</v>
      </c>
      <c r="F151" s="242" t="s">
        <v>1714</v>
      </c>
      <c r="G151" s="240"/>
      <c r="H151" s="243">
        <v>24.027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143</v>
      </c>
      <c r="AU151" s="249" t="s">
        <v>78</v>
      </c>
      <c r="AV151" s="13" t="s">
        <v>78</v>
      </c>
      <c r="AW151" s="13" t="s">
        <v>30</v>
      </c>
      <c r="AX151" s="13" t="s">
        <v>68</v>
      </c>
      <c r="AY151" s="249" t="s">
        <v>134</v>
      </c>
    </row>
    <row r="152" spans="2:51" s="13" customFormat="1" ht="12">
      <c r="B152" s="239"/>
      <c r="C152" s="240"/>
      <c r="D152" s="230" t="s">
        <v>143</v>
      </c>
      <c r="E152" s="241" t="s">
        <v>1</v>
      </c>
      <c r="F152" s="242" t="s">
        <v>1715</v>
      </c>
      <c r="G152" s="240"/>
      <c r="H152" s="243">
        <v>22.1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143</v>
      </c>
      <c r="AU152" s="249" t="s">
        <v>78</v>
      </c>
      <c r="AV152" s="13" t="s">
        <v>78</v>
      </c>
      <c r="AW152" s="13" t="s">
        <v>30</v>
      </c>
      <c r="AX152" s="13" t="s">
        <v>68</v>
      </c>
      <c r="AY152" s="249" t="s">
        <v>134</v>
      </c>
    </row>
    <row r="153" spans="2:51" s="13" customFormat="1" ht="12">
      <c r="B153" s="239"/>
      <c r="C153" s="240"/>
      <c r="D153" s="230" t="s">
        <v>143</v>
      </c>
      <c r="E153" s="241" t="s">
        <v>1</v>
      </c>
      <c r="F153" s="242" t="s">
        <v>1716</v>
      </c>
      <c r="G153" s="240"/>
      <c r="H153" s="243">
        <v>3.5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143</v>
      </c>
      <c r="AU153" s="249" t="s">
        <v>78</v>
      </c>
      <c r="AV153" s="13" t="s">
        <v>78</v>
      </c>
      <c r="AW153" s="13" t="s">
        <v>30</v>
      </c>
      <c r="AX153" s="13" t="s">
        <v>68</v>
      </c>
      <c r="AY153" s="249" t="s">
        <v>134</v>
      </c>
    </row>
    <row r="154" spans="2:51" s="14" customFormat="1" ht="12">
      <c r="B154" s="250"/>
      <c r="C154" s="251"/>
      <c r="D154" s="230" t="s">
        <v>143</v>
      </c>
      <c r="E154" s="252" t="s">
        <v>1</v>
      </c>
      <c r="F154" s="253" t="s">
        <v>146</v>
      </c>
      <c r="G154" s="251"/>
      <c r="H154" s="254">
        <v>206.88499999999996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143</v>
      </c>
      <c r="AU154" s="260" t="s">
        <v>78</v>
      </c>
      <c r="AV154" s="14" t="s">
        <v>141</v>
      </c>
      <c r="AW154" s="14" t="s">
        <v>30</v>
      </c>
      <c r="AX154" s="14" t="s">
        <v>68</v>
      </c>
      <c r="AY154" s="260" t="s">
        <v>134</v>
      </c>
    </row>
    <row r="155" spans="2:51" s="13" customFormat="1" ht="12">
      <c r="B155" s="239"/>
      <c r="C155" s="240"/>
      <c r="D155" s="230" t="s">
        <v>143</v>
      </c>
      <c r="E155" s="241" t="s">
        <v>1</v>
      </c>
      <c r="F155" s="242" t="s">
        <v>1717</v>
      </c>
      <c r="G155" s="240"/>
      <c r="H155" s="243">
        <v>103.443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143</v>
      </c>
      <c r="AU155" s="249" t="s">
        <v>78</v>
      </c>
      <c r="AV155" s="13" t="s">
        <v>78</v>
      </c>
      <c r="AW155" s="13" t="s">
        <v>30</v>
      </c>
      <c r="AX155" s="13" t="s">
        <v>76</v>
      </c>
      <c r="AY155" s="249" t="s">
        <v>134</v>
      </c>
    </row>
    <row r="156" spans="2:65" s="1" customFormat="1" ht="22.5" customHeight="1">
      <c r="B156" s="38"/>
      <c r="C156" s="216" t="s">
        <v>195</v>
      </c>
      <c r="D156" s="216" t="s">
        <v>136</v>
      </c>
      <c r="E156" s="217" t="s">
        <v>1377</v>
      </c>
      <c r="F156" s="218" t="s">
        <v>1378</v>
      </c>
      <c r="G156" s="219" t="s">
        <v>465</v>
      </c>
      <c r="H156" s="220">
        <v>31.033</v>
      </c>
      <c r="I156" s="221"/>
      <c r="J156" s="222">
        <f>ROUND(I156*H156,2)</f>
        <v>0</v>
      </c>
      <c r="K156" s="218" t="s">
        <v>140</v>
      </c>
      <c r="L156" s="43"/>
      <c r="M156" s="223" t="s">
        <v>1</v>
      </c>
      <c r="N156" s="224" t="s">
        <v>39</v>
      </c>
      <c r="O156" s="7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17" t="s">
        <v>141</v>
      </c>
      <c r="AT156" s="17" t="s">
        <v>136</v>
      </c>
      <c r="AU156" s="17" t="s">
        <v>78</v>
      </c>
      <c r="AY156" s="17" t="s">
        <v>134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76</v>
      </c>
      <c r="BK156" s="227">
        <f>ROUND(I156*H156,2)</f>
        <v>0</v>
      </c>
      <c r="BL156" s="17" t="s">
        <v>141</v>
      </c>
      <c r="BM156" s="17" t="s">
        <v>1721</v>
      </c>
    </row>
    <row r="157" spans="2:51" s="13" customFormat="1" ht="12">
      <c r="B157" s="239"/>
      <c r="C157" s="240"/>
      <c r="D157" s="230" t="s">
        <v>143</v>
      </c>
      <c r="E157" s="241" t="s">
        <v>1</v>
      </c>
      <c r="F157" s="242" t="s">
        <v>1719</v>
      </c>
      <c r="G157" s="240"/>
      <c r="H157" s="243">
        <v>31.033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143</v>
      </c>
      <c r="AU157" s="249" t="s">
        <v>78</v>
      </c>
      <c r="AV157" s="13" t="s">
        <v>78</v>
      </c>
      <c r="AW157" s="13" t="s">
        <v>30</v>
      </c>
      <c r="AX157" s="13" t="s">
        <v>76</v>
      </c>
      <c r="AY157" s="249" t="s">
        <v>134</v>
      </c>
    </row>
    <row r="158" spans="2:65" s="1" customFormat="1" ht="22.5" customHeight="1">
      <c r="B158" s="38"/>
      <c r="C158" s="216" t="s">
        <v>202</v>
      </c>
      <c r="D158" s="216" t="s">
        <v>136</v>
      </c>
      <c r="E158" s="217" t="s">
        <v>1380</v>
      </c>
      <c r="F158" s="218" t="s">
        <v>1381</v>
      </c>
      <c r="G158" s="219" t="s">
        <v>439</v>
      </c>
      <c r="H158" s="220">
        <v>409.6</v>
      </c>
      <c r="I158" s="221"/>
      <c r="J158" s="222">
        <f>ROUND(I158*H158,2)</f>
        <v>0</v>
      </c>
      <c r="K158" s="218" t="s">
        <v>140</v>
      </c>
      <c r="L158" s="43"/>
      <c r="M158" s="223" t="s">
        <v>1</v>
      </c>
      <c r="N158" s="224" t="s">
        <v>39</v>
      </c>
      <c r="O158" s="79"/>
      <c r="P158" s="225">
        <f>O158*H158</f>
        <v>0</v>
      </c>
      <c r="Q158" s="225">
        <v>0.00084</v>
      </c>
      <c r="R158" s="225">
        <f>Q158*H158</f>
        <v>0.34406400000000004</v>
      </c>
      <c r="S158" s="225">
        <v>0</v>
      </c>
      <c r="T158" s="226">
        <f>S158*H158</f>
        <v>0</v>
      </c>
      <c r="AR158" s="17" t="s">
        <v>141</v>
      </c>
      <c r="AT158" s="17" t="s">
        <v>136</v>
      </c>
      <c r="AU158" s="17" t="s">
        <v>78</v>
      </c>
      <c r="AY158" s="17" t="s">
        <v>134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7" t="s">
        <v>76</v>
      </c>
      <c r="BK158" s="227">
        <f>ROUND(I158*H158,2)</f>
        <v>0</v>
      </c>
      <c r="BL158" s="17" t="s">
        <v>141</v>
      </c>
      <c r="BM158" s="17" t="s">
        <v>1722</v>
      </c>
    </row>
    <row r="159" spans="2:51" s="13" customFormat="1" ht="12">
      <c r="B159" s="239"/>
      <c r="C159" s="240"/>
      <c r="D159" s="230" t="s">
        <v>143</v>
      </c>
      <c r="E159" s="241" t="s">
        <v>1</v>
      </c>
      <c r="F159" s="242" t="s">
        <v>1723</v>
      </c>
      <c r="G159" s="240"/>
      <c r="H159" s="243">
        <v>294.4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143</v>
      </c>
      <c r="AU159" s="249" t="s">
        <v>78</v>
      </c>
      <c r="AV159" s="13" t="s">
        <v>78</v>
      </c>
      <c r="AW159" s="13" t="s">
        <v>30</v>
      </c>
      <c r="AX159" s="13" t="s">
        <v>68</v>
      </c>
      <c r="AY159" s="249" t="s">
        <v>134</v>
      </c>
    </row>
    <row r="160" spans="2:51" s="13" customFormat="1" ht="12">
      <c r="B160" s="239"/>
      <c r="C160" s="240"/>
      <c r="D160" s="230" t="s">
        <v>143</v>
      </c>
      <c r="E160" s="241" t="s">
        <v>1</v>
      </c>
      <c r="F160" s="242" t="s">
        <v>1724</v>
      </c>
      <c r="G160" s="240"/>
      <c r="H160" s="243">
        <v>115.2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143</v>
      </c>
      <c r="AU160" s="249" t="s">
        <v>78</v>
      </c>
      <c r="AV160" s="13" t="s">
        <v>78</v>
      </c>
      <c r="AW160" s="13" t="s">
        <v>30</v>
      </c>
      <c r="AX160" s="13" t="s">
        <v>68</v>
      </c>
      <c r="AY160" s="249" t="s">
        <v>134</v>
      </c>
    </row>
    <row r="161" spans="2:51" s="14" customFormat="1" ht="12">
      <c r="B161" s="250"/>
      <c r="C161" s="251"/>
      <c r="D161" s="230" t="s">
        <v>143</v>
      </c>
      <c r="E161" s="252" t="s">
        <v>1</v>
      </c>
      <c r="F161" s="253" t="s">
        <v>146</v>
      </c>
      <c r="G161" s="251"/>
      <c r="H161" s="254">
        <v>409.59999999999997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143</v>
      </c>
      <c r="AU161" s="260" t="s">
        <v>78</v>
      </c>
      <c r="AV161" s="14" t="s">
        <v>141</v>
      </c>
      <c r="AW161" s="14" t="s">
        <v>30</v>
      </c>
      <c r="AX161" s="14" t="s">
        <v>76</v>
      </c>
      <c r="AY161" s="260" t="s">
        <v>134</v>
      </c>
    </row>
    <row r="162" spans="2:65" s="1" customFormat="1" ht="22.5" customHeight="1">
      <c r="B162" s="38"/>
      <c r="C162" s="216" t="s">
        <v>208</v>
      </c>
      <c r="D162" s="216" t="s">
        <v>136</v>
      </c>
      <c r="E162" s="217" t="s">
        <v>1392</v>
      </c>
      <c r="F162" s="218" t="s">
        <v>1393</v>
      </c>
      <c r="G162" s="219" t="s">
        <v>439</v>
      </c>
      <c r="H162" s="220">
        <v>409.6</v>
      </c>
      <c r="I162" s="221"/>
      <c r="J162" s="222">
        <f>ROUND(I162*H162,2)</f>
        <v>0</v>
      </c>
      <c r="K162" s="218" t="s">
        <v>140</v>
      </c>
      <c r="L162" s="43"/>
      <c r="M162" s="223" t="s">
        <v>1</v>
      </c>
      <c r="N162" s="224" t="s">
        <v>39</v>
      </c>
      <c r="O162" s="7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7" t="s">
        <v>141</v>
      </c>
      <c r="AT162" s="17" t="s">
        <v>136</v>
      </c>
      <c r="AU162" s="17" t="s">
        <v>78</v>
      </c>
      <c r="AY162" s="17" t="s">
        <v>134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76</v>
      </c>
      <c r="BK162" s="227">
        <f>ROUND(I162*H162,2)</f>
        <v>0</v>
      </c>
      <c r="BL162" s="17" t="s">
        <v>141</v>
      </c>
      <c r="BM162" s="17" t="s">
        <v>1725</v>
      </c>
    </row>
    <row r="163" spans="2:65" s="1" customFormat="1" ht="22.5" customHeight="1">
      <c r="B163" s="38"/>
      <c r="C163" s="216" t="s">
        <v>8</v>
      </c>
      <c r="D163" s="216" t="s">
        <v>136</v>
      </c>
      <c r="E163" s="217" t="s">
        <v>1395</v>
      </c>
      <c r="F163" s="218" t="s">
        <v>1396</v>
      </c>
      <c r="G163" s="219" t="s">
        <v>465</v>
      </c>
      <c r="H163" s="220">
        <v>113.787</v>
      </c>
      <c r="I163" s="221"/>
      <c r="J163" s="222">
        <f>ROUND(I163*H163,2)</f>
        <v>0</v>
      </c>
      <c r="K163" s="218" t="s">
        <v>140</v>
      </c>
      <c r="L163" s="43"/>
      <c r="M163" s="223" t="s">
        <v>1</v>
      </c>
      <c r="N163" s="224" t="s">
        <v>39</v>
      </c>
      <c r="O163" s="7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17" t="s">
        <v>141</v>
      </c>
      <c r="AT163" s="17" t="s">
        <v>136</v>
      </c>
      <c r="AU163" s="17" t="s">
        <v>78</v>
      </c>
      <c r="AY163" s="17" t="s">
        <v>134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7" t="s">
        <v>76</v>
      </c>
      <c r="BK163" s="227">
        <f>ROUND(I163*H163,2)</f>
        <v>0</v>
      </c>
      <c r="BL163" s="17" t="s">
        <v>141</v>
      </c>
      <c r="BM163" s="17" t="s">
        <v>1726</v>
      </c>
    </row>
    <row r="164" spans="2:51" s="13" customFormat="1" ht="12">
      <c r="B164" s="239"/>
      <c r="C164" s="240"/>
      <c r="D164" s="230" t="s">
        <v>143</v>
      </c>
      <c r="E164" s="241" t="s">
        <v>1</v>
      </c>
      <c r="F164" s="242" t="s">
        <v>1727</v>
      </c>
      <c r="G164" s="240"/>
      <c r="H164" s="243">
        <v>113.787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143</v>
      </c>
      <c r="AU164" s="249" t="s">
        <v>78</v>
      </c>
      <c r="AV164" s="13" t="s">
        <v>78</v>
      </c>
      <c r="AW164" s="13" t="s">
        <v>30</v>
      </c>
      <c r="AX164" s="13" t="s">
        <v>76</v>
      </c>
      <c r="AY164" s="249" t="s">
        <v>134</v>
      </c>
    </row>
    <row r="165" spans="2:65" s="1" customFormat="1" ht="22.5" customHeight="1">
      <c r="B165" s="38"/>
      <c r="C165" s="216" t="s">
        <v>216</v>
      </c>
      <c r="D165" s="216" t="s">
        <v>136</v>
      </c>
      <c r="E165" s="217" t="s">
        <v>521</v>
      </c>
      <c r="F165" s="218" t="s">
        <v>522</v>
      </c>
      <c r="G165" s="219" t="s">
        <v>465</v>
      </c>
      <c r="H165" s="220">
        <v>131.889</v>
      </c>
      <c r="I165" s="221"/>
      <c r="J165" s="222">
        <f>ROUND(I165*H165,2)</f>
        <v>0</v>
      </c>
      <c r="K165" s="218" t="s">
        <v>140</v>
      </c>
      <c r="L165" s="43"/>
      <c r="M165" s="223" t="s">
        <v>1</v>
      </c>
      <c r="N165" s="224" t="s">
        <v>39</v>
      </c>
      <c r="O165" s="7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17" t="s">
        <v>141</v>
      </c>
      <c r="AT165" s="17" t="s">
        <v>136</v>
      </c>
      <c r="AU165" s="17" t="s">
        <v>78</v>
      </c>
      <c r="AY165" s="17" t="s">
        <v>134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7" t="s">
        <v>76</v>
      </c>
      <c r="BK165" s="227">
        <f>ROUND(I165*H165,2)</f>
        <v>0</v>
      </c>
      <c r="BL165" s="17" t="s">
        <v>141</v>
      </c>
      <c r="BM165" s="17" t="s">
        <v>1728</v>
      </c>
    </row>
    <row r="166" spans="2:51" s="13" customFormat="1" ht="12">
      <c r="B166" s="239"/>
      <c r="C166" s="240"/>
      <c r="D166" s="230" t="s">
        <v>143</v>
      </c>
      <c r="E166" s="241" t="s">
        <v>1</v>
      </c>
      <c r="F166" s="242" t="s">
        <v>1729</v>
      </c>
      <c r="G166" s="240"/>
      <c r="H166" s="243">
        <v>131.889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143</v>
      </c>
      <c r="AU166" s="249" t="s">
        <v>78</v>
      </c>
      <c r="AV166" s="13" t="s">
        <v>78</v>
      </c>
      <c r="AW166" s="13" t="s">
        <v>30</v>
      </c>
      <c r="AX166" s="13" t="s">
        <v>76</v>
      </c>
      <c r="AY166" s="249" t="s">
        <v>134</v>
      </c>
    </row>
    <row r="167" spans="2:65" s="1" customFormat="1" ht="16.5" customHeight="1">
      <c r="B167" s="38"/>
      <c r="C167" s="216" t="s">
        <v>220</v>
      </c>
      <c r="D167" s="216" t="s">
        <v>136</v>
      </c>
      <c r="E167" s="217" t="s">
        <v>1401</v>
      </c>
      <c r="F167" s="218" t="s">
        <v>1402</v>
      </c>
      <c r="G167" s="219" t="s">
        <v>465</v>
      </c>
      <c r="H167" s="220">
        <v>131.889</v>
      </c>
      <c r="I167" s="221"/>
      <c r="J167" s="222">
        <f>ROUND(I167*H167,2)</f>
        <v>0</v>
      </c>
      <c r="K167" s="218" t="s">
        <v>140</v>
      </c>
      <c r="L167" s="43"/>
      <c r="M167" s="223" t="s">
        <v>1</v>
      </c>
      <c r="N167" s="224" t="s">
        <v>39</v>
      </c>
      <c r="O167" s="7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17" t="s">
        <v>141</v>
      </c>
      <c r="AT167" s="17" t="s">
        <v>136</v>
      </c>
      <c r="AU167" s="17" t="s">
        <v>78</v>
      </c>
      <c r="AY167" s="17" t="s">
        <v>134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7" t="s">
        <v>76</v>
      </c>
      <c r="BK167" s="227">
        <f>ROUND(I167*H167,2)</f>
        <v>0</v>
      </c>
      <c r="BL167" s="17" t="s">
        <v>141</v>
      </c>
      <c r="BM167" s="17" t="s">
        <v>1730</v>
      </c>
    </row>
    <row r="168" spans="2:65" s="1" customFormat="1" ht="16.5" customHeight="1">
      <c r="B168" s="38"/>
      <c r="C168" s="216" t="s">
        <v>224</v>
      </c>
      <c r="D168" s="216" t="s">
        <v>136</v>
      </c>
      <c r="E168" s="217" t="s">
        <v>537</v>
      </c>
      <c r="F168" s="218" t="s">
        <v>538</v>
      </c>
      <c r="G168" s="219" t="s">
        <v>465</v>
      </c>
      <c r="H168" s="220">
        <v>131.889</v>
      </c>
      <c r="I168" s="221"/>
      <c r="J168" s="222">
        <f>ROUND(I168*H168,2)</f>
        <v>0</v>
      </c>
      <c r="K168" s="218" t="s">
        <v>140</v>
      </c>
      <c r="L168" s="43"/>
      <c r="M168" s="223" t="s">
        <v>1</v>
      </c>
      <c r="N168" s="224" t="s">
        <v>39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141</v>
      </c>
      <c r="AT168" s="17" t="s">
        <v>136</v>
      </c>
      <c r="AU168" s="17" t="s">
        <v>78</v>
      </c>
      <c r="AY168" s="17" t="s">
        <v>134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76</v>
      </c>
      <c r="BK168" s="227">
        <f>ROUND(I168*H168,2)</f>
        <v>0</v>
      </c>
      <c r="BL168" s="17" t="s">
        <v>141</v>
      </c>
      <c r="BM168" s="17" t="s">
        <v>1731</v>
      </c>
    </row>
    <row r="169" spans="2:65" s="1" customFormat="1" ht="16.5" customHeight="1">
      <c r="B169" s="38"/>
      <c r="C169" s="216" t="s">
        <v>228</v>
      </c>
      <c r="D169" s="216" t="s">
        <v>136</v>
      </c>
      <c r="E169" s="217" t="s">
        <v>541</v>
      </c>
      <c r="F169" s="218" t="s">
        <v>542</v>
      </c>
      <c r="G169" s="219" t="s">
        <v>543</v>
      </c>
      <c r="H169" s="220">
        <v>263.778</v>
      </c>
      <c r="I169" s="221"/>
      <c r="J169" s="222">
        <f>ROUND(I169*H169,2)</f>
        <v>0</v>
      </c>
      <c r="K169" s="218" t="s">
        <v>140</v>
      </c>
      <c r="L169" s="43"/>
      <c r="M169" s="223" t="s">
        <v>1</v>
      </c>
      <c r="N169" s="224" t="s">
        <v>39</v>
      </c>
      <c r="O169" s="7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AR169" s="17" t="s">
        <v>141</v>
      </c>
      <c r="AT169" s="17" t="s">
        <v>136</v>
      </c>
      <c r="AU169" s="17" t="s">
        <v>78</v>
      </c>
      <c r="AY169" s="17" t="s">
        <v>134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7" t="s">
        <v>76</v>
      </c>
      <c r="BK169" s="227">
        <f>ROUND(I169*H169,2)</f>
        <v>0</v>
      </c>
      <c r="BL169" s="17" t="s">
        <v>141</v>
      </c>
      <c r="BM169" s="17" t="s">
        <v>1732</v>
      </c>
    </row>
    <row r="170" spans="2:51" s="13" customFormat="1" ht="12">
      <c r="B170" s="239"/>
      <c r="C170" s="240"/>
      <c r="D170" s="230" t="s">
        <v>143</v>
      </c>
      <c r="E170" s="241" t="s">
        <v>1</v>
      </c>
      <c r="F170" s="242" t="s">
        <v>1733</v>
      </c>
      <c r="G170" s="240"/>
      <c r="H170" s="243">
        <v>131.889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143</v>
      </c>
      <c r="AU170" s="249" t="s">
        <v>78</v>
      </c>
      <c r="AV170" s="13" t="s">
        <v>78</v>
      </c>
      <c r="AW170" s="13" t="s">
        <v>30</v>
      </c>
      <c r="AX170" s="13" t="s">
        <v>68</v>
      </c>
      <c r="AY170" s="249" t="s">
        <v>134</v>
      </c>
    </row>
    <row r="171" spans="2:51" s="13" customFormat="1" ht="12">
      <c r="B171" s="239"/>
      <c r="C171" s="240"/>
      <c r="D171" s="230" t="s">
        <v>143</v>
      </c>
      <c r="E171" s="241" t="s">
        <v>1</v>
      </c>
      <c r="F171" s="242" t="s">
        <v>1734</v>
      </c>
      <c r="G171" s="240"/>
      <c r="H171" s="243">
        <v>263.778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143</v>
      </c>
      <c r="AU171" s="249" t="s">
        <v>78</v>
      </c>
      <c r="AV171" s="13" t="s">
        <v>78</v>
      </c>
      <c r="AW171" s="13" t="s">
        <v>30</v>
      </c>
      <c r="AX171" s="13" t="s">
        <v>76</v>
      </c>
      <c r="AY171" s="249" t="s">
        <v>134</v>
      </c>
    </row>
    <row r="172" spans="2:65" s="1" customFormat="1" ht="22.5" customHeight="1">
      <c r="B172" s="38"/>
      <c r="C172" s="216" t="s">
        <v>232</v>
      </c>
      <c r="D172" s="216" t="s">
        <v>136</v>
      </c>
      <c r="E172" s="217" t="s">
        <v>547</v>
      </c>
      <c r="F172" s="218" t="s">
        <v>548</v>
      </c>
      <c r="G172" s="219" t="s">
        <v>465</v>
      </c>
      <c r="H172" s="220">
        <v>137.831</v>
      </c>
      <c r="I172" s="221"/>
      <c r="J172" s="222">
        <f>ROUND(I172*H172,2)</f>
        <v>0</v>
      </c>
      <c r="K172" s="218" t="s">
        <v>140</v>
      </c>
      <c r="L172" s="43"/>
      <c r="M172" s="223" t="s">
        <v>1</v>
      </c>
      <c r="N172" s="224" t="s">
        <v>39</v>
      </c>
      <c r="O172" s="7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17" t="s">
        <v>141</v>
      </c>
      <c r="AT172" s="17" t="s">
        <v>136</v>
      </c>
      <c r="AU172" s="17" t="s">
        <v>78</v>
      </c>
      <c r="AY172" s="17" t="s">
        <v>134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76</v>
      </c>
      <c r="BK172" s="227">
        <f>ROUND(I172*H172,2)</f>
        <v>0</v>
      </c>
      <c r="BL172" s="17" t="s">
        <v>141</v>
      </c>
      <c r="BM172" s="17" t="s">
        <v>1735</v>
      </c>
    </row>
    <row r="173" spans="2:51" s="13" customFormat="1" ht="12">
      <c r="B173" s="239"/>
      <c r="C173" s="240"/>
      <c r="D173" s="230" t="s">
        <v>143</v>
      </c>
      <c r="E173" s="241" t="s">
        <v>1</v>
      </c>
      <c r="F173" s="242" t="s">
        <v>1736</v>
      </c>
      <c r="G173" s="240"/>
      <c r="H173" s="243">
        <v>137.831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143</v>
      </c>
      <c r="AU173" s="249" t="s">
        <v>78</v>
      </c>
      <c r="AV173" s="13" t="s">
        <v>78</v>
      </c>
      <c r="AW173" s="13" t="s">
        <v>30</v>
      </c>
      <c r="AX173" s="13" t="s">
        <v>76</v>
      </c>
      <c r="AY173" s="249" t="s">
        <v>134</v>
      </c>
    </row>
    <row r="174" spans="2:65" s="1" customFormat="1" ht="16.5" customHeight="1">
      <c r="B174" s="38"/>
      <c r="C174" s="272" t="s">
        <v>7</v>
      </c>
      <c r="D174" s="272" t="s">
        <v>565</v>
      </c>
      <c r="E174" s="273" t="s">
        <v>1412</v>
      </c>
      <c r="F174" s="274" t="s">
        <v>1413</v>
      </c>
      <c r="G174" s="275" t="s">
        <v>543</v>
      </c>
      <c r="H174" s="276">
        <v>34.458</v>
      </c>
      <c r="I174" s="277"/>
      <c r="J174" s="278">
        <f>ROUND(I174*H174,2)</f>
        <v>0</v>
      </c>
      <c r="K174" s="274" t="s">
        <v>140</v>
      </c>
      <c r="L174" s="279"/>
      <c r="M174" s="280" t="s">
        <v>1</v>
      </c>
      <c r="N174" s="281" t="s">
        <v>39</v>
      </c>
      <c r="O174" s="79"/>
      <c r="P174" s="225">
        <f>O174*H174</f>
        <v>0</v>
      </c>
      <c r="Q174" s="225">
        <v>1</v>
      </c>
      <c r="R174" s="225">
        <f>Q174*H174</f>
        <v>34.458</v>
      </c>
      <c r="S174" s="225">
        <v>0</v>
      </c>
      <c r="T174" s="226">
        <f>S174*H174</f>
        <v>0</v>
      </c>
      <c r="AR174" s="17" t="s">
        <v>175</v>
      </c>
      <c r="AT174" s="17" t="s">
        <v>565</v>
      </c>
      <c r="AU174" s="17" t="s">
        <v>78</v>
      </c>
      <c r="AY174" s="17" t="s">
        <v>134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76</v>
      </c>
      <c r="BK174" s="227">
        <f>ROUND(I174*H174,2)</f>
        <v>0</v>
      </c>
      <c r="BL174" s="17" t="s">
        <v>141</v>
      </c>
      <c r="BM174" s="17" t="s">
        <v>1737</v>
      </c>
    </row>
    <row r="175" spans="2:51" s="13" customFormat="1" ht="12">
      <c r="B175" s="239"/>
      <c r="C175" s="240"/>
      <c r="D175" s="230" t="s">
        <v>143</v>
      </c>
      <c r="E175" s="241" t="s">
        <v>1</v>
      </c>
      <c r="F175" s="242" t="s">
        <v>1738</v>
      </c>
      <c r="G175" s="240"/>
      <c r="H175" s="243">
        <v>68.916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143</v>
      </c>
      <c r="AU175" s="249" t="s">
        <v>78</v>
      </c>
      <c r="AV175" s="13" t="s">
        <v>78</v>
      </c>
      <c r="AW175" s="13" t="s">
        <v>30</v>
      </c>
      <c r="AX175" s="13" t="s">
        <v>68</v>
      </c>
      <c r="AY175" s="249" t="s">
        <v>134</v>
      </c>
    </row>
    <row r="176" spans="2:51" s="13" customFormat="1" ht="12">
      <c r="B176" s="239"/>
      <c r="C176" s="240"/>
      <c r="D176" s="230" t="s">
        <v>143</v>
      </c>
      <c r="E176" s="241" t="s">
        <v>1</v>
      </c>
      <c r="F176" s="242" t="s">
        <v>1739</v>
      </c>
      <c r="G176" s="240"/>
      <c r="H176" s="243">
        <v>34.458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143</v>
      </c>
      <c r="AU176" s="249" t="s">
        <v>78</v>
      </c>
      <c r="AV176" s="13" t="s">
        <v>78</v>
      </c>
      <c r="AW176" s="13" t="s">
        <v>30</v>
      </c>
      <c r="AX176" s="13" t="s">
        <v>76</v>
      </c>
      <c r="AY176" s="249" t="s">
        <v>134</v>
      </c>
    </row>
    <row r="177" spans="2:65" s="1" customFormat="1" ht="22.5" customHeight="1">
      <c r="B177" s="38"/>
      <c r="C177" s="216" t="s">
        <v>239</v>
      </c>
      <c r="D177" s="216" t="s">
        <v>136</v>
      </c>
      <c r="E177" s="217" t="s">
        <v>1416</v>
      </c>
      <c r="F177" s="218" t="s">
        <v>1417</v>
      </c>
      <c r="G177" s="219" t="s">
        <v>465</v>
      </c>
      <c r="H177" s="220">
        <v>52.523</v>
      </c>
      <c r="I177" s="221"/>
      <c r="J177" s="222">
        <f>ROUND(I177*H177,2)</f>
        <v>0</v>
      </c>
      <c r="K177" s="218" t="s">
        <v>140</v>
      </c>
      <c r="L177" s="43"/>
      <c r="M177" s="223" t="s">
        <v>1</v>
      </c>
      <c r="N177" s="224" t="s">
        <v>39</v>
      </c>
      <c r="O177" s="7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17" t="s">
        <v>141</v>
      </c>
      <c r="AT177" s="17" t="s">
        <v>136</v>
      </c>
      <c r="AU177" s="17" t="s">
        <v>78</v>
      </c>
      <c r="AY177" s="17" t="s">
        <v>134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7" t="s">
        <v>76</v>
      </c>
      <c r="BK177" s="227">
        <f>ROUND(I177*H177,2)</f>
        <v>0</v>
      </c>
      <c r="BL177" s="17" t="s">
        <v>141</v>
      </c>
      <c r="BM177" s="17" t="s">
        <v>1740</v>
      </c>
    </row>
    <row r="178" spans="2:51" s="13" customFormat="1" ht="12">
      <c r="B178" s="239"/>
      <c r="C178" s="240"/>
      <c r="D178" s="230" t="s">
        <v>143</v>
      </c>
      <c r="E178" s="241" t="s">
        <v>1</v>
      </c>
      <c r="F178" s="242" t="s">
        <v>1741</v>
      </c>
      <c r="G178" s="240"/>
      <c r="H178" s="243">
        <v>22.599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143</v>
      </c>
      <c r="AU178" s="249" t="s">
        <v>78</v>
      </c>
      <c r="AV178" s="13" t="s">
        <v>78</v>
      </c>
      <c r="AW178" s="13" t="s">
        <v>30</v>
      </c>
      <c r="AX178" s="13" t="s">
        <v>68</v>
      </c>
      <c r="AY178" s="249" t="s">
        <v>134</v>
      </c>
    </row>
    <row r="179" spans="2:51" s="13" customFormat="1" ht="12">
      <c r="B179" s="239"/>
      <c r="C179" s="240"/>
      <c r="D179" s="230" t="s">
        <v>143</v>
      </c>
      <c r="E179" s="241" t="s">
        <v>1</v>
      </c>
      <c r="F179" s="242" t="s">
        <v>1742</v>
      </c>
      <c r="G179" s="240"/>
      <c r="H179" s="243">
        <v>11.924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143</v>
      </c>
      <c r="AU179" s="249" t="s">
        <v>78</v>
      </c>
      <c r="AV179" s="13" t="s">
        <v>78</v>
      </c>
      <c r="AW179" s="13" t="s">
        <v>30</v>
      </c>
      <c r="AX179" s="13" t="s">
        <v>68</v>
      </c>
      <c r="AY179" s="249" t="s">
        <v>134</v>
      </c>
    </row>
    <row r="180" spans="2:51" s="13" customFormat="1" ht="12">
      <c r="B180" s="239"/>
      <c r="C180" s="240"/>
      <c r="D180" s="230" t="s">
        <v>143</v>
      </c>
      <c r="E180" s="241" t="s">
        <v>1</v>
      </c>
      <c r="F180" s="242" t="s">
        <v>1743</v>
      </c>
      <c r="G180" s="240"/>
      <c r="H180" s="243">
        <v>13.122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143</v>
      </c>
      <c r="AU180" s="249" t="s">
        <v>78</v>
      </c>
      <c r="AV180" s="13" t="s">
        <v>78</v>
      </c>
      <c r="AW180" s="13" t="s">
        <v>30</v>
      </c>
      <c r="AX180" s="13" t="s">
        <v>68</v>
      </c>
      <c r="AY180" s="249" t="s">
        <v>134</v>
      </c>
    </row>
    <row r="181" spans="2:51" s="13" customFormat="1" ht="12">
      <c r="B181" s="239"/>
      <c r="C181" s="240"/>
      <c r="D181" s="230" t="s">
        <v>143</v>
      </c>
      <c r="E181" s="241" t="s">
        <v>1</v>
      </c>
      <c r="F181" s="242" t="s">
        <v>1744</v>
      </c>
      <c r="G181" s="240"/>
      <c r="H181" s="243">
        <v>4.878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143</v>
      </c>
      <c r="AU181" s="249" t="s">
        <v>78</v>
      </c>
      <c r="AV181" s="13" t="s">
        <v>78</v>
      </c>
      <c r="AW181" s="13" t="s">
        <v>30</v>
      </c>
      <c r="AX181" s="13" t="s">
        <v>68</v>
      </c>
      <c r="AY181" s="249" t="s">
        <v>134</v>
      </c>
    </row>
    <row r="182" spans="2:51" s="14" customFormat="1" ht="12">
      <c r="B182" s="250"/>
      <c r="C182" s="251"/>
      <c r="D182" s="230" t="s">
        <v>143</v>
      </c>
      <c r="E182" s="252" t="s">
        <v>1</v>
      </c>
      <c r="F182" s="253" t="s">
        <v>146</v>
      </c>
      <c r="G182" s="251"/>
      <c r="H182" s="254">
        <v>52.522999999999996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AT182" s="260" t="s">
        <v>143</v>
      </c>
      <c r="AU182" s="260" t="s">
        <v>78</v>
      </c>
      <c r="AV182" s="14" t="s">
        <v>141</v>
      </c>
      <c r="AW182" s="14" t="s">
        <v>30</v>
      </c>
      <c r="AX182" s="14" t="s">
        <v>76</v>
      </c>
      <c r="AY182" s="260" t="s">
        <v>134</v>
      </c>
    </row>
    <row r="183" spans="2:65" s="1" customFormat="1" ht="16.5" customHeight="1">
      <c r="B183" s="38"/>
      <c r="C183" s="272" t="s">
        <v>243</v>
      </c>
      <c r="D183" s="272" t="s">
        <v>565</v>
      </c>
      <c r="E183" s="273" t="s">
        <v>1423</v>
      </c>
      <c r="F183" s="274" t="s">
        <v>1424</v>
      </c>
      <c r="G183" s="275" t="s">
        <v>543</v>
      </c>
      <c r="H183" s="276">
        <v>105.046</v>
      </c>
      <c r="I183" s="277"/>
      <c r="J183" s="278">
        <f>ROUND(I183*H183,2)</f>
        <v>0</v>
      </c>
      <c r="K183" s="274" t="s">
        <v>140</v>
      </c>
      <c r="L183" s="279"/>
      <c r="M183" s="280" t="s">
        <v>1</v>
      </c>
      <c r="N183" s="281" t="s">
        <v>39</v>
      </c>
      <c r="O183" s="79"/>
      <c r="P183" s="225">
        <f>O183*H183</f>
        <v>0</v>
      </c>
      <c r="Q183" s="225">
        <v>1</v>
      </c>
      <c r="R183" s="225">
        <f>Q183*H183</f>
        <v>105.046</v>
      </c>
      <c r="S183" s="225">
        <v>0</v>
      </c>
      <c r="T183" s="226">
        <f>S183*H183</f>
        <v>0</v>
      </c>
      <c r="AR183" s="17" t="s">
        <v>175</v>
      </c>
      <c r="AT183" s="17" t="s">
        <v>565</v>
      </c>
      <c r="AU183" s="17" t="s">
        <v>78</v>
      </c>
      <c r="AY183" s="17" t="s">
        <v>134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7" t="s">
        <v>76</v>
      </c>
      <c r="BK183" s="227">
        <f>ROUND(I183*H183,2)</f>
        <v>0</v>
      </c>
      <c r="BL183" s="17" t="s">
        <v>141</v>
      </c>
      <c r="BM183" s="17" t="s">
        <v>1745</v>
      </c>
    </row>
    <row r="184" spans="2:51" s="13" customFormat="1" ht="12">
      <c r="B184" s="239"/>
      <c r="C184" s="240"/>
      <c r="D184" s="230" t="s">
        <v>143</v>
      </c>
      <c r="E184" s="241" t="s">
        <v>1</v>
      </c>
      <c r="F184" s="242" t="s">
        <v>1746</v>
      </c>
      <c r="G184" s="240"/>
      <c r="H184" s="243">
        <v>105.046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143</v>
      </c>
      <c r="AU184" s="249" t="s">
        <v>78</v>
      </c>
      <c r="AV184" s="13" t="s">
        <v>78</v>
      </c>
      <c r="AW184" s="13" t="s">
        <v>30</v>
      </c>
      <c r="AX184" s="13" t="s">
        <v>76</v>
      </c>
      <c r="AY184" s="249" t="s">
        <v>134</v>
      </c>
    </row>
    <row r="185" spans="2:65" s="1" customFormat="1" ht="22.5" customHeight="1">
      <c r="B185" s="38"/>
      <c r="C185" s="216" t="s">
        <v>248</v>
      </c>
      <c r="D185" s="216" t="s">
        <v>136</v>
      </c>
      <c r="E185" s="217" t="s">
        <v>1427</v>
      </c>
      <c r="F185" s="218" t="s">
        <v>1428</v>
      </c>
      <c r="G185" s="219" t="s">
        <v>439</v>
      </c>
      <c r="H185" s="220">
        <v>66.007</v>
      </c>
      <c r="I185" s="221"/>
      <c r="J185" s="222">
        <f>ROUND(I185*H185,2)</f>
        <v>0</v>
      </c>
      <c r="K185" s="218" t="s">
        <v>140</v>
      </c>
      <c r="L185" s="43"/>
      <c r="M185" s="223" t="s">
        <v>1</v>
      </c>
      <c r="N185" s="224" t="s">
        <v>39</v>
      </c>
      <c r="O185" s="7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AR185" s="17" t="s">
        <v>141</v>
      </c>
      <c r="AT185" s="17" t="s">
        <v>136</v>
      </c>
      <c r="AU185" s="17" t="s">
        <v>78</v>
      </c>
      <c r="AY185" s="17" t="s">
        <v>134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7" t="s">
        <v>76</v>
      </c>
      <c r="BK185" s="227">
        <f>ROUND(I185*H185,2)</f>
        <v>0</v>
      </c>
      <c r="BL185" s="17" t="s">
        <v>141</v>
      </c>
      <c r="BM185" s="17" t="s">
        <v>1747</v>
      </c>
    </row>
    <row r="186" spans="2:51" s="13" customFormat="1" ht="12">
      <c r="B186" s="239"/>
      <c r="C186" s="240"/>
      <c r="D186" s="230" t="s">
        <v>143</v>
      </c>
      <c r="E186" s="241" t="s">
        <v>1</v>
      </c>
      <c r="F186" s="242" t="s">
        <v>1748</v>
      </c>
      <c r="G186" s="240"/>
      <c r="H186" s="243">
        <v>66.007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143</v>
      </c>
      <c r="AU186" s="249" t="s">
        <v>78</v>
      </c>
      <c r="AV186" s="13" t="s">
        <v>78</v>
      </c>
      <c r="AW186" s="13" t="s">
        <v>30</v>
      </c>
      <c r="AX186" s="13" t="s">
        <v>76</v>
      </c>
      <c r="AY186" s="249" t="s">
        <v>134</v>
      </c>
    </row>
    <row r="187" spans="2:65" s="1" customFormat="1" ht="22.5" customHeight="1">
      <c r="B187" s="38"/>
      <c r="C187" s="216" t="s">
        <v>253</v>
      </c>
      <c r="D187" s="216" t="s">
        <v>136</v>
      </c>
      <c r="E187" s="217" t="s">
        <v>559</v>
      </c>
      <c r="F187" s="218" t="s">
        <v>560</v>
      </c>
      <c r="G187" s="219" t="s">
        <v>439</v>
      </c>
      <c r="H187" s="220">
        <v>66.007</v>
      </c>
      <c r="I187" s="221"/>
      <c r="J187" s="222">
        <f>ROUND(I187*H187,2)</f>
        <v>0</v>
      </c>
      <c r="K187" s="218" t="s">
        <v>140</v>
      </c>
      <c r="L187" s="43"/>
      <c r="M187" s="223" t="s">
        <v>1</v>
      </c>
      <c r="N187" s="224" t="s">
        <v>39</v>
      </c>
      <c r="O187" s="7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17" t="s">
        <v>141</v>
      </c>
      <c r="AT187" s="17" t="s">
        <v>136</v>
      </c>
      <c r="AU187" s="17" t="s">
        <v>78</v>
      </c>
      <c r="AY187" s="17" t="s">
        <v>134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7" t="s">
        <v>76</v>
      </c>
      <c r="BK187" s="227">
        <f>ROUND(I187*H187,2)</f>
        <v>0</v>
      </c>
      <c r="BL187" s="17" t="s">
        <v>141</v>
      </c>
      <c r="BM187" s="17" t="s">
        <v>1749</v>
      </c>
    </row>
    <row r="188" spans="2:65" s="1" customFormat="1" ht="16.5" customHeight="1">
      <c r="B188" s="38"/>
      <c r="C188" s="272" t="s">
        <v>258</v>
      </c>
      <c r="D188" s="272" t="s">
        <v>565</v>
      </c>
      <c r="E188" s="273" t="s">
        <v>566</v>
      </c>
      <c r="F188" s="274" t="s">
        <v>1432</v>
      </c>
      <c r="G188" s="275" t="s">
        <v>568</v>
      </c>
      <c r="H188" s="276">
        <v>0.99</v>
      </c>
      <c r="I188" s="277"/>
      <c r="J188" s="278">
        <f>ROUND(I188*H188,2)</f>
        <v>0</v>
      </c>
      <c r="K188" s="274" t="s">
        <v>140</v>
      </c>
      <c r="L188" s="279"/>
      <c r="M188" s="280" t="s">
        <v>1</v>
      </c>
      <c r="N188" s="281" t="s">
        <v>39</v>
      </c>
      <c r="O188" s="79"/>
      <c r="P188" s="225">
        <f>O188*H188</f>
        <v>0</v>
      </c>
      <c r="Q188" s="225">
        <v>0.001</v>
      </c>
      <c r="R188" s="225">
        <f>Q188*H188</f>
        <v>0.00099</v>
      </c>
      <c r="S188" s="225">
        <v>0</v>
      </c>
      <c r="T188" s="226">
        <f>S188*H188</f>
        <v>0</v>
      </c>
      <c r="AR188" s="17" t="s">
        <v>175</v>
      </c>
      <c r="AT188" s="17" t="s">
        <v>565</v>
      </c>
      <c r="AU188" s="17" t="s">
        <v>78</v>
      </c>
      <c r="AY188" s="17" t="s">
        <v>134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76</v>
      </c>
      <c r="BK188" s="227">
        <f>ROUND(I188*H188,2)</f>
        <v>0</v>
      </c>
      <c r="BL188" s="17" t="s">
        <v>141</v>
      </c>
      <c r="BM188" s="17" t="s">
        <v>1750</v>
      </c>
    </row>
    <row r="189" spans="2:51" s="13" customFormat="1" ht="12">
      <c r="B189" s="239"/>
      <c r="C189" s="240"/>
      <c r="D189" s="230" t="s">
        <v>143</v>
      </c>
      <c r="E189" s="241" t="s">
        <v>1</v>
      </c>
      <c r="F189" s="242" t="s">
        <v>1751</v>
      </c>
      <c r="G189" s="240"/>
      <c r="H189" s="243">
        <v>0.99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143</v>
      </c>
      <c r="AU189" s="249" t="s">
        <v>78</v>
      </c>
      <c r="AV189" s="13" t="s">
        <v>78</v>
      </c>
      <c r="AW189" s="13" t="s">
        <v>30</v>
      </c>
      <c r="AX189" s="13" t="s">
        <v>76</v>
      </c>
      <c r="AY189" s="249" t="s">
        <v>134</v>
      </c>
    </row>
    <row r="190" spans="2:63" s="11" customFormat="1" ht="22.8" customHeight="1">
      <c r="B190" s="200"/>
      <c r="C190" s="201"/>
      <c r="D190" s="202" t="s">
        <v>67</v>
      </c>
      <c r="E190" s="214" t="s">
        <v>151</v>
      </c>
      <c r="F190" s="214" t="s">
        <v>612</v>
      </c>
      <c r="G190" s="201"/>
      <c r="H190" s="201"/>
      <c r="I190" s="204"/>
      <c r="J190" s="215">
        <f>BK190</f>
        <v>0</v>
      </c>
      <c r="K190" s="201"/>
      <c r="L190" s="206"/>
      <c r="M190" s="207"/>
      <c r="N190" s="208"/>
      <c r="O190" s="208"/>
      <c r="P190" s="209">
        <f>SUM(P191:P192)</f>
        <v>0</v>
      </c>
      <c r="Q190" s="208"/>
      <c r="R190" s="209">
        <f>SUM(R191:R192)</f>
        <v>0</v>
      </c>
      <c r="S190" s="208"/>
      <c r="T190" s="210">
        <f>SUM(T191:T192)</f>
        <v>0</v>
      </c>
      <c r="AR190" s="211" t="s">
        <v>76</v>
      </c>
      <c r="AT190" s="212" t="s">
        <v>67</v>
      </c>
      <c r="AU190" s="212" t="s">
        <v>76</v>
      </c>
      <c r="AY190" s="211" t="s">
        <v>134</v>
      </c>
      <c r="BK190" s="213">
        <f>SUM(BK191:BK192)</f>
        <v>0</v>
      </c>
    </row>
    <row r="191" spans="2:65" s="1" customFormat="1" ht="16.5" customHeight="1">
      <c r="B191" s="38"/>
      <c r="C191" s="216" t="s">
        <v>263</v>
      </c>
      <c r="D191" s="216" t="s">
        <v>136</v>
      </c>
      <c r="E191" s="217" t="s">
        <v>1435</v>
      </c>
      <c r="F191" s="218" t="s">
        <v>1436</v>
      </c>
      <c r="G191" s="219" t="s">
        <v>459</v>
      </c>
      <c r="H191" s="220">
        <v>104.5</v>
      </c>
      <c r="I191" s="221"/>
      <c r="J191" s="222">
        <f>ROUND(I191*H191,2)</f>
        <v>0</v>
      </c>
      <c r="K191" s="218" t="s">
        <v>140</v>
      </c>
      <c r="L191" s="43"/>
      <c r="M191" s="223" t="s">
        <v>1</v>
      </c>
      <c r="N191" s="224" t="s">
        <v>39</v>
      </c>
      <c r="O191" s="7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17" t="s">
        <v>141</v>
      </c>
      <c r="AT191" s="17" t="s">
        <v>136</v>
      </c>
      <c r="AU191" s="17" t="s">
        <v>78</v>
      </c>
      <c r="AY191" s="17" t="s">
        <v>134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7" t="s">
        <v>76</v>
      </c>
      <c r="BK191" s="227">
        <f>ROUND(I191*H191,2)</f>
        <v>0</v>
      </c>
      <c r="BL191" s="17" t="s">
        <v>141</v>
      </c>
      <c r="BM191" s="17" t="s">
        <v>1752</v>
      </c>
    </row>
    <row r="192" spans="2:51" s="13" customFormat="1" ht="12">
      <c r="B192" s="239"/>
      <c r="C192" s="240"/>
      <c r="D192" s="230" t="s">
        <v>143</v>
      </c>
      <c r="E192" s="241" t="s">
        <v>1</v>
      </c>
      <c r="F192" s="242" t="s">
        <v>1753</v>
      </c>
      <c r="G192" s="240"/>
      <c r="H192" s="243">
        <v>104.5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143</v>
      </c>
      <c r="AU192" s="249" t="s">
        <v>78</v>
      </c>
      <c r="AV192" s="13" t="s">
        <v>78</v>
      </c>
      <c r="AW192" s="13" t="s">
        <v>30</v>
      </c>
      <c r="AX192" s="13" t="s">
        <v>76</v>
      </c>
      <c r="AY192" s="249" t="s">
        <v>134</v>
      </c>
    </row>
    <row r="193" spans="2:63" s="11" customFormat="1" ht="22.8" customHeight="1">
      <c r="B193" s="200"/>
      <c r="C193" s="201"/>
      <c r="D193" s="202" t="s">
        <v>67</v>
      </c>
      <c r="E193" s="214" t="s">
        <v>141</v>
      </c>
      <c r="F193" s="214" t="s">
        <v>653</v>
      </c>
      <c r="G193" s="201"/>
      <c r="H193" s="201"/>
      <c r="I193" s="204"/>
      <c r="J193" s="215">
        <f>BK193</f>
        <v>0</v>
      </c>
      <c r="K193" s="201"/>
      <c r="L193" s="206"/>
      <c r="M193" s="207"/>
      <c r="N193" s="208"/>
      <c r="O193" s="208"/>
      <c r="P193" s="209">
        <f>SUM(P194:P200)</f>
        <v>0</v>
      </c>
      <c r="Q193" s="208"/>
      <c r="R193" s="209">
        <f>SUM(R194:R200)</f>
        <v>19.957346499999996</v>
      </c>
      <c r="S193" s="208"/>
      <c r="T193" s="210">
        <f>SUM(T194:T200)</f>
        <v>0</v>
      </c>
      <c r="AR193" s="211" t="s">
        <v>76</v>
      </c>
      <c r="AT193" s="212" t="s">
        <v>67</v>
      </c>
      <c r="AU193" s="212" t="s">
        <v>76</v>
      </c>
      <c r="AY193" s="211" t="s">
        <v>134</v>
      </c>
      <c r="BK193" s="213">
        <f>SUM(BK194:BK200)</f>
        <v>0</v>
      </c>
    </row>
    <row r="194" spans="2:65" s="1" customFormat="1" ht="16.5" customHeight="1">
      <c r="B194" s="38"/>
      <c r="C194" s="216" t="s">
        <v>268</v>
      </c>
      <c r="D194" s="216" t="s">
        <v>136</v>
      </c>
      <c r="E194" s="217" t="s">
        <v>1445</v>
      </c>
      <c r="F194" s="218" t="s">
        <v>1446</v>
      </c>
      <c r="G194" s="219" t="s">
        <v>465</v>
      </c>
      <c r="H194" s="220">
        <v>10.45</v>
      </c>
      <c r="I194" s="221"/>
      <c r="J194" s="222">
        <f>ROUND(I194*H194,2)</f>
        <v>0</v>
      </c>
      <c r="K194" s="218" t="s">
        <v>140</v>
      </c>
      <c r="L194" s="43"/>
      <c r="M194" s="223" t="s">
        <v>1</v>
      </c>
      <c r="N194" s="224" t="s">
        <v>39</v>
      </c>
      <c r="O194" s="79"/>
      <c r="P194" s="225">
        <f>O194*H194</f>
        <v>0</v>
      </c>
      <c r="Q194" s="225">
        <v>1.89077</v>
      </c>
      <c r="R194" s="225">
        <f>Q194*H194</f>
        <v>19.758546499999998</v>
      </c>
      <c r="S194" s="225">
        <v>0</v>
      </c>
      <c r="T194" s="226">
        <f>S194*H194</f>
        <v>0</v>
      </c>
      <c r="AR194" s="17" t="s">
        <v>141</v>
      </c>
      <c r="AT194" s="17" t="s">
        <v>136</v>
      </c>
      <c r="AU194" s="17" t="s">
        <v>78</v>
      </c>
      <c r="AY194" s="17" t="s">
        <v>134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7" t="s">
        <v>76</v>
      </c>
      <c r="BK194" s="227">
        <f>ROUND(I194*H194,2)</f>
        <v>0</v>
      </c>
      <c r="BL194" s="17" t="s">
        <v>141</v>
      </c>
      <c r="BM194" s="17" t="s">
        <v>1754</v>
      </c>
    </row>
    <row r="195" spans="2:51" s="13" customFormat="1" ht="12">
      <c r="B195" s="239"/>
      <c r="C195" s="240"/>
      <c r="D195" s="230" t="s">
        <v>143</v>
      </c>
      <c r="E195" s="241" t="s">
        <v>1</v>
      </c>
      <c r="F195" s="242" t="s">
        <v>1755</v>
      </c>
      <c r="G195" s="240"/>
      <c r="H195" s="243">
        <v>6.85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143</v>
      </c>
      <c r="AU195" s="249" t="s">
        <v>78</v>
      </c>
      <c r="AV195" s="13" t="s">
        <v>78</v>
      </c>
      <c r="AW195" s="13" t="s">
        <v>30</v>
      </c>
      <c r="AX195" s="13" t="s">
        <v>68</v>
      </c>
      <c r="AY195" s="249" t="s">
        <v>134</v>
      </c>
    </row>
    <row r="196" spans="2:51" s="13" customFormat="1" ht="12">
      <c r="B196" s="239"/>
      <c r="C196" s="240"/>
      <c r="D196" s="230" t="s">
        <v>143</v>
      </c>
      <c r="E196" s="241" t="s">
        <v>1</v>
      </c>
      <c r="F196" s="242" t="s">
        <v>1756</v>
      </c>
      <c r="G196" s="240"/>
      <c r="H196" s="243">
        <v>3.6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AT196" s="249" t="s">
        <v>143</v>
      </c>
      <c r="AU196" s="249" t="s">
        <v>78</v>
      </c>
      <c r="AV196" s="13" t="s">
        <v>78</v>
      </c>
      <c r="AW196" s="13" t="s">
        <v>30</v>
      </c>
      <c r="AX196" s="13" t="s">
        <v>68</v>
      </c>
      <c r="AY196" s="249" t="s">
        <v>134</v>
      </c>
    </row>
    <row r="197" spans="2:51" s="14" customFormat="1" ht="12">
      <c r="B197" s="250"/>
      <c r="C197" s="251"/>
      <c r="D197" s="230" t="s">
        <v>143</v>
      </c>
      <c r="E197" s="252" t="s">
        <v>1</v>
      </c>
      <c r="F197" s="253" t="s">
        <v>146</v>
      </c>
      <c r="G197" s="251"/>
      <c r="H197" s="254">
        <v>10.45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143</v>
      </c>
      <c r="AU197" s="260" t="s">
        <v>78</v>
      </c>
      <c r="AV197" s="14" t="s">
        <v>141</v>
      </c>
      <c r="AW197" s="14" t="s">
        <v>30</v>
      </c>
      <c r="AX197" s="14" t="s">
        <v>76</v>
      </c>
      <c r="AY197" s="260" t="s">
        <v>134</v>
      </c>
    </row>
    <row r="198" spans="2:65" s="1" customFormat="1" ht="16.5" customHeight="1">
      <c r="B198" s="38"/>
      <c r="C198" s="216" t="s">
        <v>273</v>
      </c>
      <c r="D198" s="216" t="s">
        <v>136</v>
      </c>
      <c r="E198" s="217" t="s">
        <v>1451</v>
      </c>
      <c r="F198" s="218" t="s">
        <v>1452</v>
      </c>
      <c r="G198" s="219" t="s">
        <v>139</v>
      </c>
      <c r="H198" s="220">
        <v>3</v>
      </c>
      <c r="I198" s="221"/>
      <c r="J198" s="222">
        <f>ROUND(I198*H198,2)</f>
        <v>0</v>
      </c>
      <c r="K198" s="218" t="s">
        <v>140</v>
      </c>
      <c r="L198" s="43"/>
      <c r="M198" s="223" t="s">
        <v>1</v>
      </c>
      <c r="N198" s="224" t="s">
        <v>39</v>
      </c>
      <c r="O198" s="79"/>
      <c r="P198" s="225">
        <f>O198*H198</f>
        <v>0</v>
      </c>
      <c r="Q198" s="225">
        <v>0.0066</v>
      </c>
      <c r="R198" s="225">
        <f>Q198*H198</f>
        <v>0.019799999999999998</v>
      </c>
      <c r="S198" s="225">
        <v>0</v>
      </c>
      <c r="T198" s="226">
        <f>S198*H198</f>
        <v>0</v>
      </c>
      <c r="AR198" s="17" t="s">
        <v>141</v>
      </c>
      <c r="AT198" s="17" t="s">
        <v>136</v>
      </c>
      <c r="AU198" s="17" t="s">
        <v>78</v>
      </c>
      <c r="AY198" s="17" t="s">
        <v>134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7" t="s">
        <v>76</v>
      </c>
      <c r="BK198" s="227">
        <f>ROUND(I198*H198,2)</f>
        <v>0</v>
      </c>
      <c r="BL198" s="17" t="s">
        <v>141</v>
      </c>
      <c r="BM198" s="17" t="s">
        <v>1757</v>
      </c>
    </row>
    <row r="199" spans="2:65" s="1" customFormat="1" ht="22.5" customHeight="1">
      <c r="B199" s="38"/>
      <c r="C199" s="272" t="s">
        <v>277</v>
      </c>
      <c r="D199" s="272" t="s">
        <v>565</v>
      </c>
      <c r="E199" s="273" t="s">
        <v>1758</v>
      </c>
      <c r="F199" s="274" t="s">
        <v>1759</v>
      </c>
      <c r="G199" s="275" t="s">
        <v>139</v>
      </c>
      <c r="H199" s="276">
        <v>1</v>
      </c>
      <c r="I199" s="277"/>
      <c r="J199" s="278">
        <f>ROUND(I199*H199,2)</f>
        <v>0</v>
      </c>
      <c r="K199" s="274" t="s">
        <v>1</v>
      </c>
      <c r="L199" s="279"/>
      <c r="M199" s="280" t="s">
        <v>1</v>
      </c>
      <c r="N199" s="281" t="s">
        <v>39</v>
      </c>
      <c r="O199" s="79"/>
      <c r="P199" s="225">
        <f>O199*H199</f>
        <v>0</v>
      </c>
      <c r="Q199" s="225">
        <v>0.051</v>
      </c>
      <c r="R199" s="225">
        <f>Q199*H199</f>
        <v>0.051</v>
      </c>
      <c r="S199" s="225">
        <v>0</v>
      </c>
      <c r="T199" s="226">
        <f>S199*H199</f>
        <v>0</v>
      </c>
      <c r="AR199" s="17" t="s">
        <v>175</v>
      </c>
      <c r="AT199" s="17" t="s">
        <v>565</v>
      </c>
      <c r="AU199" s="17" t="s">
        <v>78</v>
      </c>
      <c r="AY199" s="17" t="s">
        <v>134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7" t="s">
        <v>76</v>
      </c>
      <c r="BK199" s="227">
        <f>ROUND(I199*H199,2)</f>
        <v>0</v>
      </c>
      <c r="BL199" s="17" t="s">
        <v>141</v>
      </c>
      <c r="BM199" s="17" t="s">
        <v>1760</v>
      </c>
    </row>
    <row r="200" spans="2:65" s="1" customFormat="1" ht="16.5" customHeight="1">
      <c r="B200" s="38"/>
      <c r="C200" s="272" t="s">
        <v>281</v>
      </c>
      <c r="D200" s="272" t="s">
        <v>565</v>
      </c>
      <c r="E200" s="273" t="s">
        <v>1457</v>
      </c>
      <c r="F200" s="274" t="s">
        <v>1458</v>
      </c>
      <c r="G200" s="275" t="s">
        <v>139</v>
      </c>
      <c r="H200" s="276">
        <v>2</v>
      </c>
      <c r="I200" s="277"/>
      <c r="J200" s="278">
        <f>ROUND(I200*H200,2)</f>
        <v>0</v>
      </c>
      <c r="K200" s="274" t="s">
        <v>1</v>
      </c>
      <c r="L200" s="279"/>
      <c r="M200" s="280" t="s">
        <v>1</v>
      </c>
      <c r="N200" s="281" t="s">
        <v>39</v>
      </c>
      <c r="O200" s="79"/>
      <c r="P200" s="225">
        <f>O200*H200</f>
        <v>0</v>
      </c>
      <c r="Q200" s="225">
        <v>0.064</v>
      </c>
      <c r="R200" s="225">
        <f>Q200*H200</f>
        <v>0.128</v>
      </c>
      <c r="S200" s="225">
        <v>0</v>
      </c>
      <c r="T200" s="226">
        <f>S200*H200</f>
        <v>0</v>
      </c>
      <c r="AR200" s="17" t="s">
        <v>175</v>
      </c>
      <c r="AT200" s="17" t="s">
        <v>565</v>
      </c>
      <c r="AU200" s="17" t="s">
        <v>78</v>
      </c>
      <c r="AY200" s="17" t="s">
        <v>134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76</v>
      </c>
      <c r="BK200" s="227">
        <f>ROUND(I200*H200,2)</f>
        <v>0</v>
      </c>
      <c r="BL200" s="17" t="s">
        <v>141</v>
      </c>
      <c r="BM200" s="17" t="s">
        <v>1761</v>
      </c>
    </row>
    <row r="201" spans="2:63" s="11" customFormat="1" ht="22.8" customHeight="1">
      <c r="B201" s="200"/>
      <c r="C201" s="201"/>
      <c r="D201" s="202" t="s">
        <v>67</v>
      </c>
      <c r="E201" s="214" t="s">
        <v>161</v>
      </c>
      <c r="F201" s="214" t="s">
        <v>659</v>
      </c>
      <c r="G201" s="201"/>
      <c r="H201" s="201"/>
      <c r="I201" s="204"/>
      <c r="J201" s="215">
        <f>BK201</f>
        <v>0</v>
      </c>
      <c r="K201" s="201"/>
      <c r="L201" s="206"/>
      <c r="M201" s="207"/>
      <c r="N201" s="208"/>
      <c r="O201" s="208"/>
      <c r="P201" s="209">
        <f>SUM(P202:P207)</f>
        <v>0</v>
      </c>
      <c r="Q201" s="208"/>
      <c r="R201" s="209">
        <f>SUM(R202:R207)</f>
        <v>14.417400000000002</v>
      </c>
      <c r="S201" s="208"/>
      <c r="T201" s="210">
        <f>SUM(T202:T207)</f>
        <v>0</v>
      </c>
      <c r="AR201" s="211" t="s">
        <v>76</v>
      </c>
      <c r="AT201" s="212" t="s">
        <v>67</v>
      </c>
      <c r="AU201" s="212" t="s">
        <v>76</v>
      </c>
      <c r="AY201" s="211" t="s">
        <v>134</v>
      </c>
      <c r="BK201" s="213">
        <f>SUM(BK202:BK207)</f>
        <v>0</v>
      </c>
    </row>
    <row r="202" spans="2:65" s="1" customFormat="1" ht="16.5" customHeight="1">
      <c r="B202" s="38"/>
      <c r="C202" s="216" t="s">
        <v>285</v>
      </c>
      <c r="D202" s="216" t="s">
        <v>136</v>
      </c>
      <c r="E202" s="217" t="s">
        <v>1472</v>
      </c>
      <c r="F202" s="218" t="s">
        <v>1473</v>
      </c>
      <c r="G202" s="219" t="s">
        <v>439</v>
      </c>
      <c r="H202" s="220">
        <v>12</v>
      </c>
      <c r="I202" s="221"/>
      <c r="J202" s="222">
        <f>ROUND(I202*H202,2)</f>
        <v>0</v>
      </c>
      <c r="K202" s="218" t="s">
        <v>140</v>
      </c>
      <c r="L202" s="43"/>
      <c r="M202" s="223" t="s">
        <v>1</v>
      </c>
      <c r="N202" s="224" t="s">
        <v>39</v>
      </c>
      <c r="O202" s="79"/>
      <c r="P202" s="225">
        <f>O202*H202</f>
        <v>0</v>
      </c>
      <c r="Q202" s="225">
        <v>0.46166</v>
      </c>
      <c r="R202" s="225">
        <f>Q202*H202</f>
        <v>5.53992</v>
      </c>
      <c r="S202" s="225">
        <v>0</v>
      </c>
      <c r="T202" s="226">
        <f>S202*H202</f>
        <v>0</v>
      </c>
      <c r="AR202" s="17" t="s">
        <v>141</v>
      </c>
      <c r="AT202" s="17" t="s">
        <v>136</v>
      </c>
      <c r="AU202" s="17" t="s">
        <v>78</v>
      </c>
      <c r="AY202" s="17" t="s">
        <v>134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7" t="s">
        <v>76</v>
      </c>
      <c r="BK202" s="227">
        <f>ROUND(I202*H202,2)</f>
        <v>0</v>
      </c>
      <c r="BL202" s="17" t="s">
        <v>141</v>
      </c>
      <c r="BM202" s="17" t="s">
        <v>1762</v>
      </c>
    </row>
    <row r="203" spans="2:65" s="1" customFormat="1" ht="22.5" customHeight="1">
      <c r="B203" s="38"/>
      <c r="C203" s="216" t="s">
        <v>289</v>
      </c>
      <c r="D203" s="216" t="s">
        <v>136</v>
      </c>
      <c r="E203" s="217" t="s">
        <v>1475</v>
      </c>
      <c r="F203" s="218" t="s">
        <v>1476</v>
      </c>
      <c r="G203" s="219" t="s">
        <v>439</v>
      </c>
      <c r="H203" s="220">
        <v>12</v>
      </c>
      <c r="I203" s="221"/>
      <c r="J203" s="222">
        <f>ROUND(I203*H203,2)</f>
        <v>0</v>
      </c>
      <c r="K203" s="218" t="s">
        <v>140</v>
      </c>
      <c r="L203" s="43"/>
      <c r="M203" s="223" t="s">
        <v>1</v>
      </c>
      <c r="N203" s="224" t="s">
        <v>39</v>
      </c>
      <c r="O203" s="79"/>
      <c r="P203" s="225">
        <f>O203*H203</f>
        <v>0</v>
      </c>
      <c r="Q203" s="225">
        <v>0.26376</v>
      </c>
      <c r="R203" s="225">
        <f>Q203*H203</f>
        <v>3.16512</v>
      </c>
      <c r="S203" s="225">
        <v>0</v>
      </c>
      <c r="T203" s="226">
        <f>S203*H203</f>
        <v>0</v>
      </c>
      <c r="AR203" s="17" t="s">
        <v>141</v>
      </c>
      <c r="AT203" s="17" t="s">
        <v>136</v>
      </c>
      <c r="AU203" s="17" t="s">
        <v>78</v>
      </c>
      <c r="AY203" s="17" t="s">
        <v>134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7" t="s">
        <v>76</v>
      </c>
      <c r="BK203" s="227">
        <f>ROUND(I203*H203,2)</f>
        <v>0</v>
      </c>
      <c r="BL203" s="17" t="s">
        <v>141</v>
      </c>
      <c r="BM203" s="17" t="s">
        <v>1763</v>
      </c>
    </row>
    <row r="204" spans="2:51" s="13" customFormat="1" ht="12">
      <c r="B204" s="239"/>
      <c r="C204" s="240"/>
      <c r="D204" s="230" t="s">
        <v>143</v>
      </c>
      <c r="E204" s="241" t="s">
        <v>1</v>
      </c>
      <c r="F204" s="242" t="s">
        <v>1764</v>
      </c>
      <c r="G204" s="240"/>
      <c r="H204" s="243">
        <v>12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143</v>
      </c>
      <c r="AU204" s="249" t="s">
        <v>78</v>
      </c>
      <c r="AV204" s="13" t="s">
        <v>78</v>
      </c>
      <c r="AW204" s="13" t="s">
        <v>30</v>
      </c>
      <c r="AX204" s="13" t="s">
        <v>76</v>
      </c>
      <c r="AY204" s="249" t="s">
        <v>134</v>
      </c>
    </row>
    <row r="205" spans="2:65" s="1" customFormat="1" ht="22.5" customHeight="1">
      <c r="B205" s="38"/>
      <c r="C205" s="216" t="s">
        <v>293</v>
      </c>
      <c r="D205" s="216" t="s">
        <v>136</v>
      </c>
      <c r="E205" s="217" t="s">
        <v>1479</v>
      </c>
      <c r="F205" s="218" t="s">
        <v>1480</v>
      </c>
      <c r="G205" s="219" t="s">
        <v>439</v>
      </c>
      <c r="H205" s="220">
        <v>12</v>
      </c>
      <c r="I205" s="221"/>
      <c r="J205" s="222">
        <f>ROUND(I205*H205,2)</f>
        <v>0</v>
      </c>
      <c r="K205" s="218" t="s">
        <v>140</v>
      </c>
      <c r="L205" s="43"/>
      <c r="M205" s="223" t="s">
        <v>1</v>
      </c>
      <c r="N205" s="224" t="s">
        <v>39</v>
      </c>
      <c r="O205" s="79"/>
      <c r="P205" s="225">
        <f>O205*H205</f>
        <v>0</v>
      </c>
      <c r="Q205" s="225">
        <v>0.12966</v>
      </c>
      <c r="R205" s="225">
        <f>Q205*H205</f>
        <v>1.55592</v>
      </c>
      <c r="S205" s="225">
        <v>0</v>
      </c>
      <c r="T205" s="226">
        <f>S205*H205</f>
        <v>0</v>
      </c>
      <c r="AR205" s="17" t="s">
        <v>141</v>
      </c>
      <c r="AT205" s="17" t="s">
        <v>136</v>
      </c>
      <c r="AU205" s="17" t="s">
        <v>78</v>
      </c>
      <c r="AY205" s="17" t="s">
        <v>134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7" t="s">
        <v>76</v>
      </c>
      <c r="BK205" s="227">
        <f>ROUND(I205*H205,2)</f>
        <v>0</v>
      </c>
      <c r="BL205" s="17" t="s">
        <v>141</v>
      </c>
      <c r="BM205" s="17" t="s">
        <v>1765</v>
      </c>
    </row>
    <row r="206" spans="2:65" s="1" customFormat="1" ht="22.5" customHeight="1">
      <c r="B206" s="38"/>
      <c r="C206" s="216" t="s">
        <v>298</v>
      </c>
      <c r="D206" s="216" t="s">
        <v>136</v>
      </c>
      <c r="E206" s="217" t="s">
        <v>1482</v>
      </c>
      <c r="F206" s="218" t="s">
        <v>1483</v>
      </c>
      <c r="G206" s="219" t="s">
        <v>439</v>
      </c>
      <c r="H206" s="220">
        <v>20</v>
      </c>
      <c r="I206" s="221"/>
      <c r="J206" s="222">
        <f>ROUND(I206*H206,2)</f>
        <v>0</v>
      </c>
      <c r="K206" s="218" t="s">
        <v>140</v>
      </c>
      <c r="L206" s="43"/>
      <c r="M206" s="223" t="s">
        <v>1</v>
      </c>
      <c r="N206" s="224" t="s">
        <v>39</v>
      </c>
      <c r="O206" s="79"/>
      <c r="P206" s="225">
        <f>O206*H206</f>
        <v>0</v>
      </c>
      <c r="Q206" s="225">
        <v>0.20745</v>
      </c>
      <c r="R206" s="225">
        <f>Q206*H206</f>
        <v>4.149</v>
      </c>
      <c r="S206" s="225">
        <v>0</v>
      </c>
      <c r="T206" s="226">
        <f>S206*H206</f>
        <v>0</v>
      </c>
      <c r="AR206" s="17" t="s">
        <v>141</v>
      </c>
      <c r="AT206" s="17" t="s">
        <v>136</v>
      </c>
      <c r="AU206" s="17" t="s">
        <v>78</v>
      </c>
      <c r="AY206" s="17" t="s">
        <v>134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7" t="s">
        <v>76</v>
      </c>
      <c r="BK206" s="227">
        <f>ROUND(I206*H206,2)</f>
        <v>0</v>
      </c>
      <c r="BL206" s="17" t="s">
        <v>141</v>
      </c>
      <c r="BM206" s="17" t="s">
        <v>1766</v>
      </c>
    </row>
    <row r="207" spans="2:65" s="1" customFormat="1" ht="16.5" customHeight="1">
      <c r="B207" s="38"/>
      <c r="C207" s="216" t="s">
        <v>303</v>
      </c>
      <c r="D207" s="216" t="s">
        <v>136</v>
      </c>
      <c r="E207" s="217" t="s">
        <v>1485</v>
      </c>
      <c r="F207" s="218" t="s">
        <v>1486</v>
      </c>
      <c r="G207" s="219" t="s">
        <v>439</v>
      </c>
      <c r="H207" s="220">
        <v>24</v>
      </c>
      <c r="I207" s="221"/>
      <c r="J207" s="222">
        <f>ROUND(I207*H207,2)</f>
        <v>0</v>
      </c>
      <c r="K207" s="218" t="s">
        <v>140</v>
      </c>
      <c r="L207" s="43"/>
      <c r="M207" s="223" t="s">
        <v>1</v>
      </c>
      <c r="N207" s="224" t="s">
        <v>39</v>
      </c>
      <c r="O207" s="79"/>
      <c r="P207" s="225">
        <f>O207*H207</f>
        <v>0</v>
      </c>
      <c r="Q207" s="225">
        <v>0.00031</v>
      </c>
      <c r="R207" s="225">
        <f>Q207*H207</f>
        <v>0.00744</v>
      </c>
      <c r="S207" s="225">
        <v>0</v>
      </c>
      <c r="T207" s="226">
        <f>S207*H207</f>
        <v>0</v>
      </c>
      <c r="AR207" s="17" t="s">
        <v>141</v>
      </c>
      <c r="AT207" s="17" t="s">
        <v>136</v>
      </c>
      <c r="AU207" s="17" t="s">
        <v>78</v>
      </c>
      <c r="AY207" s="17" t="s">
        <v>134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7" t="s">
        <v>76</v>
      </c>
      <c r="BK207" s="227">
        <f>ROUND(I207*H207,2)</f>
        <v>0</v>
      </c>
      <c r="BL207" s="17" t="s">
        <v>141</v>
      </c>
      <c r="BM207" s="17" t="s">
        <v>1767</v>
      </c>
    </row>
    <row r="208" spans="2:63" s="11" customFormat="1" ht="22.8" customHeight="1">
      <c r="B208" s="200"/>
      <c r="C208" s="201"/>
      <c r="D208" s="202" t="s">
        <v>67</v>
      </c>
      <c r="E208" s="214" t="s">
        <v>175</v>
      </c>
      <c r="F208" s="214" t="s">
        <v>1488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SUM(P209:P264)</f>
        <v>0</v>
      </c>
      <c r="Q208" s="208"/>
      <c r="R208" s="209">
        <f>SUM(R209:R264)</f>
        <v>25.144215000000003</v>
      </c>
      <c r="S208" s="208"/>
      <c r="T208" s="210">
        <f>SUM(T209:T264)</f>
        <v>0.8</v>
      </c>
      <c r="AR208" s="211" t="s">
        <v>76</v>
      </c>
      <c r="AT208" s="212" t="s">
        <v>67</v>
      </c>
      <c r="AU208" s="212" t="s">
        <v>76</v>
      </c>
      <c r="AY208" s="211" t="s">
        <v>134</v>
      </c>
      <c r="BK208" s="213">
        <f>SUM(BK209:BK264)</f>
        <v>0</v>
      </c>
    </row>
    <row r="209" spans="2:65" s="1" customFormat="1" ht="16.5" customHeight="1">
      <c r="B209" s="38"/>
      <c r="C209" s="216" t="s">
        <v>308</v>
      </c>
      <c r="D209" s="216" t="s">
        <v>136</v>
      </c>
      <c r="E209" s="217" t="s">
        <v>1489</v>
      </c>
      <c r="F209" s="218" t="s">
        <v>1490</v>
      </c>
      <c r="G209" s="219" t="s">
        <v>459</v>
      </c>
      <c r="H209" s="220">
        <v>92</v>
      </c>
      <c r="I209" s="221"/>
      <c r="J209" s="222">
        <f>ROUND(I209*H209,2)</f>
        <v>0</v>
      </c>
      <c r="K209" s="218" t="s">
        <v>140</v>
      </c>
      <c r="L209" s="43"/>
      <c r="M209" s="223" t="s">
        <v>1</v>
      </c>
      <c r="N209" s="224" t="s">
        <v>39</v>
      </c>
      <c r="O209" s="79"/>
      <c r="P209" s="225">
        <f>O209*H209</f>
        <v>0</v>
      </c>
      <c r="Q209" s="225">
        <v>3E-05</v>
      </c>
      <c r="R209" s="225">
        <f>Q209*H209</f>
        <v>0.00276</v>
      </c>
      <c r="S209" s="225">
        <v>0</v>
      </c>
      <c r="T209" s="226">
        <f>S209*H209</f>
        <v>0</v>
      </c>
      <c r="AR209" s="17" t="s">
        <v>141</v>
      </c>
      <c r="AT209" s="17" t="s">
        <v>136</v>
      </c>
      <c r="AU209" s="17" t="s">
        <v>78</v>
      </c>
      <c r="AY209" s="17" t="s">
        <v>134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7" t="s">
        <v>76</v>
      </c>
      <c r="BK209" s="227">
        <f>ROUND(I209*H209,2)</f>
        <v>0</v>
      </c>
      <c r="BL209" s="17" t="s">
        <v>141</v>
      </c>
      <c r="BM209" s="17" t="s">
        <v>1768</v>
      </c>
    </row>
    <row r="210" spans="2:51" s="13" customFormat="1" ht="12">
      <c r="B210" s="239"/>
      <c r="C210" s="240"/>
      <c r="D210" s="230" t="s">
        <v>143</v>
      </c>
      <c r="E210" s="241" t="s">
        <v>1</v>
      </c>
      <c r="F210" s="242" t="s">
        <v>1769</v>
      </c>
      <c r="G210" s="240"/>
      <c r="H210" s="243">
        <v>65.5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143</v>
      </c>
      <c r="AU210" s="249" t="s">
        <v>78</v>
      </c>
      <c r="AV210" s="13" t="s">
        <v>78</v>
      </c>
      <c r="AW210" s="13" t="s">
        <v>30</v>
      </c>
      <c r="AX210" s="13" t="s">
        <v>68</v>
      </c>
      <c r="AY210" s="249" t="s">
        <v>134</v>
      </c>
    </row>
    <row r="211" spans="2:51" s="13" customFormat="1" ht="12">
      <c r="B211" s="239"/>
      <c r="C211" s="240"/>
      <c r="D211" s="230" t="s">
        <v>143</v>
      </c>
      <c r="E211" s="241" t="s">
        <v>1</v>
      </c>
      <c r="F211" s="242" t="s">
        <v>1770</v>
      </c>
      <c r="G211" s="240"/>
      <c r="H211" s="243">
        <v>26.5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143</v>
      </c>
      <c r="AU211" s="249" t="s">
        <v>78</v>
      </c>
      <c r="AV211" s="13" t="s">
        <v>78</v>
      </c>
      <c r="AW211" s="13" t="s">
        <v>30</v>
      </c>
      <c r="AX211" s="13" t="s">
        <v>68</v>
      </c>
      <c r="AY211" s="249" t="s">
        <v>134</v>
      </c>
    </row>
    <row r="212" spans="2:51" s="14" customFormat="1" ht="12">
      <c r="B212" s="250"/>
      <c r="C212" s="251"/>
      <c r="D212" s="230" t="s">
        <v>143</v>
      </c>
      <c r="E212" s="252" t="s">
        <v>1</v>
      </c>
      <c r="F212" s="253" t="s">
        <v>146</v>
      </c>
      <c r="G212" s="251"/>
      <c r="H212" s="254">
        <v>92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143</v>
      </c>
      <c r="AU212" s="260" t="s">
        <v>78</v>
      </c>
      <c r="AV212" s="14" t="s">
        <v>141</v>
      </c>
      <c r="AW212" s="14" t="s">
        <v>30</v>
      </c>
      <c r="AX212" s="14" t="s">
        <v>76</v>
      </c>
      <c r="AY212" s="260" t="s">
        <v>134</v>
      </c>
    </row>
    <row r="213" spans="2:65" s="1" customFormat="1" ht="16.5" customHeight="1">
      <c r="B213" s="38"/>
      <c r="C213" s="272" t="s">
        <v>312</v>
      </c>
      <c r="D213" s="272" t="s">
        <v>565</v>
      </c>
      <c r="E213" s="273" t="s">
        <v>1494</v>
      </c>
      <c r="F213" s="274" t="s">
        <v>1495</v>
      </c>
      <c r="G213" s="275" t="s">
        <v>459</v>
      </c>
      <c r="H213" s="276">
        <v>93.38</v>
      </c>
      <c r="I213" s="277"/>
      <c r="J213" s="278">
        <f>ROUND(I213*H213,2)</f>
        <v>0</v>
      </c>
      <c r="K213" s="274" t="s">
        <v>140</v>
      </c>
      <c r="L213" s="279"/>
      <c r="M213" s="280" t="s">
        <v>1</v>
      </c>
      <c r="N213" s="281" t="s">
        <v>39</v>
      </c>
      <c r="O213" s="79"/>
      <c r="P213" s="225">
        <f>O213*H213</f>
        <v>0</v>
      </c>
      <c r="Q213" s="225">
        <v>0.024</v>
      </c>
      <c r="R213" s="225">
        <f>Q213*H213</f>
        <v>2.24112</v>
      </c>
      <c r="S213" s="225">
        <v>0</v>
      </c>
      <c r="T213" s="226">
        <f>S213*H213</f>
        <v>0</v>
      </c>
      <c r="AR213" s="17" t="s">
        <v>175</v>
      </c>
      <c r="AT213" s="17" t="s">
        <v>565</v>
      </c>
      <c r="AU213" s="17" t="s">
        <v>78</v>
      </c>
      <c r="AY213" s="17" t="s">
        <v>134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7" t="s">
        <v>76</v>
      </c>
      <c r="BK213" s="227">
        <f>ROUND(I213*H213,2)</f>
        <v>0</v>
      </c>
      <c r="BL213" s="17" t="s">
        <v>141</v>
      </c>
      <c r="BM213" s="17" t="s">
        <v>1771</v>
      </c>
    </row>
    <row r="214" spans="2:51" s="13" customFormat="1" ht="12">
      <c r="B214" s="239"/>
      <c r="C214" s="240"/>
      <c r="D214" s="230" t="s">
        <v>143</v>
      </c>
      <c r="E214" s="241" t="s">
        <v>1</v>
      </c>
      <c r="F214" s="242" t="s">
        <v>1772</v>
      </c>
      <c r="G214" s="240"/>
      <c r="H214" s="243">
        <v>93.38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143</v>
      </c>
      <c r="AU214" s="249" t="s">
        <v>78</v>
      </c>
      <c r="AV214" s="13" t="s">
        <v>78</v>
      </c>
      <c r="AW214" s="13" t="s">
        <v>30</v>
      </c>
      <c r="AX214" s="13" t="s">
        <v>76</v>
      </c>
      <c r="AY214" s="249" t="s">
        <v>134</v>
      </c>
    </row>
    <row r="215" spans="2:65" s="1" customFormat="1" ht="16.5" customHeight="1">
      <c r="B215" s="38"/>
      <c r="C215" s="216" t="s">
        <v>316</v>
      </c>
      <c r="D215" s="216" t="s">
        <v>136</v>
      </c>
      <c r="E215" s="217" t="s">
        <v>1498</v>
      </c>
      <c r="F215" s="218" t="s">
        <v>1499</v>
      </c>
      <c r="G215" s="219" t="s">
        <v>459</v>
      </c>
      <c r="H215" s="220">
        <v>30</v>
      </c>
      <c r="I215" s="221"/>
      <c r="J215" s="222">
        <f>ROUND(I215*H215,2)</f>
        <v>0</v>
      </c>
      <c r="K215" s="218" t="s">
        <v>140</v>
      </c>
      <c r="L215" s="43"/>
      <c r="M215" s="223" t="s">
        <v>1</v>
      </c>
      <c r="N215" s="224" t="s">
        <v>39</v>
      </c>
      <c r="O215" s="79"/>
      <c r="P215" s="225">
        <f>O215*H215</f>
        <v>0</v>
      </c>
      <c r="Q215" s="225">
        <v>4E-05</v>
      </c>
      <c r="R215" s="225">
        <f>Q215*H215</f>
        <v>0.0012000000000000001</v>
      </c>
      <c r="S215" s="225">
        <v>0</v>
      </c>
      <c r="T215" s="226">
        <f>S215*H215</f>
        <v>0</v>
      </c>
      <c r="AR215" s="17" t="s">
        <v>141</v>
      </c>
      <c r="AT215" s="17" t="s">
        <v>136</v>
      </c>
      <c r="AU215" s="17" t="s">
        <v>78</v>
      </c>
      <c r="AY215" s="17" t="s">
        <v>134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76</v>
      </c>
      <c r="BK215" s="227">
        <f>ROUND(I215*H215,2)</f>
        <v>0</v>
      </c>
      <c r="BL215" s="17" t="s">
        <v>141</v>
      </c>
      <c r="BM215" s="17" t="s">
        <v>1773</v>
      </c>
    </row>
    <row r="216" spans="2:51" s="13" customFormat="1" ht="12">
      <c r="B216" s="239"/>
      <c r="C216" s="240"/>
      <c r="D216" s="230" t="s">
        <v>143</v>
      </c>
      <c r="E216" s="241" t="s">
        <v>1</v>
      </c>
      <c r="F216" s="242" t="s">
        <v>1774</v>
      </c>
      <c r="G216" s="240"/>
      <c r="H216" s="243">
        <v>30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143</v>
      </c>
      <c r="AU216" s="249" t="s">
        <v>78</v>
      </c>
      <c r="AV216" s="13" t="s">
        <v>78</v>
      </c>
      <c r="AW216" s="13" t="s">
        <v>30</v>
      </c>
      <c r="AX216" s="13" t="s">
        <v>76</v>
      </c>
      <c r="AY216" s="249" t="s">
        <v>134</v>
      </c>
    </row>
    <row r="217" spans="2:65" s="1" customFormat="1" ht="16.5" customHeight="1">
      <c r="B217" s="38"/>
      <c r="C217" s="272" t="s">
        <v>321</v>
      </c>
      <c r="D217" s="272" t="s">
        <v>565</v>
      </c>
      <c r="E217" s="273" t="s">
        <v>1503</v>
      </c>
      <c r="F217" s="274" t="s">
        <v>1504</v>
      </c>
      <c r="G217" s="275" t="s">
        <v>459</v>
      </c>
      <c r="H217" s="276">
        <v>30.45</v>
      </c>
      <c r="I217" s="277"/>
      <c r="J217" s="278">
        <f>ROUND(I217*H217,2)</f>
        <v>0</v>
      </c>
      <c r="K217" s="274" t="s">
        <v>140</v>
      </c>
      <c r="L217" s="279"/>
      <c r="M217" s="280" t="s">
        <v>1</v>
      </c>
      <c r="N217" s="281" t="s">
        <v>39</v>
      </c>
      <c r="O217" s="79"/>
      <c r="P217" s="225">
        <f>O217*H217</f>
        <v>0</v>
      </c>
      <c r="Q217" s="225">
        <v>0.043</v>
      </c>
      <c r="R217" s="225">
        <f>Q217*H217</f>
        <v>1.3093499999999998</v>
      </c>
      <c r="S217" s="225">
        <v>0</v>
      </c>
      <c r="T217" s="226">
        <f>S217*H217</f>
        <v>0</v>
      </c>
      <c r="AR217" s="17" t="s">
        <v>175</v>
      </c>
      <c r="AT217" s="17" t="s">
        <v>565</v>
      </c>
      <c r="AU217" s="17" t="s">
        <v>78</v>
      </c>
      <c r="AY217" s="17" t="s">
        <v>134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7" t="s">
        <v>76</v>
      </c>
      <c r="BK217" s="227">
        <f>ROUND(I217*H217,2)</f>
        <v>0</v>
      </c>
      <c r="BL217" s="17" t="s">
        <v>141</v>
      </c>
      <c r="BM217" s="17" t="s">
        <v>1775</v>
      </c>
    </row>
    <row r="218" spans="2:51" s="13" customFormat="1" ht="12">
      <c r="B218" s="239"/>
      <c r="C218" s="240"/>
      <c r="D218" s="230" t="s">
        <v>143</v>
      </c>
      <c r="E218" s="241" t="s">
        <v>1</v>
      </c>
      <c r="F218" s="242" t="s">
        <v>1776</v>
      </c>
      <c r="G218" s="240"/>
      <c r="H218" s="243">
        <v>30.45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143</v>
      </c>
      <c r="AU218" s="249" t="s">
        <v>78</v>
      </c>
      <c r="AV218" s="13" t="s">
        <v>78</v>
      </c>
      <c r="AW218" s="13" t="s">
        <v>30</v>
      </c>
      <c r="AX218" s="13" t="s">
        <v>76</v>
      </c>
      <c r="AY218" s="249" t="s">
        <v>134</v>
      </c>
    </row>
    <row r="219" spans="2:65" s="1" customFormat="1" ht="22.5" customHeight="1">
      <c r="B219" s="38"/>
      <c r="C219" s="216" t="s">
        <v>325</v>
      </c>
      <c r="D219" s="216" t="s">
        <v>136</v>
      </c>
      <c r="E219" s="217" t="s">
        <v>1515</v>
      </c>
      <c r="F219" s="218" t="s">
        <v>1516</v>
      </c>
      <c r="G219" s="219" t="s">
        <v>139</v>
      </c>
      <c r="H219" s="220">
        <v>1</v>
      </c>
      <c r="I219" s="221"/>
      <c r="J219" s="222">
        <f>ROUND(I219*H219,2)</f>
        <v>0</v>
      </c>
      <c r="K219" s="218" t="s">
        <v>140</v>
      </c>
      <c r="L219" s="43"/>
      <c r="M219" s="223" t="s">
        <v>1</v>
      </c>
      <c r="N219" s="224" t="s">
        <v>39</v>
      </c>
      <c r="O219" s="79"/>
      <c r="P219" s="225">
        <f>O219*H219</f>
        <v>0</v>
      </c>
      <c r="Q219" s="225">
        <v>7E-05</v>
      </c>
      <c r="R219" s="225">
        <f>Q219*H219</f>
        <v>7E-05</v>
      </c>
      <c r="S219" s="225">
        <v>0</v>
      </c>
      <c r="T219" s="226">
        <f>S219*H219</f>
        <v>0</v>
      </c>
      <c r="AR219" s="17" t="s">
        <v>141</v>
      </c>
      <c r="AT219" s="17" t="s">
        <v>136</v>
      </c>
      <c r="AU219" s="17" t="s">
        <v>78</v>
      </c>
      <c r="AY219" s="17" t="s">
        <v>134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7" t="s">
        <v>76</v>
      </c>
      <c r="BK219" s="227">
        <f>ROUND(I219*H219,2)</f>
        <v>0</v>
      </c>
      <c r="BL219" s="17" t="s">
        <v>141</v>
      </c>
      <c r="BM219" s="17" t="s">
        <v>1777</v>
      </c>
    </row>
    <row r="220" spans="2:65" s="1" customFormat="1" ht="16.5" customHeight="1">
      <c r="B220" s="38"/>
      <c r="C220" s="272" t="s">
        <v>329</v>
      </c>
      <c r="D220" s="272" t="s">
        <v>565</v>
      </c>
      <c r="E220" s="273" t="s">
        <v>1519</v>
      </c>
      <c r="F220" s="274" t="s">
        <v>1520</v>
      </c>
      <c r="G220" s="275" t="s">
        <v>139</v>
      </c>
      <c r="H220" s="276">
        <v>1.015</v>
      </c>
      <c r="I220" s="277"/>
      <c r="J220" s="278">
        <f>ROUND(I220*H220,2)</f>
        <v>0</v>
      </c>
      <c r="K220" s="274" t="s">
        <v>140</v>
      </c>
      <c r="L220" s="279"/>
      <c r="M220" s="280" t="s">
        <v>1</v>
      </c>
      <c r="N220" s="281" t="s">
        <v>39</v>
      </c>
      <c r="O220" s="79"/>
      <c r="P220" s="225">
        <f>O220*H220</f>
        <v>0</v>
      </c>
      <c r="Q220" s="225">
        <v>0.01</v>
      </c>
      <c r="R220" s="225">
        <f>Q220*H220</f>
        <v>0.01015</v>
      </c>
      <c r="S220" s="225">
        <v>0</v>
      </c>
      <c r="T220" s="226">
        <f>S220*H220</f>
        <v>0</v>
      </c>
      <c r="AR220" s="17" t="s">
        <v>175</v>
      </c>
      <c r="AT220" s="17" t="s">
        <v>565</v>
      </c>
      <c r="AU220" s="17" t="s">
        <v>78</v>
      </c>
      <c r="AY220" s="17" t="s">
        <v>134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7" t="s">
        <v>76</v>
      </c>
      <c r="BK220" s="227">
        <f>ROUND(I220*H220,2)</f>
        <v>0</v>
      </c>
      <c r="BL220" s="17" t="s">
        <v>141</v>
      </c>
      <c r="BM220" s="17" t="s">
        <v>1778</v>
      </c>
    </row>
    <row r="221" spans="2:51" s="13" customFormat="1" ht="12">
      <c r="B221" s="239"/>
      <c r="C221" s="240"/>
      <c r="D221" s="230" t="s">
        <v>143</v>
      </c>
      <c r="E221" s="241" t="s">
        <v>1</v>
      </c>
      <c r="F221" s="242" t="s">
        <v>1533</v>
      </c>
      <c r="G221" s="240"/>
      <c r="H221" s="243">
        <v>1.015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143</v>
      </c>
      <c r="AU221" s="249" t="s">
        <v>78</v>
      </c>
      <c r="AV221" s="13" t="s">
        <v>78</v>
      </c>
      <c r="AW221" s="13" t="s">
        <v>30</v>
      </c>
      <c r="AX221" s="13" t="s">
        <v>76</v>
      </c>
      <c r="AY221" s="249" t="s">
        <v>134</v>
      </c>
    </row>
    <row r="222" spans="2:65" s="1" customFormat="1" ht="16.5" customHeight="1">
      <c r="B222" s="38"/>
      <c r="C222" s="216" t="s">
        <v>333</v>
      </c>
      <c r="D222" s="216" t="s">
        <v>136</v>
      </c>
      <c r="E222" s="217" t="s">
        <v>1779</v>
      </c>
      <c r="F222" s="218" t="s">
        <v>1780</v>
      </c>
      <c r="G222" s="219" t="s">
        <v>139</v>
      </c>
      <c r="H222" s="220">
        <v>1</v>
      </c>
      <c r="I222" s="221"/>
      <c r="J222" s="222">
        <f>ROUND(I222*H222,2)</f>
        <v>0</v>
      </c>
      <c r="K222" s="218" t="s">
        <v>140</v>
      </c>
      <c r="L222" s="43"/>
      <c r="M222" s="223" t="s">
        <v>1</v>
      </c>
      <c r="N222" s="224" t="s">
        <v>39</v>
      </c>
      <c r="O222" s="79"/>
      <c r="P222" s="225">
        <f>O222*H222</f>
        <v>0</v>
      </c>
      <c r="Q222" s="225">
        <v>0.00012</v>
      </c>
      <c r="R222" s="225">
        <f>Q222*H222</f>
        <v>0.00012</v>
      </c>
      <c r="S222" s="225">
        <v>0</v>
      </c>
      <c r="T222" s="226">
        <f>S222*H222</f>
        <v>0</v>
      </c>
      <c r="AR222" s="17" t="s">
        <v>141</v>
      </c>
      <c r="AT222" s="17" t="s">
        <v>136</v>
      </c>
      <c r="AU222" s="17" t="s">
        <v>78</v>
      </c>
      <c r="AY222" s="17" t="s">
        <v>134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7" t="s">
        <v>76</v>
      </c>
      <c r="BK222" s="227">
        <f>ROUND(I222*H222,2)</f>
        <v>0</v>
      </c>
      <c r="BL222" s="17" t="s">
        <v>141</v>
      </c>
      <c r="BM222" s="17" t="s">
        <v>1781</v>
      </c>
    </row>
    <row r="223" spans="2:65" s="1" customFormat="1" ht="16.5" customHeight="1">
      <c r="B223" s="38"/>
      <c r="C223" s="272" t="s">
        <v>338</v>
      </c>
      <c r="D223" s="272" t="s">
        <v>565</v>
      </c>
      <c r="E223" s="273" t="s">
        <v>1782</v>
      </c>
      <c r="F223" s="274" t="s">
        <v>1783</v>
      </c>
      <c r="G223" s="275" t="s">
        <v>139</v>
      </c>
      <c r="H223" s="276">
        <v>1</v>
      </c>
      <c r="I223" s="277"/>
      <c r="J223" s="278">
        <f>ROUND(I223*H223,2)</f>
        <v>0</v>
      </c>
      <c r="K223" s="274" t="s">
        <v>140</v>
      </c>
      <c r="L223" s="279"/>
      <c r="M223" s="280" t="s">
        <v>1</v>
      </c>
      <c r="N223" s="281" t="s">
        <v>39</v>
      </c>
      <c r="O223" s="79"/>
      <c r="P223" s="225">
        <f>O223*H223</f>
        <v>0</v>
      </c>
      <c r="Q223" s="225">
        <v>0.0072</v>
      </c>
      <c r="R223" s="225">
        <f>Q223*H223</f>
        <v>0.0072</v>
      </c>
      <c r="S223" s="225">
        <v>0</v>
      </c>
      <c r="T223" s="226">
        <f>S223*H223</f>
        <v>0</v>
      </c>
      <c r="AR223" s="17" t="s">
        <v>175</v>
      </c>
      <c r="AT223" s="17" t="s">
        <v>565</v>
      </c>
      <c r="AU223" s="17" t="s">
        <v>78</v>
      </c>
      <c r="AY223" s="17" t="s">
        <v>134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7" t="s">
        <v>76</v>
      </c>
      <c r="BK223" s="227">
        <f>ROUND(I223*H223,2)</f>
        <v>0</v>
      </c>
      <c r="BL223" s="17" t="s">
        <v>141</v>
      </c>
      <c r="BM223" s="17" t="s">
        <v>1784</v>
      </c>
    </row>
    <row r="224" spans="2:65" s="1" customFormat="1" ht="16.5" customHeight="1">
      <c r="B224" s="38"/>
      <c r="C224" s="216" t="s">
        <v>343</v>
      </c>
      <c r="D224" s="216" t="s">
        <v>136</v>
      </c>
      <c r="E224" s="217" t="s">
        <v>1556</v>
      </c>
      <c r="F224" s="218" t="s">
        <v>1557</v>
      </c>
      <c r="G224" s="219" t="s">
        <v>1554</v>
      </c>
      <c r="H224" s="220">
        <v>13</v>
      </c>
      <c r="I224" s="221"/>
      <c r="J224" s="222">
        <f>ROUND(I224*H224,2)</f>
        <v>0</v>
      </c>
      <c r="K224" s="218" t="s">
        <v>140</v>
      </c>
      <c r="L224" s="43"/>
      <c r="M224" s="223" t="s">
        <v>1</v>
      </c>
      <c r="N224" s="224" t="s">
        <v>39</v>
      </c>
      <c r="O224" s="79"/>
      <c r="P224" s="225">
        <f>O224*H224</f>
        <v>0</v>
      </c>
      <c r="Q224" s="225">
        <v>0.00018</v>
      </c>
      <c r="R224" s="225">
        <f>Q224*H224</f>
        <v>0.00234</v>
      </c>
      <c r="S224" s="225">
        <v>0</v>
      </c>
      <c r="T224" s="226">
        <f>S224*H224</f>
        <v>0</v>
      </c>
      <c r="AR224" s="17" t="s">
        <v>141</v>
      </c>
      <c r="AT224" s="17" t="s">
        <v>136</v>
      </c>
      <c r="AU224" s="17" t="s">
        <v>78</v>
      </c>
      <c r="AY224" s="17" t="s">
        <v>134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7" t="s">
        <v>76</v>
      </c>
      <c r="BK224" s="227">
        <f>ROUND(I224*H224,2)</f>
        <v>0</v>
      </c>
      <c r="BL224" s="17" t="s">
        <v>141</v>
      </c>
      <c r="BM224" s="17" t="s">
        <v>1785</v>
      </c>
    </row>
    <row r="225" spans="2:65" s="1" customFormat="1" ht="16.5" customHeight="1">
      <c r="B225" s="38"/>
      <c r="C225" s="216" t="s">
        <v>348</v>
      </c>
      <c r="D225" s="216" t="s">
        <v>136</v>
      </c>
      <c r="E225" s="217" t="s">
        <v>1562</v>
      </c>
      <c r="F225" s="218" t="s">
        <v>1563</v>
      </c>
      <c r="G225" s="219" t="s">
        <v>139</v>
      </c>
      <c r="H225" s="220">
        <v>4</v>
      </c>
      <c r="I225" s="221"/>
      <c r="J225" s="222">
        <f>ROUND(I225*H225,2)</f>
        <v>0</v>
      </c>
      <c r="K225" s="218" t="s">
        <v>140</v>
      </c>
      <c r="L225" s="43"/>
      <c r="M225" s="223" t="s">
        <v>1</v>
      </c>
      <c r="N225" s="224" t="s">
        <v>39</v>
      </c>
      <c r="O225" s="79"/>
      <c r="P225" s="225">
        <f>O225*H225</f>
        <v>0</v>
      </c>
      <c r="Q225" s="225">
        <v>0.00918</v>
      </c>
      <c r="R225" s="225">
        <f>Q225*H225</f>
        <v>0.03672</v>
      </c>
      <c r="S225" s="225">
        <v>0</v>
      </c>
      <c r="T225" s="226">
        <f>S225*H225</f>
        <v>0</v>
      </c>
      <c r="AR225" s="17" t="s">
        <v>141</v>
      </c>
      <c r="AT225" s="17" t="s">
        <v>136</v>
      </c>
      <c r="AU225" s="17" t="s">
        <v>78</v>
      </c>
      <c r="AY225" s="17" t="s">
        <v>134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7" t="s">
        <v>76</v>
      </c>
      <c r="BK225" s="227">
        <f>ROUND(I225*H225,2)</f>
        <v>0</v>
      </c>
      <c r="BL225" s="17" t="s">
        <v>141</v>
      </c>
      <c r="BM225" s="17" t="s">
        <v>1786</v>
      </c>
    </row>
    <row r="226" spans="2:65" s="1" customFormat="1" ht="22.5" customHeight="1">
      <c r="B226" s="38"/>
      <c r="C226" s="272" t="s">
        <v>353</v>
      </c>
      <c r="D226" s="272" t="s">
        <v>565</v>
      </c>
      <c r="E226" s="273" t="s">
        <v>1566</v>
      </c>
      <c r="F226" s="274" t="s">
        <v>1567</v>
      </c>
      <c r="G226" s="275" t="s">
        <v>139</v>
      </c>
      <c r="H226" s="276">
        <v>10</v>
      </c>
      <c r="I226" s="277"/>
      <c r="J226" s="278">
        <f>ROUND(I226*H226,2)</f>
        <v>0</v>
      </c>
      <c r="K226" s="274" t="s">
        <v>140</v>
      </c>
      <c r="L226" s="279"/>
      <c r="M226" s="280" t="s">
        <v>1</v>
      </c>
      <c r="N226" s="281" t="s">
        <v>39</v>
      </c>
      <c r="O226" s="79"/>
      <c r="P226" s="225">
        <f>O226*H226</f>
        <v>0</v>
      </c>
      <c r="Q226" s="225">
        <v>0.002</v>
      </c>
      <c r="R226" s="225">
        <f>Q226*H226</f>
        <v>0.02</v>
      </c>
      <c r="S226" s="225">
        <v>0</v>
      </c>
      <c r="T226" s="226">
        <f>S226*H226</f>
        <v>0</v>
      </c>
      <c r="AR226" s="17" t="s">
        <v>175</v>
      </c>
      <c r="AT226" s="17" t="s">
        <v>565</v>
      </c>
      <c r="AU226" s="17" t="s">
        <v>78</v>
      </c>
      <c r="AY226" s="17" t="s">
        <v>134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7" t="s">
        <v>76</v>
      </c>
      <c r="BK226" s="227">
        <f>ROUND(I226*H226,2)</f>
        <v>0</v>
      </c>
      <c r="BL226" s="17" t="s">
        <v>141</v>
      </c>
      <c r="BM226" s="17" t="s">
        <v>1787</v>
      </c>
    </row>
    <row r="227" spans="2:65" s="1" customFormat="1" ht="22.5" customHeight="1">
      <c r="B227" s="38"/>
      <c r="C227" s="272" t="s">
        <v>358</v>
      </c>
      <c r="D227" s="272" t="s">
        <v>565</v>
      </c>
      <c r="E227" s="273" t="s">
        <v>1569</v>
      </c>
      <c r="F227" s="274" t="s">
        <v>1570</v>
      </c>
      <c r="G227" s="275" t="s">
        <v>139</v>
      </c>
      <c r="H227" s="276">
        <v>1</v>
      </c>
      <c r="I227" s="277"/>
      <c r="J227" s="278">
        <f>ROUND(I227*H227,2)</f>
        <v>0</v>
      </c>
      <c r="K227" s="274" t="s">
        <v>140</v>
      </c>
      <c r="L227" s="279"/>
      <c r="M227" s="280" t="s">
        <v>1</v>
      </c>
      <c r="N227" s="281" t="s">
        <v>39</v>
      </c>
      <c r="O227" s="79"/>
      <c r="P227" s="225">
        <f>O227*H227</f>
        <v>0</v>
      </c>
      <c r="Q227" s="225">
        <v>0.506</v>
      </c>
      <c r="R227" s="225">
        <f>Q227*H227</f>
        <v>0.506</v>
      </c>
      <c r="S227" s="225">
        <v>0</v>
      </c>
      <c r="T227" s="226">
        <f>S227*H227</f>
        <v>0</v>
      </c>
      <c r="AR227" s="17" t="s">
        <v>175</v>
      </c>
      <c r="AT227" s="17" t="s">
        <v>565</v>
      </c>
      <c r="AU227" s="17" t="s">
        <v>78</v>
      </c>
      <c r="AY227" s="17" t="s">
        <v>134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7" t="s">
        <v>76</v>
      </c>
      <c r="BK227" s="227">
        <f>ROUND(I227*H227,2)</f>
        <v>0</v>
      </c>
      <c r="BL227" s="17" t="s">
        <v>141</v>
      </c>
      <c r="BM227" s="17" t="s">
        <v>1788</v>
      </c>
    </row>
    <row r="228" spans="2:65" s="1" customFormat="1" ht="22.5" customHeight="1">
      <c r="B228" s="38"/>
      <c r="C228" s="272" t="s">
        <v>362</v>
      </c>
      <c r="D228" s="272" t="s">
        <v>565</v>
      </c>
      <c r="E228" s="273" t="s">
        <v>1572</v>
      </c>
      <c r="F228" s="274" t="s">
        <v>1573</v>
      </c>
      <c r="G228" s="275" t="s">
        <v>139</v>
      </c>
      <c r="H228" s="276">
        <v>2</v>
      </c>
      <c r="I228" s="277"/>
      <c r="J228" s="278">
        <f>ROUND(I228*H228,2)</f>
        <v>0</v>
      </c>
      <c r="K228" s="274" t="s">
        <v>140</v>
      </c>
      <c r="L228" s="279"/>
      <c r="M228" s="280" t="s">
        <v>1</v>
      </c>
      <c r="N228" s="281" t="s">
        <v>39</v>
      </c>
      <c r="O228" s="79"/>
      <c r="P228" s="225">
        <f>O228*H228</f>
        <v>0</v>
      </c>
      <c r="Q228" s="225">
        <v>0.254</v>
      </c>
      <c r="R228" s="225">
        <f>Q228*H228</f>
        <v>0.508</v>
      </c>
      <c r="S228" s="225">
        <v>0</v>
      </c>
      <c r="T228" s="226">
        <f>S228*H228</f>
        <v>0</v>
      </c>
      <c r="AR228" s="17" t="s">
        <v>175</v>
      </c>
      <c r="AT228" s="17" t="s">
        <v>565</v>
      </c>
      <c r="AU228" s="17" t="s">
        <v>78</v>
      </c>
      <c r="AY228" s="17" t="s">
        <v>134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7" t="s">
        <v>76</v>
      </c>
      <c r="BK228" s="227">
        <f>ROUND(I228*H228,2)</f>
        <v>0</v>
      </c>
      <c r="BL228" s="17" t="s">
        <v>141</v>
      </c>
      <c r="BM228" s="17" t="s">
        <v>1789</v>
      </c>
    </row>
    <row r="229" spans="2:65" s="1" customFormat="1" ht="22.5" customHeight="1">
      <c r="B229" s="38"/>
      <c r="C229" s="272" t="s">
        <v>366</v>
      </c>
      <c r="D229" s="272" t="s">
        <v>565</v>
      </c>
      <c r="E229" s="273" t="s">
        <v>1575</v>
      </c>
      <c r="F229" s="274" t="s">
        <v>1576</v>
      </c>
      <c r="G229" s="275" t="s">
        <v>139</v>
      </c>
      <c r="H229" s="276">
        <v>1</v>
      </c>
      <c r="I229" s="277"/>
      <c r="J229" s="278">
        <f>ROUND(I229*H229,2)</f>
        <v>0</v>
      </c>
      <c r="K229" s="274" t="s">
        <v>140</v>
      </c>
      <c r="L229" s="279"/>
      <c r="M229" s="280" t="s">
        <v>1</v>
      </c>
      <c r="N229" s="281" t="s">
        <v>39</v>
      </c>
      <c r="O229" s="79"/>
      <c r="P229" s="225">
        <f>O229*H229</f>
        <v>0</v>
      </c>
      <c r="Q229" s="225">
        <v>1.013</v>
      </c>
      <c r="R229" s="225">
        <f>Q229*H229</f>
        <v>1.013</v>
      </c>
      <c r="S229" s="225">
        <v>0</v>
      </c>
      <c r="T229" s="226">
        <f>S229*H229</f>
        <v>0</v>
      </c>
      <c r="AR229" s="17" t="s">
        <v>175</v>
      </c>
      <c r="AT229" s="17" t="s">
        <v>565</v>
      </c>
      <c r="AU229" s="17" t="s">
        <v>78</v>
      </c>
      <c r="AY229" s="17" t="s">
        <v>134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7" t="s">
        <v>76</v>
      </c>
      <c r="BK229" s="227">
        <f>ROUND(I229*H229,2)</f>
        <v>0</v>
      </c>
      <c r="BL229" s="17" t="s">
        <v>141</v>
      </c>
      <c r="BM229" s="17" t="s">
        <v>1790</v>
      </c>
    </row>
    <row r="230" spans="2:65" s="1" customFormat="1" ht="16.5" customHeight="1">
      <c r="B230" s="38"/>
      <c r="C230" s="216" t="s">
        <v>370</v>
      </c>
      <c r="D230" s="216" t="s">
        <v>136</v>
      </c>
      <c r="E230" s="217" t="s">
        <v>1578</v>
      </c>
      <c r="F230" s="218" t="s">
        <v>1579</v>
      </c>
      <c r="G230" s="219" t="s">
        <v>139</v>
      </c>
      <c r="H230" s="220">
        <v>3</v>
      </c>
      <c r="I230" s="221"/>
      <c r="J230" s="222">
        <f>ROUND(I230*H230,2)</f>
        <v>0</v>
      </c>
      <c r="K230" s="218" t="s">
        <v>140</v>
      </c>
      <c r="L230" s="43"/>
      <c r="M230" s="223" t="s">
        <v>1</v>
      </c>
      <c r="N230" s="224" t="s">
        <v>39</v>
      </c>
      <c r="O230" s="79"/>
      <c r="P230" s="225">
        <f>O230*H230</f>
        <v>0</v>
      </c>
      <c r="Q230" s="225">
        <v>0.01147</v>
      </c>
      <c r="R230" s="225">
        <f>Q230*H230</f>
        <v>0.034409999999999996</v>
      </c>
      <c r="S230" s="225">
        <v>0</v>
      </c>
      <c r="T230" s="226">
        <f>S230*H230</f>
        <v>0</v>
      </c>
      <c r="AR230" s="17" t="s">
        <v>141</v>
      </c>
      <c r="AT230" s="17" t="s">
        <v>136</v>
      </c>
      <c r="AU230" s="17" t="s">
        <v>78</v>
      </c>
      <c r="AY230" s="17" t="s">
        <v>134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7" t="s">
        <v>76</v>
      </c>
      <c r="BK230" s="227">
        <f>ROUND(I230*H230,2)</f>
        <v>0</v>
      </c>
      <c r="BL230" s="17" t="s">
        <v>141</v>
      </c>
      <c r="BM230" s="17" t="s">
        <v>1791</v>
      </c>
    </row>
    <row r="231" spans="2:65" s="1" customFormat="1" ht="16.5" customHeight="1">
      <c r="B231" s="38"/>
      <c r="C231" s="272" t="s">
        <v>374</v>
      </c>
      <c r="D231" s="272" t="s">
        <v>565</v>
      </c>
      <c r="E231" s="273" t="s">
        <v>1582</v>
      </c>
      <c r="F231" s="274" t="s">
        <v>1583</v>
      </c>
      <c r="G231" s="275" t="s">
        <v>139</v>
      </c>
      <c r="H231" s="276">
        <v>3</v>
      </c>
      <c r="I231" s="277"/>
      <c r="J231" s="278">
        <f>ROUND(I231*H231,2)</f>
        <v>0</v>
      </c>
      <c r="K231" s="274" t="s">
        <v>140</v>
      </c>
      <c r="L231" s="279"/>
      <c r="M231" s="280" t="s">
        <v>1</v>
      </c>
      <c r="N231" s="281" t="s">
        <v>39</v>
      </c>
      <c r="O231" s="79"/>
      <c r="P231" s="225">
        <f>O231*H231</f>
        <v>0</v>
      </c>
      <c r="Q231" s="225">
        <v>0.585</v>
      </c>
      <c r="R231" s="225">
        <f>Q231*H231</f>
        <v>1.755</v>
      </c>
      <c r="S231" s="225">
        <v>0</v>
      </c>
      <c r="T231" s="226">
        <f>S231*H231</f>
        <v>0</v>
      </c>
      <c r="AR231" s="17" t="s">
        <v>175</v>
      </c>
      <c r="AT231" s="17" t="s">
        <v>565</v>
      </c>
      <c r="AU231" s="17" t="s">
        <v>78</v>
      </c>
      <c r="AY231" s="17" t="s">
        <v>134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76</v>
      </c>
      <c r="BK231" s="227">
        <f>ROUND(I231*H231,2)</f>
        <v>0</v>
      </c>
      <c r="BL231" s="17" t="s">
        <v>141</v>
      </c>
      <c r="BM231" s="17" t="s">
        <v>1792</v>
      </c>
    </row>
    <row r="232" spans="2:65" s="1" customFormat="1" ht="16.5" customHeight="1">
      <c r="B232" s="38"/>
      <c r="C232" s="216" t="s">
        <v>378</v>
      </c>
      <c r="D232" s="216" t="s">
        <v>136</v>
      </c>
      <c r="E232" s="217" t="s">
        <v>1585</v>
      </c>
      <c r="F232" s="218" t="s">
        <v>1586</v>
      </c>
      <c r="G232" s="219" t="s">
        <v>139</v>
      </c>
      <c r="H232" s="220">
        <v>3</v>
      </c>
      <c r="I232" s="221"/>
      <c r="J232" s="222">
        <f>ROUND(I232*H232,2)</f>
        <v>0</v>
      </c>
      <c r="K232" s="218" t="s">
        <v>140</v>
      </c>
      <c r="L232" s="43"/>
      <c r="M232" s="223" t="s">
        <v>1</v>
      </c>
      <c r="N232" s="224" t="s">
        <v>39</v>
      </c>
      <c r="O232" s="79"/>
      <c r="P232" s="225">
        <f>O232*H232</f>
        <v>0</v>
      </c>
      <c r="Q232" s="225">
        <v>0.02753</v>
      </c>
      <c r="R232" s="225">
        <f>Q232*H232</f>
        <v>0.08259</v>
      </c>
      <c r="S232" s="225">
        <v>0</v>
      </c>
      <c r="T232" s="226">
        <f>S232*H232</f>
        <v>0</v>
      </c>
      <c r="AR232" s="17" t="s">
        <v>141</v>
      </c>
      <c r="AT232" s="17" t="s">
        <v>136</v>
      </c>
      <c r="AU232" s="17" t="s">
        <v>78</v>
      </c>
      <c r="AY232" s="17" t="s">
        <v>134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7" t="s">
        <v>76</v>
      </c>
      <c r="BK232" s="227">
        <f>ROUND(I232*H232,2)</f>
        <v>0</v>
      </c>
      <c r="BL232" s="17" t="s">
        <v>141</v>
      </c>
      <c r="BM232" s="17" t="s">
        <v>1793</v>
      </c>
    </row>
    <row r="233" spans="2:65" s="1" customFormat="1" ht="22.5" customHeight="1">
      <c r="B233" s="38"/>
      <c r="C233" s="272" t="s">
        <v>382</v>
      </c>
      <c r="D233" s="272" t="s">
        <v>565</v>
      </c>
      <c r="E233" s="273" t="s">
        <v>1588</v>
      </c>
      <c r="F233" s="274" t="s">
        <v>1589</v>
      </c>
      <c r="G233" s="275" t="s">
        <v>139</v>
      </c>
      <c r="H233" s="276">
        <v>3</v>
      </c>
      <c r="I233" s="277"/>
      <c r="J233" s="278">
        <f>ROUND(I233*H233,2)</f>
        <v>0</v>
      </c>
      <c r="K233" s="274" t="s">
        <v>1</v>
      </c>
      <c r="L233" s="279"/>
      <c r="M233" s="280" t="s">
        <v>1</v>
      </c>
      <c r="N233" s="281" t="s">
        <v>39</v>
      </c>
      <c r="O233" s="79"/>
      <c r="P233" s="225">
        <f>O233*H233</f>
        <v>0</v>
      </c>
      <c r="Q233" s="225">
        <v>1.39</v>
      </c>
      <c r="R233" s="225">
        <f>Q233*H233</f>
        <v>4.17</v>
      </c>
      <c r="S233" s="225">
        <v>0</v>
      </c>
      <c r="T233" s="226">
        <f>S233*H233</f>
        <v>0</v>
      </c>
      <c r="AR233" s="17" t="s">
        <v>175</v>
      </c>
      <c r="AT233" s="17" t="s">
        <v>565</v>
      </c>
      <c r="AU233" s="17" t="s">
        <v>78</v>
      </c>
      <c r="AY233" s="17" t="s">
        <v>134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7" t="s">
        <v>76</v>
      </c>
      <c r="BK233" s="227">
        <f>ROUND(I233*H233,2)</f>
        <v>0</v>
      </c>
      <c r="BL233" s="17" t="s">
        <v>141</v>
      </c>
      <c r="BM233" s="17" t="s">
        <v>1794</v>
      </c>
    </row>
    <row r="234" spans="2:65" s="1" customFormat="1" ht="16.5" customHeight="1">
      <c r="B234" s="38"/>
      <c r="C234" s="216" t="s">
        <v>386</v>
      </c>
      <c r="D234" s="216" t="s">
        <v>136</v>
      </c>
      <c r="E234" s="217" t="s">
        <v>1795</v>
      </c>
      <c r="F234" s="218" t="s">
        <v>1796</v>
      </c>
      <c r="G234" s="219" t="s">
        <v>139</v>
      </c>
      <c r="H234" s="220">
        <v>6</v>
      </c>
      <c r="I234" s="221"/>
      <c r="J234" s="222">
        <f>ROUND(I234*H234,2)</f>
        <v>0</v>
      </c>
      <c r="K234" s="218" t="s">
        <v>140</v>
      </c>
      <c r="L234" s="43"/>
      <c r="M234" s="223" t="s">
        <v>1</v>
      </c>
      <c r="N234" s="224" t="s">
        <v>39</v>
      </c>
      <c r="O234" s="79"/>
      <c r="P234" s="225">
        <f>O234*H234</f>
        <v>0</v>
      </c>
      <c r="Q234" s="225">
        <v>0.00207</v>
      </c>
      <c r="R234" s="225">
        <f>Q234*H234</f>
        <v>0.012419999999999999</v>
      </c>
      <c r="S234" s="225">
        <v>0</v>
      </c>
      <c r="T234" s="226">
        <f>S234*H234</f>
        <v>0</v>
      </c>
      <c r="AR234" s="17" t="s">
        <v>141</v>
      </c>
      <c r="AT234" s="17" t="s">
        <v>136</v>
      </c>
      <c r="AU234" s="17" t="s">
        <v>78</v>
      </c>
      <c r="AY234" s="17" t="s">
        <v>134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7" t="s">
        <v>76</v>
      </c>
      <c r="BK234" s="227">
        <f>ROUND(I234*H234,2)</f>
        <v>0</v>
      </c>
      <c r="BL234" s="17" t="s">
        <v>141</v>
      </c>
      <c r="BM234" s="17" t="s">
        <v>1797</v>
      </c>
    </row>
    <row r="235" spans="2:65" s="1" customFormat="1" ht="16.5" customHeight="1">
      <c r="B235" s="38"/>
      <c r="C235" s="216" t="s">
        <v>390</v>
      </c>
      <c r="D235" s="216" t="s">
        <v>136</v>
      </c>
      <c r="E235" s="217" t="s">
        <v>1600</v>
      </c>
      <c r="F235" s="218" t="s">
        <v>1601</v>
      </c>
      <c r="G235" s="219" t="s">
        <v>139</v>
      </c>
      <c r="H235" s="220">
        <v>10</v>
      </c>
      <c r="I235" s="221"/>
      <c r="J235" s="222">
        <f>ROUND(I235*H235,2)</f>
        <v>0</v>
      </c>
      <c r="K235" s="218" t="s">
        <v>140</v>
      </c>
      <c r="L235" s="43"/>
      <c r="M235" s="223" t="s">
        <v>1</v>
      </c>
      <c r="N235" s="224" t="s">
        <v>39</v>
      </c>
      <c r="O235" s="79"/>
      <c r="P235" s="225">
        <f>O235*H235</f>
        <v>0</v>
      </c>
      <c r="Q235" s="225">
        <v>0.3409</v>
      </c>
      <c r="R235" s="225">
        <f>Q235*H235</f>
        <v>3.409</v>
      </c>
      <c r="S235" s="225">
        <v>0</v>
      </c>
      <c r="T235" s="226">
        <f>S235*H235</f>
        <v>0</v>
      </c>
      <c r="AR235" s="17" t="s">
        <v>141</v>
      </c>
      <c r="AT235" s="17" t="s">
        <v>136</v>
      </c>
      <c r="AU235" s="17" t="s">
        <v>78</v>
      </c>
      <c r="AY235" s="17" t="s">
        <v>134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7" t="s">
        <v>76</v>
      </c>
      <c r="BK235" s="227">
        <f>ROUND(I235*H235,2)</f>
        <v>0</v>
      </c>
      <c r="BL235" s="17" t="s">
        <v>141</v>
      </c>
      <c r="BM235" s="17" t="s">
        <v>1798</v>
      </c>
    </row>
    <row r="236" spans="2:65" s="1" customFormat="1" ht="16.5" customHeight="1">
      <c r="B236" s="38"/>
      <c r="C236" s="272" t="s">
        <v>394</v>
      </c>
      <c r="D236" s="272" t="s">
        <v>565</v>
      </c>
      <c r="E236" s="273" t="s">
        <v>1603</v>
      </c>
      <c r="F236" s="274" t="s">
        <v>1604</v>
      </c>
      <c r="G236" s="275" t="s">
        <v>139</v>
      </c>
      <c r="H236" s="276">
        <v>10.15</v>
      </c>
      <c r="I236" s="277"/>
      <c r="J236" s="278">
        <f>ROUND(I236*H236,2)</f>
        <v>0</v>
      </c>
      <c r="K236" s="274" t="s">
        <v>140</v>
      </c>
      <c r="L236" s="279"/>
      <c r="M236" s="280" t="s">
        <v>1</v>
      </c>
      <c r="N236" s="281" t="s">
        <v>39</v>
      </c>
      <c r="O236" s="79"/>
      <c r="P236" s="225">
        <f>O236*H236</f>
        <v>0</v>
      </c>
      <c r="Q236" s="225">
        <v>0.097</v>
      </c>
      <c r="R236" s="225">
        <f>Q236*H236</f>
        <v>0.98455</v>
      </c>
      <c r="S236" s="225">
        <v>0</v>
      </c>
      <c r="T236" s="226">
        <f>S236*H236</f>
        <v>0</v>
      </c>
      <c r="AR236" s="17" t="s">
        <v>175</v>
      </c>
      <c r="AT236" s="17" t="s">
        <v>565</v>
      </c>
      <c r="AU236" s="17" t="s">
        <v>78</v>
      </c>
      <c r="AY236" s="17" t="s">
        <v>134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7" t="s">
        <v>76</v>
      </c>
      <c r="BK236" s="227">
        <f>ROUND(I236*H236,2)</f>
        <v>0</v>
      </c>
      <c r="BL236" s="17" t="s">
        <v>141</v>
      </c>
      <c r="BM236" s="17" t="s">
        <v>1799</v>
      </c>
    </row>
    <row r="237" spans="2:51" s="13" customFormat="1" ht="12">
      <c r="B237" s="239"/>
      <c r="C237" s="240"/>
      <c r="D237" s="230" t="s">
        <v>143</v>
      </c>
      <c r="E237" s="241" t="s">
        <v>1</v>
      </c>
      <c r="F237" s="242" t="s">
        <v>1800</v>
      </c>
      <c r="G237" s="240"/>
      <c r="H237" s="243">
        <v>10.15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143</v>
      </c>
      <c r="AU237" s="249" t="s">
        <v>78</v>
      </c>
      <c r="AV237" s="13" t="s">
        <v>78</v>
      </c>
      <c r="AW237" s="13" t="s">
        <v>30</v>
      </c>
      <c r="AX237" s="13" t="s">
        <v>76</v>
      </c>
      <c r="AY237" s="249" t="s">
        <v>134</v>
      </c>
    </row>
    <row r="238" spans="2:65" s="1" customFormat="1" ht="16.5" customHeight="1">
      <c r="B238" s="38"/>
      <c r="C238" s="272" t="s">
        <v>398</v>
      </c>
      <c r="D238" s="272" t="s">
        <v>565</v>
      </c>
      <c r="E238" s="273" t="s">
        <v>1607</v>
      </c>
      <c r="F238" s="274" t="s">
        <v>1608</v>
      </c>
      <c r="G238" s="275" t="s">
        <v>139</v>
      </c>
      <c r="H238" s="276">
        <v>10.15</v>
      </c>
      <c r="I238" s="277"/>
      <c r="J238" s="278">
        <f>ROUND(I238*H238,2)</f>
        <v>0</v>
      </c>
      <c r="K238" s="274" t="s">
        <v>140</v>
      </c>
      <c r="L238" s="279"/>
      <c r="M238" s="280" t="s">
        <v>1</v>
      </c>
      <c r="N238" s="281" t="s">
        <v>39</v>
      </c>
      <c r="O238" s="79"/>
      <c r="P238" s="225">
        <f>O238*H238</f>
        <v>0</v>
      </c>
      <c r="Q238" s="225">
        <v>0.04</v>
      </c>
      <c r="R238" s="225">
        <f>Q238*H238</f>
        <v>0.406</v>
      </c>
      <c r="S238" s="225">
        <v>0</v>
      </c>
      <c r="T238" s="226">
        <f>S238*H238</f>
        <v>0</v>
      </c>
      <c r="AR238" s="17" t="s">
        <v>175</v>
      </c>
      <c r="AT238" s="17" t="s">
        <v>565</v>
      </c>
      <c r="AU238" s="17" t="s">
        <v>78</v>
      </c>
      <c r="AY238" s="17" t="s">
        <v>134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7" t="s">
        <v>76</v>
      </c>
      <c r="BK238" s="227">
        <f>ROUND(I238*H238,2)</f>
        <v>0</v>
      </c>
      <c r="BL238" s="17" t="s">
        <v>141</v>
      </c>
      <c r="BM238" s="17" t="s">
        <v>1801</v>
      </c>
    </row>
    <row r="239" spans="2:51" s="13" customFormat="1" ht="12">
      <c r="B239" s="239"/>
      <c r="C239" s="240"/>
      <c r="D239" s="230" t="s">
        <v>143</v>
      </c>
      <c r="E239" s="241" t="s">
        <v>1</v>
      </c>
      <c r="F239" s="242" t="s">
        <v>1800</v>
      </c>
      <c r="G239" s="240"/>
      <c r="H239" s="243">
        <v>10.15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143</v>
      </c>
      <c r="AU239" s="249" t="s">
        <v>78</v>
      </c>
      <c r="AV239" s="13" t="s">
        <v>78</v>
      </c>
      <c r="AW239" s="13" t="s">
        <v>30</v>
      </c>
      <c r="AX239" s="13" t="s">
        <v>76</v>
      </c>
      <c r="AY239" s="249" t="s">
        <v>134</v>
      </c>
    </row>
    <row r="240" spans="2:65" s="1" customFormat="1" ht="16.5" customHeight="1">
      <c r="B240" s="38"/>
      <c r="C240" s="272" t="s">
        <v>402</v>
      </c>
      <c r="D240" s="272" t="s">
        <v>565</v>
      </c>
      <c r="E240" s="273" t="s">
        <v>1610</v>
      </c>
      <c r="F240" s="274" t="s">
        <v>1611</v>
      </c>
      <c r="G240" s="275" t="s">
        <v>139</v>
      </c>
      <c r="H240" s="276">
        <v>10.15</v>
      </c>
      <c r="I240" s="277"/>
      <c r="J240" s="278">
        <f>ROUND(I240*H240,2)</f>
        <v>0</v>
      </c>
      <c r="K240" s="274" t="s">
        <v>140</v>
      </c>
      <c r="L240" s="279"/>
      <c r="M240" s="280" t="s">
        <v>1</v>
      </c>
      <c r="N240" s="281" t="s">
        <v>39</v>
      </c>
      <c r="O240" s="79"/>
      <c r="P240" s="225">
        <f>O240*H240</f>
        <v>0</v>
      </c>
      <c r="Q240" s="225">
        <v>0.04</v>
      </c>
      <c r="R240" s="225">
        <f>Q240*H240</f>
        <v>0.406</v>
      </c>
      <c r="S240" s="225">
        <v>0</v>
      </c>
      <c r="T240" s="226">
        <f>S240*H240</f>
        <v>0</v>
      </c>
      <c r="AR240" s="17" t="s">
        <v>175</v>
      </c>
      <c r="AT240" s="17" t="s">
        <v>565</v>
      </c>
      <c r="AU240" s="17" t="s">
        <v>78</v>
      </c>
      <c r="AY240" s="17" t="s">
        <v>134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7" t="s">
        <v>76</v>
      </c>
      <c r="BK240" s="227">
        <f>ROUND(I240*H240,2)</f>
        <v>0</v>
      </c>
      <c r="BL240" s="17" t="s">
        <v>141</v>
      </c>
      <c r="BM240" s="17" t="s">
        <v>1802</v>
      </c>
    </row>
    <row r="241" spans="2:51" s="13" customFormat="1" ht="12">
      <c r="B241" s="239"/>
      <c r="C241" s="240"/>
      <c r="D241" s="230" t="s">
        <v>143</v>
      </c>
      <c r="E241" s="241" t="s">
        <v>1</v>
      </c>
      <c r="F241" s="242" t="s">
        <v>1800</v>
      </c>
      <c r="G241" s="240"/>
      <c r="H241" s="243">
        <v>10.15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143</v>
      </c>
      <c r="AU241" s="249" t="s">
        <v>78</v>
      </c>
      <c r="AV241" s="13" t="s">
        <v>78</v>
      </c>
      <c r="AW241" s="13" t="s">
        <v>30</v>
      </c>
      <c r="AX241" s="13" t="s">
        <v>76</v>
      </c>
      <c r="AY241" s="249" t="s">
        <v>134</v>
      </c>
    </row>
    <row r="242" spans="2:65" s="1" customFormat="1" ht="16.5" customHeight="1">
      <c r="B242" s="38"/>
      <c r="C242" s="272" t="s">
        <v>406</v>
      </c>
      <c r="D242" s="272" t="s">
        <v>565</v>
      </c>
      <c r="E242" s="273" t="s">
        <v>1613</v>
      </c>
      <c r="F242" s="274" t="s">
        <v>1614</v>
      </c>
      <c r="G242" s="275" t="s">
        <v>139</v>
      </c>
      <c r="H242" s="276">
        <v>10.15</v>
      </c>
      <c r="I242" s="277"/>
      <c r="J242" s="278">
        <f>ROUND(I242*H242,2)</f>
        <v>0</v>
      </c>
      <c r="K242" s="274" t="s">
        <v>140</v>
      </c>
      <c r="L242" s="279"/>
      <c r="M242" s="280" t="s">
        <v>1</v>
      </c>
      <c r="N242" s="281" t="s">
        <v>39</v>
      </c>
      <c r="O242" s="79"/>
      <c r="P242" s="225">
        <f>O242*H242</f>
        <v>0</v>
      </c>
      <c r="Q242" s="225">
        <v>0.004</v>
      </c>
      <c r="R242" s="225">
        <f>Q242*H242</f>
        <v>0.040600000000000004</v>
      </c>
      <c r="S242" s="225">
        <v>0</v>
      </c>
      <c r="T242" s="226">
        <f>S242*H242</f>
        <v>0</v>
      </c>
      <c r="AR242" s="17" t="s">
        <v>175</v>
      </c>
      <c r="AT242" s="17" t="s">
        <v>565</v>
      </c>
      <c r="AU242" s="17" t="s">
        <v>78</v>
      </c>
      <c r="AY242" s="17" t="s">
        <v>134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7" t="s">
        <v>76</v>
      </c>
      <c r="BK242" s="227">
        <f>ROUND(I242*H242,2)</f>
        <v>0</v>
      </c>
      <c r="BL242" s="17" t="s">
        <v>141</v>
      </c>
      <c r="BM242" s="17" t="s">
        <v>1803</v>
      </c>
    </row>
    <row r="243" spans="2:51" s="13" customFormat="1" ht="12">
      <c r="B243" s="239"/>
      <c r="C243" s="240"/>
      <c r="D243" s="230" t="s">
        <v>143</v>
      </c>
      <c r="E243" s="241" t="s">
        <v>1</v>
      </c>
      <c r="F243" s="242" t="s">
        <v>1800</v>
      </c>
      <c r="G243" s="240"/>
      <c r="H243" s="243">
        <v>10.15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143</v>
      </c>
      <c r="AU243" s="249" t="s">
        <v>78</v>
      </c>
      <c r="AV243" s="13" t="s">
        <v>78</v>
      </c>
      <c r="AW243" s="13" t="s">
        <v>30</v>
      </c>
      <c r="AX243" s="13" t="s">
        <v>76</v>
      </c>
      <c r="AY243" s="249" t="s">
        <v>134</v>
      </c>
    </row>
    <row r="244" spans="2:65" s="1" customFormat="1" ht="16.5" customHeight="1">
      <c r="B244" s="38"/>
      <c r="C244" s="272" t="s">
        <v>410</v>
      </c>
      <c r="D244" s="272" t="s">
        <v>565</v>
      </c>
      <c r="E244" s="273" t="s">
        <v>1616</v>
      </c>
      <c r="F244" s="274" t="s">
        <v>1617</v>
      </c>
      <c r="G244" s="275" t="s">
        <v>139</v>
      </c>
      <c r="H244" s="276">
        <v>10.15</v>
      </c>
      <c r="I244" s="277"/>
      <c r="J244" s="278">
        <f>ROUND(I244*H244,2)</f>
        <v>0</v>
      </c>
      <c r="K244" s="274" t="s">
        <v>1</v>
      </c>
      <c r="L244" s="279"/>
      <c r="M244" s="280" t="s">
        <v>1</v>
      </c>
      <c r="N244" s="281" t="s">
        <v>39</v>
      </c>
      <c r="O244" s="79"/>
      <c r="P244" s="225">
        <f>O244*H244</f>
        <v>0</v>
      </c>
      <c r="Q244" s="225">
        <v>0.06</v>
      </c>
      <c r="R244" s="225">
        <f>Q244*H244</f>
        <v>0.609</v>
      </c>
      <c r="S244" s="225">
        <v>0</v>
      </c>
      <c r="T244" s="226">
        <f>S244*H244</f>
        <v>0</v>
      </c>
      <c r="AR244" s="17" t="s">
        <v>175</v>
      </c>
      <c r="AT244" s="17" t="s">
        <v>565</v>
      </c>
      <c r="AU244" s="17" t="s">
        <v>78</v>
      </c>
      <c r="AY244" s="17" t="s">
        <v>134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7" t="s">
        <v>76</v>
      </c>
      <c r="BK244" s="227">
        <f>ROUND(I244*H244,2)</f>
        <v>0</v>
      </c>
      <c r="BL244" s="17" t="s">
        <v>141</v>
      </c>
      <c r="BM244" s="17" t="s">
        <v>1804</v>
      </c>
    </row>
    <row r="245" spans="2:51" s="13" customFormat="1" ht="12">
      <c r="B245" s="239"/>
      <c r="C245" s="240"/>
      <c r="D245" s="230" t="s">
        <v>143</v>
      </c>
      <c r="E245" s="241" t="s">
        <v>1</v>
      </c>
      <c r="F245" s="242" t="s">
        <v>1800</v>
      </c>
      <c r="G245" s="240"/>
      <c r="H245" s="243">
        <v>10.15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AT245" s="249" t="s">
        <v>143</v>
      </c>
      <c r="AU245" s="249" t="s">
        <v>78</v>
      </c>
      <c r="AV245" s="13" t="s">
        <v>78</v>
      </c>
      <c r="AW245" s="13" t="s">
        <v>30</v>
      </c>
      <c r="AX245" s="13" t="s">
        <v>76</v>
      </c>
      <c r="AY245" s="249" t="s">
        <v>134</v>
      </c>
    </row>
    <row r="246" spans="2:65" s="1" customFormat="1" ht="16.5" customHeight="1">
      <c r="B246" s="38"/>
      <c r="C246" s="272" t="s">
        <v>414</v>
      </c>
      <c r="D246" s="272" t="s">
        <v>565</v>
      </c>
      <c r="E246" s="273" t="s">
        <v>1619</v>
      </c>
      <c r="F246" s="274" t="s">
        <v>1620</v>
      </c>
      <c r="G246" s="275" t="s">
        <v>139</v>
      </c>
      <c r="H246" s="276">
        <v>10.15</v>
      </c>
      <c r="I246" s="277"/>
      <c r="J246" s="278">
        <f>ROUND(I246*H246,2)</f>
        <v>0</v>
      </c>
      <c r="K246" s="274" t="s">
        <v>1</v>
      </c>
      <c r="L246" s="279"/>
      <c r="M246" s="280" t="s">
        <v>1</v>
      </c>
      <c r="N246" s="281" t="s">
        <v>39</v>
      </c>
      <c r="O246" s="79"/>
      <c r="P246" s="225">
        <f>O246*H246</f>
        <v>0</v>
      </c>
      <c r="Q246" s="225">
        <v>0.058</v>
      </c>
      <c r="R246" s="225">
        <f>Q246*H246</f>
        <v>0.5887</v>
      </c>
      <c r="S246" s="225">
        <v>0</v>
      </c>
      <c r="T246" s="226">
        <f>S246*H246</f>
        <v>0</v>
      </c>
      <c r="AR246" s="17" t="s">
        <v>175</v>
      </c>
      <c r="AT246" s="17" t="s">
        <v>565</v>
      </c>
      <c r="AU246" s="17" t="s">
        <v>78</v>
      </c>
      <c r="AY246" s="17" t="s">
        <v>134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7" t="s">
        <v>76</v>
      </c>
      <c r="BK246" s="227">
        <f>ROUND(I246*H246,2)</f>
        <v>0</v>
      </c>
      <c r="BL246" s="17" t="s">
        <v>141</v>
      </c>
      <c r="BM246" s="17" t="s">
        <v>1805</v>
      </c>
    </row>
    <row r="247" spans="2:51" s="13" customFormat="1" ht="12">
      <c r="B247" s="239"/>
      <c r="C247" s="240"/>
      <c r="D247" s="230" t="s">
        <v>143</v>
      </c>
      <c r="E247" s="241" t="s">
        <v>1</v>
      </c>
      <c r="F247" s="242" t="s">
        <v>1800</v>
      </c>
      <c r="G247" s="240"/>
      <c r="H247" s="243">
        <v>10.15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AT247" s="249" t="s">
        <v>143</v>
      </c>
      <c r="AU247" s="249" t="s">
        <v>78</v>
      </c>
      <c r="AV247" s="13" t="s">
        <v>78</v>
      </c>
      <c r="AW247" s="13" t="s">
        <v>30</v>
      </c>
      <c r="AX247" s="13" t="s">
        <v>76</v>
      </c>
      <c r="AY247" s="249" t="s">
        <v>134</v>
      </c>
    </row>
    <row r="248" spans="2:65" s="1" customFormat="1" ht="16.5" customHeight="1">
      <c r="B248" s="38"/>
      <c r="C248" s="216" t="s">
        <v>419</v>
      </c>
      <c r="D248" s="216" t="s">
        <v>136</v>
      </c>
      <c r="E248" s="217" t="s">
        <v>1622</v>
      </c>
      <c r="F248" s="218" t="s">
        <v>1623</v>
      </c>
      <c r="G248" s="219" t="s">
        <v>139</v>
      </c>
      <c r="H248" s="220">
        <v>1</v>
      </c>
      <c r="I248" s="221"/>
      <c r="J248" s="222">
        <f>ROUND(I248*H248,2)</f>
        <v>0</v>
      </c>
      <c r="K248" s="218" t="s">
        <v>140</v>
      </c>
      <c r="L248" s="43"/>
      <c r="M248" s="223" t="s">
        <v>1</v>
      </c>
      <c r="N248" s="224" t="s">
        <v>39</v>
      </c>
      <c r="O248" s="79"/>
      <c r="P248" s="225">
        <f>O248*H248</f>
        <v>0</v>
      </c>
      <c r="Q248" s="225">
        <v>0.3409</v>
      </c>
      <c r="R248" s="225">
        <f>Q248*H248</f>
        <v>0.3409</v>
      </c>
      <c r="S248" s="225">
        <v>0</v>
      </c>
      <c r="T248" s="226">
        <f>S248*H248</f>
        <v>0</v>
      </c>
      <c r="AR248" s="17" t="s">
        <v>141</v>
      </c>
      <c r="AT248" s="17" t="s">
        <v>136</v>
      </c>
      <c r="AU248" s="17" t="s">
        <v>78</v>
      </c>
      <c r="AY248" s="17" t="s">
        <v>134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7" t="s">
        <v>76</v>
      </c>
      <c r="BK248" s="227">
        <f>ROUND(I248*H248,2)</f>
        <v>0</v>
      </c>
      <c r="BL248" s="17" t="s">
        <v>141</v>
      </c>
      <c r="BM248" s="17" t="s">
        <v>1806</v>
      </c>
    </row>
    <row r="249" spans="2:65" s="1" customFormat="1" ht="16.5" customHeight="1">
      <c r="B249" s="38"/>
      <c r="C249" s="272" t="s">
        <v>424</v>
      </c>
      <c r="D249" s="272" t="s">
        <v>565</v>
      </c>
      <c r="E249" s="273" t="s">
        <v>1603</v>
      </c>
      <c r="F249" s="274" t="s">
        <v>1604</v>
      </c>
      <c r="G249" s="275" t="s">
        <v>139</v>
      </c>
      <c r="H249" s="276">
        <v>1.015</v>
      </c>
      <c r="I249" s="277"/>
      <c r="J249" s="278">
        <f>ROUND(I249*H249,2)</f>
        <v>0</v>
      </c>
      <c r="K249" s="274" t="s">
        <v>140</v>
      </c>
      <c r="L249" s="279"/>
      <c r="M249" s="280" t="s">
        <v>1</v>
      </c>
      <c r="N249" s="281" t="s">
        <v>39</v>
      </c>
      <c r="O249" s="79"/>
      <c r="P249" s="225">
        <f>O249*H249</f>
        <v>0</v>
      </c>
      <c r="Q249" s="225">
        <v>0.097</v>
      </c>
      <c r="R249" s="225">
        <f>Q249*H249</f>
        <v>0.09845499999999999</v>
      </c>
      <c r="S249" s="225">
        <v>0</v>
      </c>
      <c r="T249" s="226">
        <f>S249*H249</f>
        <v>0</v>
      </c>
      <c r="AR249" s="17" t="s">
        <v>175</v>
      </c>
      <c r="AT249" s="17" t="s">
        <v>565</v>
      </c>
      <c r="AU249" s="17" t="s">
        <v>78</v>
      </c>
      <c r="AY249" s="17" t="s">
        <v>134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7" t="s">
        <v>76</v>
      </c>
      <c r="BK249" s="227">
        <f>ROUND(I249*H249,2)</f>
        <v>0</v>
      </c>
      <c r="BL249" s="17" t="s">
        <v>141</v>
      </c>
      <c r="BM249" s="17" t="s">
        <v>1807</v>
      </c>
    </row>
    <row r="250" spans="2:51" s="13" customFormat="1" ht="12">
      <c r="B250" s="239"/>
      <c r="C250" s="240"/>
      <c r="D250" s="230" t="s">
        <v>143</v>
      </c>
      <c r="E250" s="241" t="s">
        <v>1</v>
      </c>
      <c r="F250" s="242" t="s">
        <v>1533</v>
      </c>
      <c r="G250" s="240"/>
      <c r="H250" s="243">
        <v>1.015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143</v>
      </c>
      <c r="AU250" s="249" t="s">
        <v>78</v>
      </c>
      <c r="AV250" s="13" t="s">
        <v>78</v>
      </c>
      <c r="AW250" s="13" t="s">
        <v>30</v>
      </c>
      <c r="AX250" s="13" t="s">
        <v>76</v>
      </c>
      <c r="AY250" s="249" t="s">
        <v>134</v>
      </c>
    </row>
    <row r="251" spans="2:65" s="1" customFormat="1" ht="16.5" customHeight="1">
      <c r="B251" s="38"/>
      <c r="C251" s="272" t="s">
        <v>432</v>
      </c>
      <c r="D251" s="272" t="s">
        <v>565</v>
      </c>
      <c r="E251" s="273" t="s">
        <v>1607</v>
      </c>
      <c r="F251" s="274" t="s">
        <v>1608</v>
      </c>
      <c r="G251" s="275" t="s">
        <v>139</v>
      </c>
      <c r="H251" s="276">
        <v>1.015</v>
      </c>
      <c r="I251" s="277"/>
      <c r="J251" s="278">
        <f>ROUND(I251*H251,2)</f>
        <v>0</v>
      </c>
      <c r="K251" s="274" t="s">
        <v>140</v>
      </c>
      <c r="L251" s="279"/>
      <c r="M251" s="280" t="s">
        <v>1</v>
      </c>
      <c r="N251" s="281" t="s">
        <v>39</v>
      </c>
      <c r="O251" s="79"/>
      <c r="P251" s="225">
        <f>O251*H251</f>
        <v>0</v>
      </c>
      <c r="Q251" s="225">
        <v>0.04</v>
      </c>
      <c r="R251" s="225">
        <f>Q251*H251</f>
        <v>0.0406</v>
      </c>
      <c r="S251" s="225">
        <v>0</v>
      </c>
      <c r="T251" s="226">
        <f>S251*H251</f>
        <v>0</v>
      </c>
      <c r="AR251" s="17" t="s">
        <v>175</v>
      </c>
      <c r="AT251" s="17" t="s">
        <v>565</v>
      </c>
      <c r="AU251" s="17" t="s">
        <v>78</v>
      </c>
      <c r="AY251" s="17" t="s">
        <v>134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7" t="s">
        <v>76</v>
      </c>
      <c r="BK251" s="227">
        <f>ROUND(I251*H251,2)</f>
        <v>0</v>
      </c>
      <c r="BL251" s="17" t="s">
        <v>141</v>
      </c>
      <c r="BM251" s="17" t="s">
        <v>1808</v>
      </c>
    </row>
    <row r="252" spans="2:51" s="13" customFormat="1" ht="12">
      <c r="B252" s="239"/>
      <c r="C252" s="240"/>
      <c r="D252" s="230" t="s">
        <v>143</v>
      </c>
      <c r="E252" s="241" t="s">
        <v>1</v>
      </c>
      <c r="F252" s="242" t="s">
        <v>1533</v>
      </c>
      <c r="G252" s="240"/>
      <c r="H252" s="243">
        <v>1.015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AT252" s="249" t="s">
        <v>143</v>
      </c>
      <c r="AU252" s="249" t="s">
        <v>78</v>
      </c>
      <c r="AV252" s="13" t="s">
        <v>78</v>
      </c>
      <c r="AW252" s="13" t="s">
        <v>30</v>
      </c>
      <c r="AX252" s="13" t="s">
        <v>76</v>
      </c>
      <c r="AY252" s="249" t="s">
        <v>134</v>
      </c>
    </row>
    <row r="253" spans="2:65" s="1" customFormat="1" ht="16.5" customHeight="1">
      <c r="B253" s="38"/>
      <c r="C253" s="272" t="s">
        <v>436</v>
      </c>
      <c r="D253" s="272" t="s">
        <v>565</v>
      </c>
      <c r="E253" s="273" t="s">
        <v>1628</v>
      </c>
      <c r="F253" s="274" t="s">
        <v>1629</v>
      </c>
      <c r="G253" s="275" t="s">
        <v>139</v>
      </c>
      <c r="H253" s="276">
        <v>1.015</v>
      </c>
      <c r="I253" s="277"/>
      <c r="J253" s="278">
        <f>ROUND(I253*H253,2)</f>
        <v>0</v>
      </c>
      <c r="K253" s="274" t="s">
        <v>140</v>
      </c>
      <c r="L253" s="279"/>
      <c r="M253" s="280" t="s">
        <v>1</v>
      </c>
      <c r="N253" s="281" t="s">
        <v>39</v>
      </c>
      <c r="O253" s="79"/>
      <c r="P253" s="225">
        <f>O253*H253</f>
        <v>0</v>
      </c>
      <c r="Q253" s="225">
        <v>0.027</v>
      </c>
      <c r="R253" s="225">
        <f>Q253*H253</f>
        <v>0.027404999999999995</v>
      </c>
      <c r="S253" s="225">
        <v>0</v>
      </c>
      <c r="T253" s="226">
        <f>S253*H253</f>
        <v>0</v>
      </c>
      <c r="AR253" s="17" t="s">
        <v>175</v>
      </c>
      <c r="AT253" s="17" t="s">
        <v>565</v>
      </c>
      <c r="AU253" s="17" t="s">
        <v>78</v>
      </c>
      <c r="AY253" s="17" t="s">
        <v>134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7" t="s">
        <v>76</v>
      </c>
      <c r="BK253" s="227">
        <f>ROUND(I253*H253,2)</f>
        <v>0</v>
      </c>
      <c r="BL253" s="17" t="s">
        <v>141</v>
      </c>
      <c r="BM253" s="17" t="s">
        <v>1809</v>
      </c>
    </row>
    <row r="254" spans="2:51" s="13" customFormat="1" ht="12">
      <c r="B254" s="239"/>
      <c r="C254" s="240"/>
      <c r="D254" s="230" t="s">
        <v>143</v>
      </c>
      <c r="E254" s="241" t="s">
        <v>1</v>
      </c>
      <c r="F254" s="242" t="s">
        <v>1533</v>
      </c>
      <c r="G254" s="240"/>
      <c r="H254" s="243">
        <v>1.015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143</v>
      </c>
      <c r="AU254" s="249" t="s">
        <v>78</v>
      </c>
      <c r="AV254" s="13" t="s">
        <v>78</v>
      </c>
      <c r="AW254" s="13" t="s">
        <v>30</v>
      </c>
      <c r="AX254" s="13" t="s">
        <v>76</v>
      </c>
      <c r="AY254" s="249" t="s">
        <v>134</v>
      </c>
    </row>
    <row r="255" spans="2:65" s="1" customFormat="1" ht="16.5" customHeight="1">
      <c r="B255" s="38"/>
      <c r="C255" s="272" t="s">
        <v>443</v>
      </c>
      <c r="D255" s="272" t="s">
        <v>565</v>
      </c>
      <c r="E255" s="273" t="s">
        <v>1631</v>
      </c>
      <c r="F255" s="274" t="s">
        <v>1632</v>
      </c>
      <c r="G255" s="275" t="s">
        <v>139</v>
      </c>
      <c r="H255" s="276">
        <v>1.015</v>
      </c>
      <c r="I255" s="277"/>
      <c r="J255" s="278">
        <f>ROUND(I255*H255,2)</f>
        <v>0</v>
      </c>
      <c r="K255" s="274" t="s">
        <v>140</v>
      </c>
      <c r="L255" s="279"/>
      <c r="M255" s="280" t="s">
        <v>1</v>
      </c>
      <c r="N255" s="281" t="s">
        <v>39</v>
      </c>
      <c r="O255" s="79"/>
      <c r="P255" s="225">
        <f>O255*H255</f>
        <v>0</v>
      </c>
      <c r="Q255" s="225">
        <v>0.003</v>
      </c>
      <c r="R255" s="225">
        <f>Q255*H255</f>
        <v>0.003045</v>
      </c>
      <c r="S255" s="225">
        <v>0</v>
      </c>
      <c r="T255" s="226">
        <f>S255*H255</f>
        <v>0</v>
      </c>
      <c r="AR255" s="17" t="s">
        <v>175</v>
      </c>
      <c r="AT255" s="17" t="s">
        <v>565</v>
      </c>
      <c r="AU255" s="17" t="s">
        <v>78</v>
      </c>
      <c r="AY255" s="17" t="s">
        <v>134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7" t="s">
        <v>76</v>
      </c>
      <c r="BK255" s="227">
        <f>ROUND(I255*H255,2)</f>
        <v>0</v>
      </c>
      <c r="BL255" s="17" t="s">
        <v>141</v>
      </c>
      <c r="BM255" s="17" t="s">
        <v>1810</v>
      </c>
    </row>
    <row r="256" spans="2:51" s="13" customFormat="1" ht="12">
      <c r="B256" s="239"/>
      <c r="C256" s="240"/>
      <c r="D256" s="230" t="s">
        <v>143</v>
      </c>
      <c r="E256" s="241" t="s">
        <v>1</v>
      </c>
      <c r="F256" s="242" t="s">
        <v>1533</v>
      </c>
      <c r="G256" s="240"/>
      <c r="H256" s="243">
        <v>1.015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AT256" s="249" t="s">
        <v>143</v>
      </c>
      <c r="AU256" s="249" t="s">
        <v>78</v>
      </c>
      <c r="AV256" s="13" t="s">
        <v>78</v>
      </c>
      <c r="AW256" s="13" t="s">
        <v>30</v>
      </c>
      <c r="AX256" s="13" t="s">
        <v>76</v>
      </c>
      <c r="AY256" s="249" t="s">
        <v>134</v>
      </c>
    </row>
    <row r="257" spans="2:65" s="1" customFormat="1" ht="16.5" customHeight="1">
      <c r="B257" s="38"/>
      <c r="C257" s="272" t="s">
        <v>448</v>
      </c>
      <c r="D257" s="272" t="s">
        <v>565</v>
      </c>
      <c r="E257" s="273" t="s">
        <v>1634</v>
      </c>
      <c r="F257" s="274" t="s">
        <v>1617</v>
      </c>
      <c r="G257" s="275" t="s">
        <v>139</v>
      </c>
      <c r="H257" s="276">
        <v>1.015</v>
      </c>
      <c r="I257" s="277"/>
      <c r="J257" s="278">
        <f>ROUND(I257*H257,2)</f>
        <v>0</v>
      </c>
      <c r="K257" s="274" t="s">
        <v>1</v>
      </c>
      <c r="L257" s="279"/>
      <c r="M257" s="280" t="s">
        <v>1</v>
      </c>
      <c r="N257" s="281" t="s">
        <v>39</v>
      </c>
      <c r="O257" s="79"/>
      <c r="P257" s="225">
        <f>O257*H257</f>
        <v>0</v>
      </c>
      <c r="Q257" s="225">
        <v>0.06</v>
      </c>
      <c r="R257" s="225">
        <f>Q257*H257</f>
        <v>0.06089999999999999</v>
      </c>
      <c r="S257" s="225">
        <v>0</v>
      </c>
      <c r="T257" s="226">
        <f>S257*H257</f>
        <v>0</v>
      </c>
      <c r="AR257" s="17" t="s">
        <v>175</v>
      </c>
      <c r="AT257" s="17" t="s">
        <v>565</v>
      </c>
      <c r="AU257" s="17" t="s">
        <v>78</v>
      </c>
      <c r="AY257" s="17" t="s">
        <v>134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7" t="s">
        <v>76</v>
      </c>
      <c r="BK257" s="227">
        <f>ROUND(I257*H257,2)</f>
        <v>0</v>
      </c>
      <c r="BL257" s="17" t="s">
        <v>141</v>
      </c>
      <c r="BM257" s="17" t="s">
        <v>1811</v>
      </c>
    </row>
    <row r="258" spans="2:51" s="13" customFormat="1" ht="12">
      <c r="B258" s="239"/>
      <c r="C258" s="240"/>
      <c r="D258" s="230" t="s">
        <v>143</v>
      </c>
      <c r="E258" s="241" t="s">
        <v>1</v>
      </c>
      <c r="F258" s="242" t="s">
        <v>1533</v>
      </c>
      <c r="G258" s="240"/>
      <c r="H258" s="243">
        <v>1.015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143</v>
      </c>
      <c r="AU258" s="249" t="s">
        <v>78</v>
      </c>
      <c r="AV258" s="13" t="s">
        <v>78</v>
      </c>
      <c r="AW258" s="13" t="s">
        <v>30</v>
      </c>
      <c r="AX258" s="13" t="s">
        <v>76</v>
      </c>
      <c r="AY258" s="249" t="s">
        <v>134</v>
      </c>
    </row>
    <row r="259" spans="2:65" s="1" customFormat="1" ht="16.5" customHeight="1">
      <c r="B259" s="38"/>
      <c r="C259" s="272" t="s">
        <v>452</v>
      </c>
      <c r="D259" s="272" t="s">
        <v>565</v>
      </c>
      <c r="E259" s="273" t="s">
        <v>1636</v>
      </c>
      <c r="F259" s="274" t="s">
        <v>1620</v>
      </c>
      <c r="G259" s="275" t="s">
        <v>139</v>
      </c>
      <c r="H259" s="276">
        <v>1.015</v>
      </c>
      <c r="I259" s="277"/>
      <c r="J259" s="278">
        <f>ROUND(I259*H259,2)</f>
        <v>0</v>
      </c>
      <c r="K259" s="274" t="s">
        <v>1</v>
      </c>
      <c r="L259" s="279"/>
      <c r="M259" s="280" t="s">
        <v>1</v>
      </c>
      <c r="N259" s="281" t="s">
        <v>39</v>
      </c>
      <c r="O259" s="79"/>
      <c r="P259" s="225">
        <f>O259*H259</f>
        <v>0</v>
      </c>
      <c r="Q259" s="225">
        <v>0.058</v>
      </c>
      <c r="R259" s="225">
        <f>Q259*H259</f>
        <v>0.05887</v>
      </c>
      <c r="S259" s="225">
        <v>0</v>
      </c>
      <c r="T259" s="226">
        <f>S259*H259</f>
        <v>0</v>
      </c>
      <c r="AR259" s="17" t="s">
        <v>175</v>
      </c>
      <c r="AT259" s="17" t="s">
        <v>565</v>
      </c>
      <c r="AU259" s="17" t="s">
        <v>78</v>
      </c>
      <c r="AY259" s="17" t="s">
        <v>134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7" t="s">
        <v>76</v>
      </c>
      <c r="BK259" s="227">
        <f>ROUND(I259*H259,2)</f>
        <v>0</v>
      </c>
      <c r="BL259" s="17" t="s">
        <v>141</v>
      </c>
      <c r="BM259" s="17" t="s">
        <v>1812</v>
      </c>
    </row>
    <row r="260" spans="2:51" s="13" customFormat="1" ht="12">
      <c r="B260" s="239"/>
      <c r="C260" s="240"/>
      <c r="D260" s="230" t="s">
        <v>143</v>
      </c>
      <c r="E260" s="241" t="s">
        <v>1</v>
      </c>
      <c r="F260" s="242" t="s">
        <v>1533</v>
      </c>
      <c r="G260" s="240"/>
      <c r="H260" s="243">
        <v>1.015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AT260" s="249" t="s">
        <v>143</v>
      </c>
      <c r="AU260" s="249" t="s">
        <v>78</v>
      </c>
      <c r="AV260" s="13" t="s">
        <v>78</v>
      </c>
      <c r="AW260" s="13" t="s">
        <v>30</v>
      </c>
      <c r="AX260" s="13" t="s">
        <v>76</v>
      </c>
      <c r="AY260" s="249" t="s">
        <v>134</v>
      </c>
    </row>
    <row r="261" spans="2:65" s="1" customFormat="1" ht="16.5" customHeight="1">
      <c r="B261" s="38"/>
      <c r="C261" s="216" t="s">
        <v>456</v>
      </c>
      <c r="D261" s="216" t="s">
        <v>136</v>
      </c>
      <c r="E261" s="217" t="s">
        <v>1638</v>
      </c>
      <c r="F261" s="218" t="s">
        <v>1639</v>
      </c>
      <c r="G261" s="219" t="s">
        <v>139</v>
      </c>
      <c r="H261" s="220">
        <v>11</v>
      </c>
      <c r="I261" s="221"/>
      <c r="J261" s="222">
        <f>ROUND(I261*H261,2)</f>
        <v>0</v>
      </c>
      <c r="K261" s="218" t="s">
        <v>140</v>
      </c>
      <c r="L261" s="43"/>
      <c r="M261" s="223" t="s">
        <v>1</v>
      </c>
      <c r="N261" s="224" t="s">
        <v>39</v>
      </c>
      <c r="O261" s="79"/>
      <c r="P261" s="225">
        <f>O261*H261</f>
        <v>0</v>
      </c>
      <c r="Q261" s="225">
        <v>0.21734</v>
      </c>
      <c r="R261" s="225">
        <f>Q261*H261</f>
        <v>2.39074</v>
      </c>
      <c r="S261" s="225">
        <v>0</v>
      </c>
      <c r="T261" s="226">
        <f>S261*H261</f>
        <v>0</v>
      </c>
      <c r="AR261" s="17" t="s">
        <v>141</v>
      </c>
      <c r="AT261" s="17" t="s">
        <v>136</v>
      </c>
      <c r="AU261" s="17" t="s">
        <v>78</v>
      </c>
      <c r="AY261" s="17" t="s">
        <v>134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7" t="s">
        <v>76</v>
      </c>
      <c r="BK261" s="227">
        <f>ROUND(I261*H261,2)</f>
        <v>0</v>
      </c>
      <c r="BL261" s="17" t="s">
        <v>141</v>
      </c>
      <c r="BM261" s="17" t="s">
        <v>1813</v>
      </c>
    </row>
    <row r="262" spans="2:65" s="1" customFormat="1" ht="16.5" customHeight="1">
      <c r="B262" s="38"/>
      <c r="C262" s="272" t="s">
        <v>462</v>
      </c>
      <c r="D262" s="272" t="s">
        <v>565</v>
      </c>
      <c r="E262" s="273" t="s">
        <v>1641</v>
      </c>
      <c r="F262" s="274" t="s">
        <v>1814</v>
      </c>
      <c r="G262" s="275" t="s">
        <v>139</v>
      </c>
      <c r="H262" s="276">
        <v>11</v>
      </c>
      <c r="I262" s="277"/>
      <c r="J262" s="278">
        <f>ROUND(I262*H262,2)</f>
        <v>0</v>
      </c>
      <c r="K262" s="274" t="s">
        <v>140</v>
      </c>
      <c r="L262" s="279"/>
      <c r="M262" s="280" t="s">
        <v>1</v>
      </c>
      <c r="N262" s="281" t="s">
        <v>39</v>
      </c>
      <c r="O262" s="79"/>
      <c r="P262" s="225">
        <f>O262*H262</f>
        <v>0</v>
      </c>
      <c r="Q262" s="225">
        <v>0.0546</v>
      </c>
      <c r="R262" s="225">
        <f>Q262*H262</f>
        <v>0.6006</v>
      </c>
      <c r="S262" s="225">
        <v>0</v>
      </c>
      <c r="T262" s="226">
        <f>S262*H262</f>
        <v>0</v>
      </c>
      <c r="AR262" s="17" t="s">
        <v>175</v>
      </c>
      <c r="AT262" s="17" t="s">
        <v>565</v>
      </c>
      <c r="AU262" s="17" t="s">
        <v>78</v>
      </c>
      <c r="AY262" s="17" t="s">
        <v>134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7" t="s">
        <v>76</v>
      </c>
      <c r="BK262" s="227">
        <f>ROUND(I262*H262,2)</f>
        <v>0</v>
      </c>
      <c r="BL262" s="17" t="s">
        <v>141</v>
      </c>
      <c r="BM262" s="17" t="s">
        <v>1815</v>
      </c>
    </row>
    <row r="263" spans="2:65" s="1" customFormat="1" ht="16.5" customHeight="1">
      <c r="B263" s="38"/>
      <c r="C263" s="216" t="s">
        <v>468</v>
      </c>
      <c r="D263" s="216" t="s">
        <v>136</v>
      </c>
      <c r="E263" s="217" t="s">
        <v>1645</v>
      </c>
      <c r="F263" s="218" t="s">
        <v>1646</v>
      </c>
      <c r="G263" s="219" t="s">
        <v>139</v>
      </c>
      <c r="H263" s="220">
        <v>8</v>
      </c>
      <c r="I263" s="221"/>
      <c r="J263" s="222">
        <f>ROUND(I263*H263,2)</f>
        <v>0</v>
      </c>
      <c r="K263" s="218" t="s">
        <v>140</v>
      </c>
      <c r="L263" s="43"/>
      <c r="M263" s="223" t="s">
        <v>1</v>
      </c>
      <c r="N263" s="224" t="s">
        <v>39</v>
      </c>
      <c r="O263" s="79"/>
      <c r="P263" s="225">
        <f>O263*H263</f>
        <v>0</v>
      </c>
      <c r="Q263" s="225">
        <v>0</v>
      </c>
      <c r="R263" s="225">
        <f>Q263*H263</f>
        <v>0</v>
      </c>
      <c r="S263" s="225">
        <v>0.1</v>
      </c>
      <c r="T263" s="226">
        <f>S263*H263</f>
        <v>0.8</v>
      </c>
      <c r="AR263" s="17" t="s">
        <v>141</v>
      </c>
      <c r="AT263" s="17" t="s">
        <v>136</v>
      </c>
      <c r="AU263" s="17" t="s">
        <v>78</v>
      </c>
      <c r="AY263" s="17" t="s">
        <v>134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7" t="s">
        <v>76</v>
      </c>
      <c r="BK263" s="227">
        <f>ROUND(I263*H263,2)</f>
        <v>0</v>
      </c>
      <c r="BL263" s="17" t="s">
        <v>141</v>
      </c>
      <c r="BM263" s="17" t="s">
        <v>1816</v>
      </c>
    </row>
    <row r="264" spans="2:65" s="1" customFormat="1" ht="16.5" customHeight="1">
      <c r="B264" s="38"/>
      <c r="C264" s="216" t="s">
        <v>473</v>
      </c>
      <c r="D264" s="216" t="s">
        <v>136</v>
      </c>
      <c r="E264" s="217" t="s">
        <v>1648</v>
      </c>
      <c r="F264" s="218" t="s">
        <v>1649</v>
      </c>
      <c r="G264" s="219" t="s">
        <v>139</v>
      </c>
      <c r="H264" s="220">
        <v>8</v>
      </c>
      <c r="I264" s="221"/>
      <c r="J264" s="222">
        <f>ROUND(I264*H264,2)</f>
        <v>0</v>
      </c>
      <c r="K264" s="218" t="s">
        <v>140</v>
      </c>
      <c r="L264" s="43"/>
      <c r="M264" s="223" t="s">
        <v>1</v>
      </c>
      <c r="N264" s="224" t="s">
        <v>39</v>
      </c>
      <c r="O264" s="79"/>
      <c r="P264" s="225">
        <f>O264*H264</f>
        <v>0</v>
      </c>
      <c r="Q264" s="225">
        <v>0.4208</v>
      </c>
      <c r="R264" s="225">
        <f>Q264*H264</f>
        <v>3.3664</v>
      </c>
      <c r="S264" s="225">
        <v>0</v>
      </c>
      <c r="T264" s="226">
        <f>S264*H264</f>
        <v>0</v>
      </c>
      <c r="AR264" s="17" t="s">
        <v>141</v>
      </c>
      <c r="AT264" s="17" t="s">
        <v>136</v>
      </c>
      <c r="AU264" s="17" t="s">
        <v>78</v>
      </c>
      <c r="AY264" s="17" t="s">
        <v>134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7" t="s">
        <v>76</v>
      </c>
      <c r="BK264" s="227">
        <f>ROUND(I264*H264,2)</f>
        <v>0</v>
      </c>
      <c r="BL264" s="17" t="s">
        <v>141</v>
      </c>
      <c r="BM264" s="17" t="s">
        <v>1817</v>
      </c>
    </row>
    <row r="265" spans="2:63" s="11" customFormat="1" ht="22.8" customHeight="1">
      <c r="B265" s="200"/>
      <c r="C265" s="201"/>
      <c r="D265" s="202" t="s">
        <v>67</v>
      </c>
      <c r="E265" s="214" t="s">
        <v>180</v>
      </c>
      <c r="F265" s="214" t="s">
        <v>763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SUM(P266:P278)</f>
        <v>0</v>
      </c>
      <c r="Q265" s="208"/>
      <c r="R265" s="209">
        <f>SUM(R266:R278)</f>
        <v>0.005599999999999999</v>
      </c>
      <c r="S265" s="208"/>
      <c r="T265" s="210">
        <f>SUM(T266:T278)</f>
        <v>0</v>
      </c>
      <c r="AR265" s="211" t="s">
        <v>76</v>
      </c>
      <c r="AT265" s="212" t="s">
        <v>67</v>
      </c>
      <c r="AU265" s="212" t="s">
        <v>76</v>
      </c>
      <c r="AY265" s="211" t="s">
        <v>134</v>
      </c>
      <c r="BK265" s="213">
        <f>SUM(BK266:BK278)</f>
        <v>0</v>
      </c>
    </row>
    <row r="266" spans="2:65" s="1" customFormat="1" ht="16.5" customHeight="1">
      <c r="B266" s="38"/>
      <c r="C266" s="216" t="s">
        <v>478</v>
      </c>
      <c r="D266" s="216" t="s">
        <v>136</v>
      </c>
      <c r="E266" s="217" t="s">
        <v>1655</v>
      </c>
      <c r="F266" s="218" t="s">
        <v>1656</v>
      </c>
      <c r="G266" s="219" t="s">
        <v>139</v>
      </c>
      <c r="H266" s="220">
        <v>2</v>
      </c>
      <c r="I266" s="221"/>
      <c r="J266" s="222">
        <f>ROUND(I266*H266,2)</f>
        <v>0</v>
      </c>
      <c r="K266" s="218" t="s">
        <v>1</v>
      </c>
      <c r="L266" s="43"/>
      <c r="M266" s="223" t="s">
        <v>1</v>
      </c>
      <c r="N266" s="224" t="s">
        <v>39</v>
      </c>
      <c r="O266" s="79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AR266" s="17" t="s">
        <v>141</v>
      </c>
      <c r="AT266" s="17" t="s">
        <v>136</v>
      </c>
      <c r="AU266" s="17" t="s">
        <v>78</v>
      </c>
      <c r="AY266" s="17" t="s">
        <v>134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7" t="s">
        <v>76</v>
      </c>
      <c r="BK266" s="227">
        <f>ROUND(I266*H266,2)</f>
        <v>0</v>
      </c>
      <c r="BL266" s="17" t="s">
        <v>141</v>
      </c>
      <c r="BM266" s="17" t="s">
        <v>1818</v>
      </c>
    </row>
    <row r="267" spans="2:65" s="1" customFormat="1" ht="22.5" customHeight="1">
      <c r="B267" s="38"/>
      <c r="C267" s="216" t="s">
        <v>483</v>
      </c>
      <c r="D267" s="216" t="s">
        <v>136</v>
      </c>
      <c r="E267" s="217" t="s">
        <v>1658</v>
      </c>
      <c r="F267" s="218" t="s">
        <v>1659</v>
      </c>
      <c r="G267" s="219" t="s">
        <v>459</v>
      </c>
      <c r="H267" s="220">
        <v>20</v>
      </c>
      <c r="I267" s="221"/>
      <c r="J267" s="222">
        <f>ROUND(I267*H267,2)</f>
        <v>0</v>
      </c>
      <c r="K267" s="218" t="s">
        <v>140</v>
      </c>
      <c r="L267" s="43"/>
      <c r="M267" s="223" t="s">
        <v>1</v>
      </c>
      <c r="N267" s="224" t="s">
        <v>39</v>
      </c>
      <c r="O267" s="79"/>
      <c r="P267" s="225">
        <f>O267*H267</f>
        <v>0</v>
      </c>
      <c r="Q267" s="225">
        <v>0.00028</v>
      </c>
      <c r="R267" s="225">
        <f>Q267*H267</f>
        <v>0.005599999999999999</v>
      </c>
      <c r="S267" s="225">
        <v>0</v>
      </c>
      <c r="T267" s="226">
        <f>S267*H267</f>
        <v>0</v>
      </c>
      <c r="AR267" s="17" t="s">
        <v>141</v>
      </c>
      <c r="AT267" s="17" t="s">
        <v>136</v>
      </c>
      <c r="AU267" s="17" t="s">
        <v>78</v>
      </c>
      <c r="AY267" s="17" t="s">
        <v>134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7" t="s">
        <v>76</v>
      </c>
      <c r="BK267" s="227">
        <f>ROUND(I267*H267,2)</f>
        <v>0</v>
      </c>
      <c r="BL267" s="17" t="s">
        <v>141</v>
      </c>
      <c r="BM267" s="17" t="s">
        <v>1819</v>
      </c>
    </row>
    <row r="268" spans="2:65" s="1" customFormat="1" ht="16.5" customHeight="1">
      <c r="B268" s="38"/>
      <c r="C268" s="216" t="s">
        <v>488</v>
      </c>
      <c r="D268" s="216" t="s">
        <v>136</v>
      </c>
      <c r="E268" s="217" t="s">
        <v>1661</v>
      </c>
      <c r="F268" s="218" t="s">
        <v>1662</v>
      </c>
      <c r="G268" s="219" t="s">
        <v>459</v>
      </c>
      <c r="H268" s="220">
        <v>180</v>
      </c>
      <c r="I268" s="221"/>
      <c r="J268" s="222">
        <f>ROUND(I268*H268,2)</f>
        <v>0</v>
      </c>
      <c r="K268" s="218" t="s">
        <v>140</v>
      </c>
      <c r="L268" s="43"/>
      <c r="M268" s="223" t="s">
        <v>1</v>
      </c>
      <c r="N268" s="224" t="s">
        <v>39</v>
      </c>
      <c r="O268" s="79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AR268" s="17" t="s">
        <v>141</v>
      </c>
      <c r="AT268" s="17" t="s">
        <v>136</v>
      </c>
      <c r="AU268" s="17" t="s">
        <v>78</v>
      </c>
      <c r="AY268" s="17" t="s">
        <v>134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7" t="s">
        <v>76</v>
      </c>
      <c r="BK268" s="227">
        <f>ROUND(I268*H268,2)</f>
        <v>0</v>
      </c>
      <c r="BL268" s="17" t="s">
        <v>141</v>
      </c>
      <c r="BM268" s="17" t="s">
        <v>1820</v>
      </c>
    </row>
    <row r="269" spans="2:51" s="13" customFormat="1" ht="12">
      <c r="B269" s="239"/>
      <c r="C269" s="240"/>
      <c r="D269" s="230" t="s">
        <v>143</v>
      </c>
      <c r="E269" s="241" t="s">
        <v>1</v>
      </c>
      <c r="F269" s="242" t="s">
        <v>1821</v>
      </c>
      <c r="G269" s="240"/>
      <c r="H269" s="243">
        <v>9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143</v>
      </c>
      <c r="AU269" s="249" t="s">
        <v>78</v>
      </c>
      <c r="AV269" s="13" t="s">
        <v>78</v>
      </c>
      <c r="AW269" s="13" t="s">
        <v>30</v>
      </c>
      <c r="AX269" s="13" t="s">
        <v>68</v>
      </c>
      <c r="AY269" s="249" t="s">
        <v>134</v>
      </c>
    </row>
    <row r="270" spans="2:51" s="13" customFormat="1" ht="12">
      <c r="B270" s="239"/>
      <c r="C270" s="240"/>
      <c r="D270" s="230" t="s">
        <v>143</v>
      </c>
      <c r="E270" s="241" t="s">
        <v>1</v>
      </c>
      <c r="F270" s="242" t="s">
        <v>1822</v>
      </c>
      <c r="G270" s="240"/>
      <c r="H270" s="243">
        <v>8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AT270" s="249" t="s">
        <v>143</v>
      </c>
      <c r="AU270" s="249" t="s">
        <v>78</v>
      </c>
      <c r="AV270" s="13" t="s">
        <v>78</v>
      </c>
      <c r="AW270" s="13" t="s">
        <v>30</v>
      </c>
      <c r="AX270" s="13" t="s">
        <v>68</v>
      </c>
      <c r="AY270" s="249" t="s">
        <v>134</v>
      </c>
    </row>
    <row r="271" spans="2:51" s="13" customFormat="1" ht="12">
      <c r="B271" s="239"/>
      <c r="C271" s="240"/>
      <c r="D271" s="230" t="s">
        <v>143</v>
      </c>
      <c r="E271" s="241" t="s">
        <v>1</v>
      </c>
      <c r="F271" s="242" t="s">
        <v>1823</v>
      </c>
      <c r="G271" s="240"/>
      <c r="H271" s="243">
        <v>11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143</v>
      </c>
      <c r="AU271" s="249" t="s">
        <v>78</v>
      </c>
      <c r="AV271" s="13" t="s">
        <v>78</v>
      </c>
      <c r="AW271" s="13" t="s">
        <v>30</v>
      </c>
      <c r="AX271" s="13" t="s">
        <v>68</v>
      </c>
      <c r="AY271" s="249" t="s">
        <v>134</v>
      </c>
    </row>
    <row r="272" spans="2:51" s="13" customFormat="1" ht="12">
      <c r="B272" s="239"/>
      <c r="C272" s="240"/>
      <c r="D272" s="230" t="s">
        <v>143</v>
      </c>
      <c r="E272" s="241" t="s">
        <v>1</v>
      </c>
      <c r="F272" s="242" t="s">
        <v>1824</v>
      </c>
      <c r="G272" s="240"/>
      <c r="H272" s="243">
        <v>48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143</v>
      </c>
      <c r="AU272" s="249" t="s">
        <v>78</v>
      </c>
      <c r="AV272" s="13" t="s">
        <v>78</v>
      </c>
      <c r="AW272" s="13" t="s">
        <v>30</v>
      </c>
      <c r="AX272" s="13" t="s">
        <v>68</v>
      </c>
      <c r="AY272" s="249" t="s">
        <v>134</v>
      </c>
    </row>
    <row r="273" spans="2:51" s="13" customFormat="1" ht="12">
      <c r="B273" s="239"/>
      <c r="C273" s="240"/>
      <c r="D273" s="230" t="s">
        <v>143</v>
      </c>
      <c r="E273" s="241" t="s">
        <v>1</v>
      </c>
      <c r="F273" s="242" t="s">
        <v>1825</v>
      </c>
      <c r="G273" s="240"/>
      <c r="H273" s="243">
        <v>10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AT273" s="249" t="s">
        <v>143</v>
      </c>
      <c r="AU273" s="249" t="s">
        <v>78</v>
      </c>
      <c r="AV273" s="13" t="s">
        <v>78</v>
      </c>
      <c r="AW273" s="13" t="s">
        <v>30</v>
      </c>
      <c r="AX273" s="13" t="s">
        <v>68</v>
      </c>
      <c r="AY273" s="249" t="s">
        <v>134</v>
      </c>
    </row>
    <row r="274" spans="2:51" s="13" customFormat="1" ht="12">
      <c r="B274" s="239"/>
      <c r="C274" s="240"/>
      <c r="D274" s="230" t="s">
        <v>143</v>
      </c>
      <c r="E274" s="241" t="s">
        <v>1</v>
      </c>
      <c r="F274" s="242" t="s">
        <v>1826</v>
      </c>
      <c r="G274" s="240"/>
      <c r="H274" s="243">
        <v>28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AT274" s="249" t="s">
        <v>143</v>
      </c>
      <c r="AU274" s="249" t="s">
        <v>78</v>
      </c>
      <c r="AV274" s="13" t="s">
        <v>78</v>
      </c>
      <c r="AW274" s="13" t="s">
        <v>30</v>
      </c>
      <c r="AX274" s="13" t="s">
        <v>68</v>
      </c>
      <c r="AY274" s="249" t="s">
        <v>134</v>
      </c>
    </row>
    <row r="275" spans="2:51" s="13" customFormat="1" ht="12">
      <c r="B275" s="239"/>
      <c r="C275" s="240"/>
      <c r="D275" s="230" t="s">
        <v>143</v>
      </c>
      <c r="E275" s="241" t="s">
        <v>1</v>
      </c>
      <c r="F275" s="242" t="s">
        <v>1827</v>
      </c>
      <c r="G275" s="240"/>
      <c r="H275" s="243">
        <v>26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143</v>
      </c>
      <c r="AU275" s="249" t="s">
        <v>78</v>
      </c>
      <c r="AV275" s="13" t="s">
        <v>78</v>
      </c>
      <c r="AW275" s="13" t="s">
        <v>30</v>
      </c>
      <c r="AX275" s="13" t="s">
        <v>68</v>
      </c>
      <c r="AY275" s="249" t="s">
        <v>134</v>
      </c>
    </row>
    <row r="276" spans="2:51" s="13" customFormat="1" ht="12">
      <c r="B276" s="239"/>
      <c r="C276" s="240"/>
      <c r="D276" s="230" t="s">
        <v>143</v>
      </c>
      <c r="E276" s="241" t="s">
        <v>1</v>
      </c>
      <c r="F276" s="242" t="s">
        <v>1828</v>
      </c>
      <c r="G276" s="240"/>
      <c r="H276" s="243">
        <v>6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143</v>
      </c>
      <c r="AU276" s="249" t="s">
        <v>78</v>
      </c>
      <c r="AV276" s="13" t="s">
        <v>78</v>
      </c>
      <c r="AW276" s="13" t="s">
        <v>30</v>
      </c>
      <c r="AX276" s="13" t="s">
        <v>68</v>
      </c>
      <c r="AY276" s="249" t="s">
        <v>134</v>
      </c>
    </row>
    <row r="277" spans="2:51" s="13" customFormat="1" ht="12">
      <c r="B277" s="239"/>
      <c r="C277" s="240"/>
      <c r="D277" s="230" t="s">
        <v>143</v>
      </c>
      <c r="E277" s="241" t="s">
        <v>1</v>
      </c>
      <c r="F277" s="242" t="s">
        <v>1829</v>
      </c>
      <c r="G277" s="240"/>
      <c r="H277" s="243">
        <v>34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143</v>
      </c>
      <c r="AU277" s="249" t="s">
        <v>78</v>
      </c>
      <c r="AV277" s="13" t="s">
        <v>78</v>
      </c>
      <c r="AW277" s="13" t="s">
        <v>30</v>
      </c>
      <c r="AX277" s="13" t="s">
        <v>68</v>
      </c>
      <c r="AY277" s="249" t="s">
        <v>134</v>
      </c>
    </row>
    <row r="278" spans="2:51" s="14" customFormat="1" ht="12">
      <c r="B278" s="250"/>
      <c r="C278" s="251"/>
      <c r="D278" s="230" t="s">
        <v>143</v>
      </c>
      <c r="E278" s="252" t="s">
        <v>1</v>
      </c>
      <c r="F278" s="253" t="s">
        <v>146</v>
      </c>
      <c r="G278" s="251"/>
      <c r="H278" s="254">
        <v>180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143</v>
      </c>
      <c r="AU278" s="260" t="s">
        <v>78</v>
      </c>
      <c r="AV278" s="14" t="s">
        <v>141</v>
      </c>
      <c r="AW278" s="14" t="s">
        <v>30</v>
      </c>
      <c r="AX278" s="14" t="s">
        <v>76</v>
      </c>
      <c r="AY278" s="260" t="s">
        <v>134</v>
      </c>
    </row>
    <row r="279" spans="2:63" s="11" customFormat="1" ht="22.8" customHeight="1">
      <c r="B279" s="200"/>
      <c r="C279" s="201"/>
      <c r="D279" s="202" t="s">
        <v>67</v>
      </c>
      <c r="E279" s="214" t="s">
        <v>908</v>
      </c>
      <c r="F279" s="214" t="s">
        <v>909</v>
      </c>
      <c r="G279" s="201"/>
      <c r="H279" s="201"/>
      <c r="I279" s="204"/>
      <c r="J279" s="215">
        <f>BK279</f>
        <v>0</v>
      </c>
      <c r="K279" s="201"/>
      <c r="L279" s="206"/>
      <c r="M279" s="207"/>
      <c r="N279" s="208"/>
      <c r="O279" s="208"/>
      <c r="P279" s="209">
        <f>SUM(P280:P285)</f>
        <v>0</v>
      </c>
      <c r="Q279" s="208"/>
      <c r="R279" s="209">
        <f>SUM(R280:R285)</f>
        <v>0</v>
      </c>
      <c r="S279" s="208"/>
      <c r="T279" s="210">
        <f>SUM(T280:T285)</f>
        <v>0</v>
      </c>
      <c r="AR279" s="211" t="s">
        <v>76</v>
      </c>
      <c r="AT279" s="212" t="s">
        <v>67</v>
      </c>
      <c r="AU279" s="212" t="s">
        <v>76</v>
      </c>
      <c r="AY279" s="211" t="s">
        <v>134</v>
      </c>
      <c r="BK279" s="213">
        <f>SUM(BK280:BK285)</f>
        <v>0</v>
      </c>
    </row>
    <row r="280" spans="2:65" s="1" customFormat="1" ht="16.5" customHeight="1">
      <c r="B280" s="38"/>
      <c r="C280" s="216" t="s">
        <v>492</v>
      </c>
      <c r="D280" s="216" t="s">
        <v>136</v>
      </c>
      <c r="E280" s="217" t="s">
        <v>922</v>
      </c>
      <c r="F280" s="218" t="s">
        <v>923</v>
      </c>
      <c r="G280" s="219" t="s">
        <v>543</v>
      </c>
      <c r="H280" s="220">
        <v>90.719</v>
      </c>
      <c r="I280" s="221"/>
      <c r="J280" s="222">
        <f>ROUND(I280*H280,2)</f>
        <v>0</v>
      </c>
      <c r="K280" s="218" t="s">
        <v>140</v>
      </c>
      <c r="L280" s="43"/>
      <c r="M280" s="223" t="s">
        <v>1</v>
      </c>
      <c r="N280" s="224" t="s">
        <v>39</v>
      </c>
      <c r="O280" s="79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AR280" s="17" t="s">
        <v>141</v>
      </c>
      <c r="AT280" s="17" t="s">
        <v>136</v>
      </c>
      <c r="AU280" s="17" t="s">
        <v>78</v>
      </c>
      <c r="AY280" s="17" t="s">
        <v>134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7" t="s">
        <v>76</v>
      </c>
      <c r="BK280" s="227">
        <f>ROUND(I280*H280,2)</f>
        <v>0</v>
      </c>
      <c r="BL280" s="17" t="s">
        <v>141</v>
      </c>
      <c r="BM280" s="17" t="s">
        <v>1830</v>
      </c>
    </row>
    <row r="281" spans="2:65" s="1" customFormat="1" ht="22.5" customHeight="1">
      <c r="B281" s="38"/>
      <c r="C281" s="216" t="s">
        <v>498</v>
      </c>
      <c r="D281" s="216" t="s">
        <v>136</v>
      </c>
      <c r="E281" s="217" t="s">
        <v>932</v>
      </c>
      <c r="F281" s="218" t="s">
        <v>918</v>
      </c>
      <c r="G281" s="219" t="s">
        <v>543</v>
      </c>
      <c r="H281" s="220">
        <v>1723.661</v>
      </c>
      <c r="I281" s="221"/>
      <c r="J281" s="222">
        <f>ROUND(I281*H281,2)</f>
        <v>0</v>
      </c>
      <c r="K281" s="218" t="s">
        <v>140</v>
      </c>
      <c r="L281" s="43"/>
      <c r="M281" s="223" t="s">
        <v>1</v>
      </c>
      <c r="N281" s="224" t="s">
        <v>39</v>
      </c>
      <c r="O281" s="79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17" t="s">
        <v>141</v>
      </c>
      <c r="AT281" s="17" t="s">
        <v>136</v>
      </c>
      <c r="AU281" s="17" t="s">
        <v>78</v>
      </c>
      <c r="AY281" s="17" t="s">
        <v>134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7" t="s">
        <v>76</v>
      </c>
      <c r="BK281" s="227">
        <f>ROUND(I281*H281,2)</f>
        <v>0</v>
      </c>
      <c r="BL281" s="17" t="s">
        <v>141</v>
      </c>
      <c r="BM281" s="17" t="s">
        <v>1831</v>
      </c>
    </row>
    <row r="282" spans="2:51" s="13" customFormat="1" ht="12">
      <c r="B282" s="239"/>
      <c r="C282" s="240"/>
      <c r="D282" s="230" t="s">
        <v>143</v>
      </c>
      <c r="E282" s="241" t="s">
        <v>1</v>
      </c>
      <c r="F282" s="242" t="s">
        <v>1832</v>
      </c>
      <c r="G282" s="240"/>
      <c r="H282" s="243">
        <v>1723.661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143</v>
      </c>
      <c r="AU282" s="249" t="s">
        <v>78</v>
      </c>
      <c r="AV282" s="13" t="s">
        <v>78</v>
      </c>
      <c r="AW282" s="13" t="s">
        <v>30</v>
      </c>
      <c r="AX282" s="13" t="s">
        <v>76</v>
      </c>
      <c r="AY282" s="249" t="s">
        <v>134</v>
      </c>
    </row>
    <row r="283" spans="2:65" s="1" customFormat="1" ht="16.5" customHeight="1">
      <c r="B283" s="38"/>
      <c r="C283" s="216" t="s">
        <v>503</v>
      </c>
      <c r="D283" s="216" t="s">
        <v>136</v>
      </c>
      <c r="E283" s="217" t="s">
        <v>949</v>
      </c>
      <c r="F283" s="218" t="s">
        <v>950</v>
      </c>
      <c r="G283" s="219" t="s">
        <v>543</v>
      </c>
      <c r="H283" s="220">
        <v>2.8</v>
      </c>
      <c r="I283" s="221"/>
      <c r="J283" s="222">
        <f>ROUND(I283*H283,2)</f>
        <v>0</v>
      </c>
      <c r="K283" s="218" t="s">
        <v>140</v>
      </c>
      <c r="L283" s="43"/>
      <c r="M283" s="223" t="s">
        <v>1</v>
      </c>
      <c r="N283" s="224" t="s">
        <v>39</v>
      </c>
      <c r="O283" s="79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AR283" s="17" t="s">
        <v>141</v>
      </c>
      <c r="AT283" s="17" t="s">
        <v>136</v>
      </c>
      <c r="AU283" s="17" t="s">
        <v>78</v>
      </c>
      <c r="AY283" s="17" t="s">
        <v>134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7" t="s">
        <v>76</v>
      </c>
      <c r="BK283" s="227">
        <f>ROUND(I283*H283,2)</f>
        <v>0</v>
      </c>
      <c r="BL283" s="17" t="s">
        <v>141</v>
      </c>
      <c r="BM283" s="17" t="s">
        <v>1833</v>
      </c>
    </row>
    <row r="284" spans="2:65" s="1" customFormat="1" ht="16.5" customHeight="1">
      <c r="B284" s="38"/>
      <c r="C284" s="216" t="s">
        <v>508</v>
      </c>
      <c r="D284" s="216" t="s">
        <v>136</v>
      </c>
      <c r="E284" s="217" t="s">
        <v>955</v>
      </c>
      <c r="F284" s="218" t="s">
        <v>1667</v>
      </c>
      <c r="G284" s="219" t="s">
        <v>543</v>
      </c>
      <c r="H284" s="220">
        <v>35.64</v>
      </c>
      <c r="I284" s="221"/>
      <c r="J284" s="222">
        <f>ROUND(I284*H284,2)</f>
        <v>0</v>
      </c>
      <c r="K284" s="218" t="s">
        <v>140</v>
      </c>
      <c r="L284" s="43"/>
      <c r="M284" s="223" t="s">
        <v>1</v>
      </c>
      <c r="N284" s="224" t="s">
        <v>39</v>
      </c>
      <c r="O284" s="79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AR284" s="17" t="s">
        <v>141</v>
      </c>
      <c r="AT284" s="17" t="s">
        <v>136</v>
      </c>
      <c r="AU284" s="17" t="s">
        <v>78</v>
      </c>
      <c r="AY284" s="17" t="s">
        <v>134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7" t="s">
        <v>76</v>
      </c>
      <c r="BK284" s="227">
        <f>ROUND(I284*H284,2)</f>
        <v>0</v>
      </c>
      <c r="BL284" s="17" t="s">
        <v>141</v>
      </c>
      <c r="BM284" s="17" t="s">
        <v>1834</v>
      </c>
    </row>
    <row r="285" spans="2:65" s="1" customFormat="1" ht="16.5" customHeight="1">
      <c r="B285" s="38"/>
      <c r="C285" s="216" t="s">
        <v>512</v>
      </c>
      <c r="D285" s="216" t="s">
        <v>136</v>
      </c>
      <c r="E285" s="217" t="s">
        <v>959</v>
      </c>
      <c r="F285" s="218" t="s">
        <v>960</v>
      </c>
      <c r="G285" s="219" t="s">
        <v>543</v>
      </c>
      <c r="H285" s="220">
        <v>51.48</v>
      </c>
      <c r="I285" s="221"/>
      <c r="J285" s="222">
        <f>ROUND(I285*H285,2)</f>
        <v>0</v>
      </c>
      <c r="K285" s="218" t="s">
        <v>140</v>
      </c>
      <c r="L285" s="43"/>
      <c r="M285" s="223" t="s">
        <v>1</v>
      </c>
      <c r="N285" s="224" t="s">
        <v>39</v>
      </c>
      <c r="O285" s="79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17" t="s">
        <v>141</v>
      </c>
      <c r="AT285" s="17" t="s">
        <v>136</v>
      </c>
      <c r="AU285" s="17" t="s">
        <v>78</v>
      </c>
      <c r="AY285" s="17" t="s">
        <v>134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7" t="s">
        <v>76</v>
      </c>
      <c r="BK285" s="227">
        <f>ROUND(I285*H285,2)</f>
        <v>0</v>
      </c>
      <c r="BL285" s="17" t="s">
        <v>141</v>
      </c>
      <c r="BM285" s="17" t="s">
        <v>1835</v>
      </c>
    </row>
    <row r="286" spans="2:63" s="11" customFormat="1" ht="22.8" customHeight="1">
      <c r="B286" s="200"/>
      <c r="C286" s="201"/>
      <c r="D286" s="202" t="s">
        <v>67</v>
      </c>
      <c r="E286" s="214" t="s">
        <v>962</v>
      </c>
      <c r="F286" s="214" t="s">
        <v>963</v>
      </c>
      <c r="G286" s="201"/>
      <c r="H286" s="201"/>
      <c r="I286" s="204"/>
      <c r="J286" s="215">
        <f>BK286</f>
        <v>0</v>
      </c>
      <c r="K286" s="201"/>
      <c r="L286" s="206"/>
      <c r="M286" s="207"/>
      <c r="N286" s="208"/>
      <c r="O286" s="208"/>
      <c r="P286" s="209">
        <f>P287</f>
        <v>0</v>
      </c>
      <c r="Q286" s="208"/>
      <c r="R286" s="209">
        <f>R287</f>
        <v>0</v>
      </c>
      <c r="S286" s="208"/>
      <c r="T286" s="210">
        <f>T287</f>
        <v>0</v>
      </c>
      <c r="AR286" s="211" t="s">
        <v>76</v>
      </c>
      <c r="AT286" s="212" t="s">
        <v>67</v>
      </c>
      <c r="AU286" s="212" t="s">
        <v>76</v>
      </c>
      <c r="AY286" s="211" t="s">
        <v>134</v>
      </c>
      <c r="BK286" s="213">
        <f>BK287</f>
        <v>0</v>
      </c>
    </row>
    <row r="287" spans="2:65" s="1" customFormat="1" ht="22.5" customHeight="1">
      <c r="B287" s="38"/>
      <c r="C287" s="216" t="s">
        <v>516</v>
      </c>
      <c r="D287" s="216" t="s">
        <v>136</v>
      </c>
      <c r="E287" s="217" t="s">
        <v>1671</v>
      </c>
      <c r="F287" s="218" t="s">
        <v>1672</v>
      </c>
      <c r="G287" s="219" t="s">
        <v>543</v>
      </c>
      <c r="H287" s="220">
        <v>177.335</v>
      </c>
      <c r="I287" s="221"/>
      <c r="J287" s="222">
        <f>ROUND(I287*H287,2)</f>
        <v>0</v>
      </c>
      <c r="K287" s="218" t="s">
        <v>140</v>
      </c>
      <c r="L287" s="43"/>
      <c r="M287" s="290" t="s">
        <v>1</v>
      </c>
      <c r="N287" s="291" t="s">
        <v>39</v>
      </c>
      <c r="O287" s="287"/>
      <c r="P287" s="288">
        <f>O287*H287</f>
        <v>0</v>
      </c>
      <c r="Q287" s="288">
        <v>0</v>
      </c>
      <c r="R287" s="288">
        <f>Q287*H287</f>
        <v>0</v>
      </c>
      <c r="S287" s="288">
        <v>0</v>
      </c>
      <c r="T287" s="289">
        <f>S287*H287</f>
        <v>0</v>
      </c>
      <c r="AR287" s="17" t="s">
        <v>141</v>
      </c>
      <c r="AT287" s="17" t="s">
        <v>136</v>
      </c>
      <c r="AU287" s="17" t="s">
        <v>78</v>
      </c>
      <c r="AY287" s="17" t="s">
        <v>134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7" t="s">
        <v>76</v>
      </c>
      <c r="BK287" s="227">
        <f>ROUND(I287*H287,2)</f>
        <v>0</v>
      </c>
      <c r="BL287" s="17" t="s">
        <v>141</v>
      </c>
      <c r="BM287" s="17" t="s">
        <v>1836</v>
      </c>
    </row>
    <row r="288" spans="2:12" s="1" customFormat="1" ht="6.95" customHeight="1">
      <c r="B288" s="57"/>
      <c r="C288" s="58"/>
      <c r="D288" s="58"/>
      <c r="E288" s="58"/>
      <c r="F288" s="58"/>
      <c r="G288" s="58"/>
      <c r="H288" s="58"/>
      <c r="I288" s="167"/>
      <c r="J288" s="58"/>
      <c r="K288" s="58"/>
      <c r="L288" s="43"/>
    </row>
  </sheetData>
  <sheetProtection password="CC35" sheet="1" objects="1" scenarios="1" formatColumns="0" formatRows="0" autoFilter="0"/>
  <autoFilter ref="C93:K2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2019-02-21T06:29:58Z</dcterms:created>
  <dcterms:modified xsi:type="dcterms:W3CDTF">2019-02-21T06:30:07Z</dcterms:modified>
  <cp:category/>
  <cp:version/>
  <cp:contentType/>
  <cp:contentStatus/>
</cp:coreProperties>
</file>