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 - Stavební část" sheetId="2" r:id="rId2"/>
    <sheet name="SO 901 - Bourání" sheetId="3" r:id="rId3"/>
    <sheet name="VRN - Vedlejší rozpočtové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'SO 701 - Stavební část'!$C$87:$K$267</definedName>
    <definedName name="_xlnm.Print_Area" localSheetId="1">'SO 701 - Stavební část'!$C$4:$J$36,'SO 701 - Stavební část'!$C$42:$J$69,'SO 701 - Stavební část'!$C$75:$K$267</definedName>
    <definedName name="_xlnm._FilterDatabase" localSheetId="2" hidden="1">'SO 901 - Bourání'!$C$83:$K$171</definedName>
    <definedName name="_xlnm.Print_Area" localSheetId="2">'SO 901 - Bourání'!$C$4:$J$36,'SO 901 - Bourání'!$C$42:$J$65,'SO 901 - Bourání'!$C$71:$K$171</definedName>
    <definedName name="_xlnm._FilterDatabase" localSheetId="3" hidden="1">'VRN - Vedlejší rozpočtové...'!$C$82:$K$127</definedName>
    <definedName name="_xlnm.Print_Area" localSheetId="3">'VRN - Vedlejší rozpočtové...'!$C$4:$J$36,'VRN - Vedlejší rozpočtové...'!$C$42:$J$64,'VRN - Vedlejší rozpočtové...'!$C$70:$K$127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701 - Stavební část'!$87:$87</definedName>
    <definedName name="_xlnm.Print_Titles" localSheetId="2">'SO 901 - Bourání'!$83:$83</definedName>
    <definedName name="_xlnm.Print_Titles" localSheetId="3">'VRN - Vedlejší rozpočtové...'!$82:$82</definedName>
  </definedNames>
  <calcPr fullCalcOnLoad="1"/>
</workbook>
</file>

<file path=xl/sharedStrings.xml><?xml version="1.0" encoding="utf-8"?>
<sst xmlns="http://schemas.openxmlformats.org/spreadsheetml/2006/main" count="4506" uniqueCount="971">
  <si>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</si>
  <si>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</si>
  <si>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</si>
  <si>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</si>
  <si>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</si>
  <si>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</si>
  <si>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</si>
  <si>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{d736f510-ed20-4b33-945d-83b6b0c298b1}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</si>
  <si>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</si>
  <si>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</si>
  <si>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</si>
  <si>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</si>
  <si>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</si>
  <si>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</si>
  <si>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</si>
  <si>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</si>
  <si>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ZN2018_042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</si>
  <si>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</si>
  <si>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</si>
  <si>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zpevněné plochy před ZŠ Dr. M. Tyrše, Česká Lípa</t>
  </si>
  <si>
    <t>KSO:</t>
  </si>
  <si>
    <t/>
  </si>
  <si>
    <t>CC-CZ:</t>
  </si>
  <si>
    <t>Místo:</t>
  </si>
  <si>
    <t xml:space="preserve"> </t>
  </si>
  <si>
    <t>Datum:</t>
  </si>
  <si>
    <t>19. 12. 2018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</si>
  <si>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</si>
  <si>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</si>
  <si>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</si>
  <si>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</si>
  <si>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</si>
  <si>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</si>
  <si>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</si>
  <si>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Projektový ATELIER DAVID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</si>
  <si>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</si>
  <si>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</si>
  <si>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</si>
  <si>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</si>
  <si>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</si>
  <si>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</si>
  <si>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</si>
  <si>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</si>
  <si>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</si>
  <si>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</si>
  <si>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</si>
  <si>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</si>
  <si>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</si>
  <si>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</si>
  <si>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</si>
  <si>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</si>
  <si>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</si>
  <si>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</si>
  <si>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</si>
  <si>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</si>
  <si>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</si>
  <si>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</si>
  <si>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</si>
  <si>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</si>
  <si>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</si>
  <si>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</si>
  <si>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</si>
  <si>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</si>
  <si>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</si>
  <si>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</si>
  <si>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</si>
  <si>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</si>
  <si>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</si>
  <si>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</si>
  <si>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</si>
  <si>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</si>
  <si>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</si>
  <si>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</si>
  <si>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</si>
  <si>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</si>
  <si>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</si>
  <si>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701</t>
  </si>
  <si>
    <t>Stavební část</t>
  </si>
  <si>
    <t>STA</t>
  </si>
  <si>
    <t>1</t>
  </si>
  <si>
    <t>{c60784fb-d9e2-48b5-bb7a-4725bbdb3647}</t>
  </si>
  <si>
    <t>2</t>
  </si>
  <si>
    <t>SO 901</t>
  </si>
  <si>
    <t>Bourání</t>
  </si>
  <si>
    <t>{e84be8fe-88ed-4f1a-8a7f-102fadc40394}</t>
  </si>
  <si>
    <t>VRN</t>
  </si>
  <si>
    <t>Vedlejší rozpočtové náklady</t>
  </si>
  <si>
    <t>{69475f7f-89fe-4a13-88fd-a3caf5196a6c}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</si>
  <si>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</si>
  <si>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</si>
  <si>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</si>
  <si>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</si>
  <si>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</si>
  <si>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</si>
  <si>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</si>
  <si>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701 -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</si>
  <si>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</si>
  <si>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</si>
  <si>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</si>
  <si>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</si>
  <si>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</si>
  <si>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</si>
  <si>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</si>
  <si>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</si>
  <si>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</si>
  <si>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</si>
  <si>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</si>
  <si>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</si>
  <si>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</si>
  <si>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</si>
  <si>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</si>
  <si>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</si>
  <si>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</si>
  <si>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</si>
  <si>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</si>
  <si>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</si>
  <si>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</si>
  <si>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</si>
  <si>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</si>
  <si>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</si>
  <si>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</si>
  <si>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</si>
  <si>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</si>
  <si>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</si>
  <si>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</si>
  <si>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</si>
  <si>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</si>
  <si>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</si>
  <si>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</si>
  <si>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</si>
  <si>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</si>
  <si>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</si>
  <si>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131201102</t>
  </si>
  <si>
    <t>Hloubení nezapažených jam a zářezů s urovnáním dna do předepsaného profilu a spádu v hornině tř. 3 přes 100 do 1 000 m3</t>
  </si>
  <si>
    <t>m3</t>
  </si>
  <si>
    <t>CS ÚRS 2018 02</t>
  </si>
  <si>
    <t>4</t>
  </si>
  <si>
    <t>-346149892</t>
  </si>
  <si>
    <t>VV</t>
  </si>
  <si>
    <t>40,4*(11,23+0,485)*(0,5-0,1)</t>
  </si>
  <si>
    <t>131201109</t>
  </si>
  <si>
    <t>Hloubení nezapažených jam a zářezů s urovnáním dna do předepsaného profilu a spádu Příplatek k cenám za lepivost horniny tř. 3</t>
  </si>
  <si>
    <t>510738295</t>
  </si>
  <si>
    <t>3</t>
  </si>
  <si>
    <t>132212102</t>
  </si>
  <si>
    <t>Hloubení zapažených i nezapažených rýh šířky do 600 mm ručním nebo pneumatickým nářadím  s urovnáním dna do předepsaného profilu a spádu v horninách tř. 3 nesoudržných</t>
  </si>
  <si>
    <t>-530227343</t>
  </si>
  <si>
    <t>4,7*0,6*1,5</t>
  </si>
  <si>
    <t>132212109</t>
  </si>
  <si>
    <t>Hloubení zapažených i nezapažených rýh šířky do 600 mm ručním nebo pneumatickým nářadím  s urovnáním dna do předepsaného profilu a spádu v horninách tř. 3 Příplatek k cenám za lepivost horniny tř. 3</t>
  </si>
  <si>
    <t>286614952</t>
  </si>
  <si>
    <t>5</t>
  </si>
  <si>
    <t>133201101</t>
  </si>
  <si>
    <t>Hloubení zapažených i nezapažených šachet  s případným nutným přemístěním výkopku ve výkopišti v hornině tř. 3 do 100 m3</t>
  </si>
  <si>
    <t>-322370410</t>
  </si>
  <si>
    <t>0,6*0,3*0,9*27   "výkop patek pro zábradlí</t>
  </si>
  <si>
    <t>0,4*0,4*0,4*3*13     "výkop patek pro lavičky</t>
  </si>
  <si>
    <t>Součet</t>
  </si>
  <si>
    <t>6</t>
  </si>
  <si>
    <t>133201109</t>
  </si>
  <si>
    <t>Hloubení zapažených i nezapažených šachet  s případným nutným přemístěním výkopku ve výkopišti v hornině tř. 3 Příplatek k cenám za lepivost horniny tř. 3</t>
  </si>
  <si>
    <t>-944089907</t>
  </si>
  <si>
    <t>7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</si>
  <si>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</si>
  <si>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</si>
  <si>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1131916712</t>
  </si>
  <si>
    <t>189,314+6,87+3,0-2,82</t>
  </si>
  <si>
    <t>8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</si>
  <si>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</si>
  <si>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</si>
  <si>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CS ÚRS 2018 01</t>
  </si>
  <si>
    <t>643751869</t>
  </si>
  <si>
    <t>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</si>
  <si>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</si>
  <si>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</si>
  <si>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1178925399</t>
  </si>
  <si>
    <t>196,364</t>
  </si>
  <si>
    <t>196,364*15 'Přepočtené koeficientem množství</t>
  </si>
  <si>
    <t>10</t>
  </si>
  <si>
    <t>167101101</t>
  </si>
  <si>
    <t>Nakládání, skládání a překládání neulehlého výkopku nebo sypaniny  nakládání, množství do 100 m3, z hornin tř. 1 až 4</t>
  </si>
  <si>
    <t>1054297381</t>
  </si>
  <si>
    <t>1,5*1,0*10*0,2</t>
  </si>
  <si>
    <t>11</t>
  </si>
  <si>
    <t>M</t>
  </si>
  <si>
    <t>1670001</t>
  </si>
  <si>
    <t>nákup chybějící ornice</t>
  </si>
  <si>
    <t>-418029555</t>
  </si>
  <si>
    <t>12</t>
  </si>
  <si>
    <t>171201201</t>
  </si>
  <si>
    <t>Uložení sypaniny  na skládky</t>
  </si>
  <si>
    <t>-594015530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</si>
  <si>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</si>
  <si>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</si>
  <si>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</si>
  <si>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</si>
  <si>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-1979339315</t>
  </si>
  <si>
    <t>196,364*1,8</t>
  </si>
  <si>
    <t>14</t>
  </si>
  <si>
    <t>174101101</t>
  </si>
  <si>
    <t>Zásyp sypaninou z jakékoliv horniny  s uložením výkopku ve vrstvách se zhutněním jam, šachet, rýh nebo kolem objektů v těchto vykopávkách</t>
  </si>
  <si>
    <t>-1658007402</t>
  </si>
  <si>
    <t>4,7*0,6*1,0    "předpokládaný profil potrubí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</si>
  <si>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</si>
  <si>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</si>
  <si>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1654314117</t>
  </si>
  <si>
    <t>4,7*0,6*0,5</t>
  </si>
  <si>
    <t>16</t>
  </si>
  <si>
    <t>58331200</t>
  </si>
  <si>
    <t>štěrkopísek netříděný zásypový materiál</t>
  </si>
  <si>
    <t>-833755617</t>
  </si>
  <si>
    <t>1,41*2 'Přepočtené koeficientem množství</t>
  </si>
  <si>
    <t>17</t>
  </si>
  <si>
    <t>183101315</t>
  </si>
  <si>
    <t>Hloubení jamek pro vysazování rostlin v zemině tř.1 až 4 s výměnou půdy z 100% v rovině nebo na svahu do 1:5, objemu přes 0,125 do 0,40 m3</t>
  </si>
  <si>
    <t>kus</t>
  </si>
  <si>
    <t>1122001477</t>
  </si>
  <si>
    <t>18</t>
  </si>
  <si>
    <t>183111141</t>
  </si>
  <si>
    <t>Hloubení rýh pro vysazování rostlin v zemině tř.1 až 4 s výměnou půdy z 50% v rovině nebo na svahu do 1:5, šířky do 200 mm, hl. do 200 mm</t>
  </si>
  <si>
    <t>m</t>
  </si>
  <si>
    <t>1128003019</t>
  </si>
  <si>
    <t>6,5*2</t>
  </si>
  <si>
    <t>19</t>
  </si>
  <si>
    <t>10371500</t>
  </si>
  <si>
    <t>substrát pro trávníky VL</t>
  </si>
  <si>
    <t>-1337986148</t>
  </si>
  <si>
    <t>13*0,02 'Přepočtené koeficientem množství</t>
  </si>
  <si>
    <t>20</t>
  </si>
  <si>
    <t>183405211</t>
  </si>
  <si>
    <t>Výsev trávníku hydroosevem  na ornici</t>
  </si>
  <si>
    <t>m2</t>
  </si>
  <si>
    <t>-1897574095</t>
  </si>
  <si>
    <t>1,5*(6,98+8,8+8,8+6,9)</t>
  </si>
  <si>
    <t>0,6*4,7    "kanalizace</t>
  </si>
  <si>
    <t>00572100</t>
  </si>
  <si>
    <t>osivo jetelotráva intenzivní víceletá</t>
  </si>
  <si>
    <t>kg</t>
  </si>
  <si>
    <t>1559469911</t>
  </si>
  <si>
    <t>50,04*0,1 'Přepočtené koeficientem množství</t>
  </si>
  <si>
    <t>22</t>
  </si>
  <si>
    <t>184102115</t>
  </si>
  <si>
    <t>Výsadba dřeviny s balem do předem vyhloubené jamky se zalitím  v rovině nebo na svahu do 1:5, při průměru balu přes 500 do 600 mm</t>
  </si>
  <si>
    <t>-1837026010</t>
  </si>
  <si>
    <t>23</t>
  </si>
  <si>
    <t>0265040</t>
  </si>
  <si>
    <t>Javor mléč /Acer platanoides/ 250-300cm ZB</t>
  </si>
  <si>
    <t>610891703</t>
  </si>
  <si>
    <t>24</t>
  </si>
  <si>
    <t>184102211</t>
  </si>
  <si>
    <t>Výsadba keře bez balu do předem vyhloubené jamky se zalitím  v rovině nebo na svahu do 1:5 výšky do 1 m v terénu</t>
  </si>
  <si>
    <t>-2101568554</t>
  </si>
  <si>
    <t>13,0*4</t>
  </si>
  <si>
    <t>25</t>
  </si>
  <si>
    <t>02650531</t>
  </si>
  <si>
    <t>Zlatice prostřední (Forsythia intermedia) 35-50cm KK</t>
  </si>
  <si>
    <t>2134650970</t>
  </si>
  <si>
    <t>26</t>
  </si>
  <si>
    <t>184215132</t>
  </si>
  <si>
    <t>Ukotvení dřeviny kůly třemi kůly, délky přes 1 do 2 m</t>
  </si>
  <si>
    <t>1506467632</t>
  </si>
  <si>
    <t>10*3</t>
  </si>
  <si>
    <t>27</t>
  </si>
  <si>
    <t>60591257</t>
  </si>
  <si>
    <t>kůl vyvazovací dřevěný impregnovaný D 8cm dl 3m</t>
  </si>
  <si>
    <t>156406</t>
  </si>
  <si>
    <t>28</t>
  </si>
  <si>
    <t>18450112</t>
  </si>
  <si>
    <t>Zhotovení obalu kmene a spodních částí větví stromu z juty  v jedné vrstvě na svahu přes 1:2 do 1:1</t>
  </si>
  <si>
    <t>ks</t>
  </si>
  <si>
    <t>2073236294</t>
  </si>
  <si>
    <t>29</t>
  </si>
  <si>
    <t>184816111</t>
  </si>
  <si>
    <t>Hnojení sazenic  průmyslovými hnojivy v množství do 0,25 kg k jedné sazenici</t>
  </si>
  <si>
    <t>126618192</t>
  </si>
  <si>
    <t>30</t>
  </si>
  <si>
    <t>25191155</t>
  </si>
  <si>
    <t>hnojivo průmyslové Cererit</t>
  </si>
  <si>
    <t>508498251</t>
  </si>
  <si>
    <t>10*0,25 'Přepočtené koeficientem množství</t>
  </si>
  <si>
    <t>Zakládání</t>
  </si>
  <si>
    <t>31</t>
  </si>
  <si>
    <t>213131711</t>
  </si>
  <si>
    <t>Stabilizace základové spáry zřízením vrstvy z geobuněk  provedení zásypu geobuněk včetně krycí vrstvy tl. 100 mm celková tl. vrstvy do 200 mm</t>
  </si>
  <si>
    <t>-964687718</t>
  </si>
  <si>
    <t>1,5*(1,9*2+3,0*2+2,9*4)</t>
  </si>
  <si>
    <t>32</t>
  </si>
  <si>
    <t>10321100</t>
  </si>
  <si>
    <t>zahradní substrát pro výsadbu VL</t>
  </si>
  <si>
    <t>-1066469614</t>
  </si>
  <si>
    <t>32,1*(0,6+0,4)</t>
  </si>
  <si>
    <t>33</t>
  </si>
  <si>
    <t>215901101</t>
  </si>
  <si>
    <t>Zhutnění podloží pod násypy z rostlé horniny tř. 1 až 4  z hornin soudružných do 92 % PS a nesoudržných sypkých relativní ulehlosti I(d) do 0,8</t>
  </si>
  <si>
    <t>1454526008</t>
  </si>
  <si>
    <t>40,4*(0,485+11,23)</t>
  </si>
  <si>
    <t>34</t>
  </si>
  <si>
    <t>273321411</t>
  </si>
  <si>
    <t>Základy z betonu železového (bez výztuže) desky z betonu bez zvláštních nároků na prostředí tř. C 20/25</t>
  </si>
  <si>
    <t>487052278</t>
  </si>
  <si>
    <t>40,4*0,485*0,1*1,15    "podkladní betonek pod okapový betonový chodník</t>
  </si>
  <si>
    <t>35</t>
  </si>
  <si>
    <t>273362021</t>
  </si>
  <si>
    <t>Výztuž základů desek ze svařovaných sítí z drátů typu KARI</t>
  </si>
  <si>
    <t>979475029</t>
  </si>
  <si>
    <t>40,4*0,485/6*1,25*8,12/1000    "kari 150/150/4</t>
  </si>
  <si>
    <t>36</t>
  </si>
  <si>
    <t>275313711</t>
  </si>
  <si>
    <t>Základy z betonu prostého patky a bloky z betonu kamenem neprokládaného tř. C 20/25</t>
  </si>
  <si>
    <t>699585721</t>
  </si>
  <si>
    <t>0,6*0,3*0,9*27   "patky pro zábradlí</t>
  </si>
  <si>
    <t>0,4*0,4*0,4*3*13     "patky pro lavičky</t>
  </si>
  <si>
    <t>(61,4*0,75+2)*0,1   "pro osazení ocelového obrubníku</t>
  </si>
  <si>
    <t>37</t>
  </si>
  <si>
    <t>275351121</t>
  </si>
  <si>
    <t>Bednění základů patek zřízení</t>
  </si>
  <si>
    <t>1643075925</t>
  </si>
  <si>
    <t>(0,6+0,3)*2*0,9*27   "patky pro zábradlí</t>
  </si>
  <si>
    <t>(0,4*4)*0,4*3*13     "patky pro lavičky</t>
  </si>
  <si>
    <t>38</t>
  </si>
  <si>
    <t>275351122</t>
  </si>
  <si>
    <t>Bednění základů patek odstranění</t>
  </si>
  <si>
    <t>-1008308127</t>
  </si>
  <si>
    <t>Vodorovné konstrukce</t>
  </si>
  <si>
    <t>39</t>
  </si>
  <si>
    <t>434191433</t>
  </si>
  <si>
    <t>Osazování schodišťových stupňů kamenných  s vyspárováním styčných spár, s provizorním dřevěným zábradlím a dočasným zakrytím stupnic prkny současně při zdění, rovných, kosých nebo vřetenových oboustranně zazděných, stupňů pemrlovaných nebo ostatních</t>
  </si>
  <si>
    <t>1322918808</t>
  </si>
  <si>
    <t>Komunikace pozemní</t>
  </si>
  <si>
    <t>40</t>
  </si>
  <si>
    <t>564211112</t>
  </si>
  <si>
    <t>Podklad nebo podsyp ze štěrkopísku ŠP  s rozprostřením, vlhčením a zhutněním, po zhutnění tl. 60 mm</t>
  </si>
  <si>
    <t>1848692762</t>
  </si>
  <si>
    <t>41</t>
  </si>
  <si>
    <t>564740113</t>
  </si>
  <si>
    <t>Podklad nebo kryt z kameniva hrubého drceného  vel. 16-32 mm s rozprostřením a zhutněním, po zhutnění tl. 140 mm</t>
  </si>
  <si>
    <t>-1456251832</t>
  </si>
  <si>
    <t>42</t>
  </si>
  <si>
    <t>564760111</t>
  </si>
  <si>
    <t>Podklad nebo kryt z kameniva hrubého drceného  vel. 16-32 mm s rozprostřením a zhutněním, po zhutnění tl. 200 mm</t>
  </si>
  <si>
    <t>-71922585</t>
  </si>
  <si>
    <t>(6,0+3,2)*(6,9+8,8)*2   "P1</t>
  </si>
  <si>
    <t>11,23*3,0*3            "P2</t>
  </si>
  <si>
    <t>0,4*(6,6+8,8)*2           "P1</t>
  </si>
  <si>
    <t>43</t>
  </si>
  <si>
    <t>564762111</t>
  </si>
  <si>
    <t>Podklad nebo kryt z vibrovaného štěrku VŠ  s rozprostřením, vlhčením a zhutněním, po zhutnění tl. 200 mm</t>
  </si>
  <si>
    <t>2073301350</t>
  </si>
  <si>
    <t>1,5*1,0*10*-1   "odečet zatravněných ploch</t>
  </si>
  <si>
    <t>44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</si>
  <si>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</si>
  <si>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</si>
  <si>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216726945</t>
  </si>
  <si>
    <t>40,4*(0,485+11,23)     "nové plochy</t>
  </si>
  <si>
    <t xml:space="preserve">1,5*(6,98+8,8+8,8+6,9)*-1     "odečet zatravněných ploch </t>
  </si>
  <si>
    <t>-0,485*40,4           "odečet okapového chodníku z betonu</t>
  </si>
  <si>
    <t>2,5*1,5    "původní chodník - výšková úprava</t>
  </si>
  <si>
    <t>45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</si>
  <si>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</si>
  <si>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</si>
  <si>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822909122</t>
  </si>
  <si>
    <t>46</t>
  </si>
  <si>
    <t>59245021</t>
  </si>
  <si>
    <t>dlažba skladebná betonová 20x20x6 cm přírodní</t>
  </si>
  <si>
    <t>-164044970</t>
  </si>
  <si>
    <t>(6,0+3,2)*(6,9+8,8)*2*1,08</t>
  </si>
  <si>
    <t>47</t>
  </si>
  <si>
    <t>59245263</t>
  </si>
  <si>
    <t>dlažba skladebná betonová 20x20x6 cm barevná</t>
  </si>
  <si>
    <t>669645136</t>
  </si>
  <si>
    <t>11,23*3,0*3*1,08</t>
  </si>
  <si>
    <t>48</t>
  </si>
  <si>
    <t>59245006</t>
  </si>
  <si>
    <t>dlažba skladebná betonová základní pro nevidomé 20 x 10 x 6 cm barevná</t>
  </si>
  <si>
    <t>-1122023859</t>
  </si>
  <si>
    <t>0,4*(6,6+8,8)*2*1,08</t>
  </si>
  <si>
    <t>49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</si>
  <si>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</si>
  <si>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</si>
  <si>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-1421530837</t>
  </si>
  <si>
    <t>50</t>
  </si>
  <si>
    <t>59246015</t>
  </si>
  <si>
    <t>dlažba betonová vegetační 50x50x8cm</t>
  </si>
  <si>
    <t>-1168304048</t>
  </si>
  <si>
    <t>32,1*1,08 'Přepočtené koeficientem množství</t>
  </si>
  <si>
    <t>Úpravy povrchů, podlahy a osazování výplní</t>
  </si>
  <si>
    <t>51</t>
  </si>
  <si>
    <t>631311114</t>
  </si>
  <si>
    <t>Mazanina z betonu  prostého bez zvýšených nároků na prostředí tl. přes 50 do 80 mm tř. C 16/20</t>
  </si>
  <si>
    <t>1962409124</t>
  </si>
  <si>
    <t>2,1*0,5*0,1</t>
  </si>
  <si>
    <t>52</t>
  </si>
  <si>
    <t>631311235</t>
  </si>
  <si>
    <t>Mazanina z betonu  prostého se zvýšenými nároky na prostředí tl. přes 120 do 240 mm tř. C 30/37</t>
  </si>
  <si>
    <t>1666560219</t>
  </si>
  <si>
    <t>40,4*0,485*0,15</t>
  </si>
  <si>
    <t>53</t>
  </si>
  <si>
    <t>273351121</t>
  </si>
  <si>
    <t>Bednění základů desek zřízení</t>
  </si>
  <si>
    <t>1951260446</t>
  </si>
  <si>
    <t>(40,4+0,485*2)*0,15</t>
  </si>
  <si>
    <t>54</t>
  </si>
  <si>
    <t>273351122</t>
  </si>
  <si>
    <t>Bednění základů desek odstranění</t>
  </si>
  <si>
    <t>1823237795</t>
  </si>
  <si>
    <t>55</t>
  </si>
  <si>
    <t>334353926.R1</t>
  </si>
  <si>
    <t>Bednění mostních pilířů a sloupů konstantního průřezu ze systémového bednění  Příplatek k ceně za zkosení hran do 600 x 300 mm</t>
  </si>
  <si>
    <t>1728033231</t>
  </si>
  <si>
    <t>40,4+0,485*2</t>
  </si>
  <si>
    <t>56</t>
  </si>
  <si>
    <t>631319023.R1</t>
  </si>
  <si>
    <t>Příplatek k cenám mazanin  za úpravu povrchu mazaniny přehlazením s poprášením cementem pro konečnou úpravu, mazanina tl. přes 120 do 240 mm (10 kg/m3)</t>
  </si>
  <si>
    <t>-1280069083</t>
  </si>
  <si>
    <t>57</t>
  </si>
  <si>
    <t>631319175</t>
  </si>
  <si>
    <t>Příplatek k cenám mazanin  za stržení povrchu spodní vrstvy mazaniny latí před vložením výztuže nebo pletiva pro tl. obou vrstev mazaniny přes 120 do 240 mm</t>
  </si>
  <si>
    <t>-1418425410</t>
  </si>
  <si>
    <t>2,939*2   "2x výtuž</t>
  </si>
  <si>
    <t>58</t>
  </si>
  <si>
    <t>631319185</t>
  </si>
  <si>
    <t>Příplatek k cenám mazanin  za sklon přes 15° do 35° od vodorovné roviny mazanina tl. přes 120 do 240 mm</t>
  </si>
  <si>
    <t>-400814708</t>
  </si>
  <si>
    <t>59</t>
  </si>
  <si>
    <t>631319197</t>
  </si>
  <si>
    <t>Příplatek k cenám mazanin  za malou plochu do 5 m2 jednotlivě mazanina tl. přes 120 do 240 mm</t>
  </si>
  <si>
    <t>-896313845</t>
  </si>
  <si>
    <t>60</t>
  </si>
  <si>
    <t>631362021</t>
  </si>
  <si>
    <t>Výztuž mazanin  ze svařovaných sítí z drátů typu KARI</t>
  </si>
  <si>
    <t>1523989161</t>
  </si>
  <si>
    <t>40,4*0,485/6*1,25*2*26,64/1000    "kari 100/100/6</t>
  </si>
  <si>
    <t>61</t>
  </si>
  <si>
    <t>634663111</t>
  </si>
  <si>
    <t>Výplň dilatačních spar mazanin polyuretanovou samonivelační hmotou, šířka spáry do 10 mm</t>
  </si>
  <si>
    <t>1318637647</t>
  </si>
  <si>
    <t>0,485*16        "dilatace v okap.chodníku</t>
  </si>
  <si>
    <t>40,4     "podél budovy</t>
  </si>
  <si>
    <t>Trubní vedení</t>
  </si>
  <si>
    <t>62</t>
  </si>
  <si>
    <t>871263121</t>
  </si>
  <si>
    <t>Montáž kanalizačního potrubí z plastů z tvrdého PVC těsněných gumovým kroužkem v otevřeném výkopu ve sklonu do 20 % DN 110</t>
  </si>
  <si>
    <t>1682957269</t>
  </si>
  <si>
    <t>63</t>
  </si>
  <si>
    <t>28611113</t>
  </si>
  <si>
    <t>trubka kanalizační PVC DN 110x1000 mm SN4</t>
  </si>
  <si>
    <t>1280838364</t>
  </si>
  <si>
    <t>4,7*1,05 'Přepočtené koeficientem množství</t>
  </si>
  <si>
    <t>Ostatní konstrukce a práce, bourání</t>
  </si>
  <si>
    <t>64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</si>
  <si>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</si>
  <si>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</si>
  <si>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1918144482</t>
  </si>
  <si>
    <t>2*8,1        "v místě betonové zídky</t>
  </si>
  <si>
    <t>65</t>
  </si>
  <si>
    <t>59217030</t>
  </si>
  <si>
    <t>obrubník betonový silniční přechodový 100x15x15-25 cm</t>
  </si>
  <si>
    <t>921446904</t>
  </si>
  <si>
    <t>16,2*1,08 'Přepočtené koeficientem množství</t>
  </si>
  <si>
    <t>66</t>
  </si>
  <si>
    <t>916231213.5</t>
  </si>
  <si>
    <t>Osazení chodníkového obrubníku betonového se zřízením lože, s vyplněním a zatřením spár cementovou maltou stojatého s boční opěrou z betonu prostého, do lože z betonu prostého</t>
  </si>
  <si>
    <t>1148040922</t>
  </si>
  <si>
    <t>2*2,5    "výškové upravení chodníčku</t>
  </si>
  <si>
    <t>67</t>
  </si>
  <si>
    <t>919726122</t>
  </si>
  <si>
    <t>Geotextilie netkaná pro ochranu, separaci nebo filtraci měrná hmotnost přes 200 do 300 g/m2</t>
  </si>
  <si>
    <t>282794361</t>
  </si>
  <si>
    <t>68</t>
  </si>
  <si>
    <t>919726123</t>
  </si>
  <si>
    <t>Geotextilie netkaná pro ochranu, separaci nebo filtraci měrná hmotnost přes 300 do 500 g/m2</t>
  </si>
  <si>
    <t>-1618874674</t>
  </si>
  <si>
    <t>-47,22     "trávník</t>
  </si>
  <si>
    <t>69</t>
  </si>
  <si>
    <t>919735112</t>
  </si>
  <si>
    <t>Řezání stávajícího živičného krytu nebo podkladu  hloubky přes 50 do 100 mm</t>
  </si>
  <si>
    <t>-104351765</t>
  </si>
  <si>
    <t>2*3,385+40,4</t>
  </si>
  <si>
    <t>70</t>
  </si>
  <si>
    <t>935113111</t>
  </si>
  <si>
    <t>Osazení odvodňovacího žlabu s krycím roštem  polymerbetonového šířky do 200 mm</t>
  </si>
  <si>
    <t>1860984652</t>
  </si>
  <si>
    <t>71</t>
  </si>
  <si>
    <t>56241002</t>
  </si>
  <si>
    <t>žlab PE vyztužený skelnými vlákny zátěž B125-E 600 kN světlá š 100mm</t>
  </si>
  <si>
    <t>581479362</t>
  </si>
  <si>
    <t>72</t>
  </si>
  <si>
    <t>59227013</t>
  </si>
  <si>
    <t>rošt mřížkový B125 Pz dl 1m oka 30/20 pro žlab š 100mm</t>
  </si>
  <si>
    <t>452122045</t>
  </si>
  <si>
    <t>73</t>
  </si>
  <si>
    <t>936124112</t>
  </si>
  <si>
    <t>Montáž lavičky parkové  stabilní se zabetonováním noh</t>
  </si>
  <si>
    <t>-954917091</t>
  </si>
  <si>
    <t>74</t>
  </si>
  <si>
    <t>74910100</t>
  </si>
  <si>
    <t>lavička bez opěradla (nekotvená) 150 x 45 x 42 cm  konstrukce -  kov, sedák - dřevo</t>
  </si>
  <si>
    <t>492143639</t>
  </si>
  <si>
    <t>75</t>
  </si>
  <si>
    <t>953312111</t>
  </si>
  <si>
    <t>Vložky svislé do dilatačních spár z polystyrenových desek  fasádních včetně dodání a osazení, v jakémkoliv zdivu do 10 mm</t>
  </si>
  <si>
    <t>-1188291709</t>
  </si>
  <si>
    <t>0,485*0,25*16</t>
  </si>
  <si>
    <t>76</t>
  </si>
  <si>
    <t>953961215</t>
  </si>
  <si>
    <t>Kotvy chemické s vyvrtáním otvoru  do betonu, železobetonu nebo tvrdého kamene chemická patrona, velikost M 20, hloubka 170 mm</t>
  </si>
  <si>
    <t>1701496396</t>
  </si>
  <si>
    <t>6*13    "lavičky</t>
  </si>
  <si>
    <t>4*26    "zábradlí</t>
  </si>
  <si>
    <t>998</t>
  </si>
  <si>
    <t>Přesun hmot</t>
  </si>
  <si>
    <t>77</t>
  </si>
  <si>
    <t>998223011</t>
  </si>
  <si>
    <t>Přesun hmot pro pozemní komunikace s krytem dlážděným dopravní vzdálenost do 200 m jakékoliv délky objektu</t>
  </si>
  <si>
    <t>CS ÚRS 2017 01</t>
  </si>
  <si>
    <t>1879094999</t>
  </si>
  <si>
    <t>PSV</t>
  </si>
  <si>
    <t>Práce a dodávky PSV</t>
  </si>
  <si>
    <t>711</t>
  </si>
  <si>
    <t>Izolace proti vodě, vlhkosti a plynům</t>
  </si>
  <si>
    <t>78</t>
  </si>
  <si>
    <t>711112002</t>
  </si>
  <si>
    <t>Provedení izolace proti zemní vlhkosti natěradly a tmely za studena  na ploše svislé S nátěrem lakem asfaltovým</t>
  </si>
  <si>
    <t>-1953128</t>
  </si>
  <si>
    <t>40,4*(0,485+0,17)</t>
  </si>
  <si>
    <t>79</t>
  </si>
  <si>
    <t>11163150</t>
  </si>
  <si>
    <t>lak asfaltový penetrační</t>
  </si>
  <si>
    <t>45189262</t>
  </si>
  <si>
    <t>26,462*0,00045 'Přepočtené koeficientem množství</t>
  </si>
  <si>
    <t>80</t>
  </si>
  <si>
    <t>711142559</t>
  </si>
  <si>
    <t>Provedení izolace proti zemní vlhkosti pásy přitavením  NAIP na ploše svislé S</t>
  </si>
  <si>
    <t>-1017970219</t>
  </si>
  <si>
    <t>81</t>
  </si>
  <si>
    <t>62852015</t>
  </si>
  <si>
    <t>pásy s modifikovaným asfaltem vložka skelná tkanina</t>
  </si>
  <si>
    <t>-259204206</t>
  </si>
  <si>
    <t>26,462*1,2 'Přepočtené koeficientem množství</t>
  </si>
  <si>
    <t>82</t>
  </si>
  <si>
    <t>998711101</t>
  </si>
  <si>
    <t>Přesun hmot pro izolace proti vodě, vlhkosti a plynům  stanovený z hmotnosti přesunovaného materiálu vodorovná dopravní vzdálenost do 50 m v objektech výšky do 6 m</t>
  </si>
  <si>
    <t>1485150197</t>
  </si>
  <si>
    <t>83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</si>
  <si>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</si>
  <si>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</si>
  <si>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1087047699</t>
  </si>
  <si>
    <t>767</t>
  </si>
  <si>
    <t>Konstrukce zámečnické</t>
  </si>
  <si>
    <t>84</t>
  </si>
  <si>
    <t>767995111.R1</t>
  </si>
  <si>
    <t>Montáž ostatních atypických zámečnických konstrukcí  hmotnosti do 5 kg</t>
  </si>
  <si>
    <t>765648230</t>
  </si>
  <si>
    <t>26*32,83</t>
  </si>
  <si>
    <t>85</t>
  </si>
  <si>
    <t>767995112.R1</t>
  </si>
  <si>
    <t>Montáž ostatních atypických zámečnických konstrukcí  hmotnosti přes 5 do 10 kg</t>
  </si>
  <si>
    <t>1905614947</t>
  </si>
  <si>
    <t>zahradní obrubník  150/5</t>
  </si>
  <si>
    <t>61,4*6,34</t>
  </si>
  <si>
    <t>86</t>
  </si>
  <si>
    <t>998767101</t>
  </si>
  <si>
    <t>Přesun hmot pro zámečnické konstrukce  stanovený z hmotnosti přesunovaného materiálu vodorovná dopravní vzdálenost do 50 m v objektech výšky do 6 m</t>
  </si>
  <si>
    <t>2045679132</t>
  </si>
  <si>
    <t>SO 901 - Bourání</t>
  </si>
  <si>
    <t xml:space="preserve">    997 - Přesun sutě</t>
  </si>
  <si>
    <t xml:space="preserve">    721 - Zdravotechnika - kanalizace</t>
  </si>
  <si>
    <t>111201101</t>
  </si>
  <si>
    <t>Odstranění křovin a stromů s odstraněním kořenů  průměru kmene do 100 mm do sklonu terénu 1 : 5, při celkové ploše do 1 000 m2</t>
  </si>
  <si>
    <t>1194439020</t>
  </si>
  <si>
    <t>5,1+2,5+1,2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</si>
  <si>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</si>
  <si>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</si>
  <si>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-12395951</t>
  </si>
  <si>
    <t>40,4     "pruh v š.1,0m nad teplovodem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</si>
  <si>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</si>
  <si>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</si>
  <si>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930311992</t>
  </si>
  <si>
    <t>408    "dlažba</t>
  </si>
  <si>
    <t>-40,4    "pruh nad teplovodem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</si>
  <si>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</si>
  <si>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</si>
  <si>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-1698891356</t>
  </si>
  <si>
    <t>2,5*1,5</t>
  </si>
  <si>
    <t>113107011</t>
  </si>
  <si>
    <t>Odstranění podkladů nebo krytů při překopech inženýrských sítí s přemístěním hmot na skládku ve vzdálenosti do 3 m nebo s naložením na dopravní prostředek ručně z kameniva těženého, o tl. vrstvy do 100 mm</t>
  </si>
  <si>
    <t>-1808316589</t>
  </si>
  <si>
    <t>40,4    "nad teplovodem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</si>
  <si>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</si>
  <si>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</si>
  <si>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2113041850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</si>
  <si>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</si>
  <si>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</si>
  <si>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446317781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</si>
  <si>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</si>
  <si>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</si>
  <si>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1716471434</t>
  </si>
  <si>
    <t>35      "gletovaný beton u zídky</t>
  </si>
  <si>
    <t>113107411</t>
  </si>
  <si>
    <t>Odstranění podkladů nebo krytů při překopech inženýrských sítí s přemístěním hmot na skládku ve vzdálenosti do 3 m nebo s naložením na dopravní prostředek strojně plochy jednotlivě do 15 m2 z kameniva těženého, o tl. vrstvy do 100 mm</t>
  </si>
  <si>
    <t>2050819128</t>
  </si>
  <si>
    <t>35    "pod gletovaným betonem</t>
  </si>
  <si>
    <t>5    "dočištění hrany</t>
  </si>
  <si>
    <t>-40,4     "nad teplovodem</t>
  </si>
  <si>
    <t>113107413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</si>
  <si>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200 do 300 mm</t>
  </si>
  <si>
    <t>-332123119</t>
  </si>
  <si>
    <t>2,5*0,5    "kačírek</t>
  </si>
  <si>
    <t>2,5*1,5    "podkladní štěrk</t>
  </si>
  <si>
    <t>113107422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</si>
  <si>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</si>
  <si>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-185834316</t>
  </si>
  <si>
    <t>113204111</t>
  </si>
  <si>
    <t>Vytrhání obrub  s vybouráním lože, s přemístěním hmot na skládku na vzdálenost do 3 m nebo s naložením na dopravní prostředek záhonových</t>
  </si>
  <si>
    <t>-938806674</t>
  </si>
  <si>
    <t>131203101</t>
  </si>
  <si>
    <t>Hloubení zapažených i nezapažených jam ručním nebo pneumatickým nářadím  s urovnáním dna do předepsaného profilu a spádu v horninách tř. 3 soudržných</t>
  </si>
  <si>
    <t>-465023099</t>
  </si>
  <si>
    <t>(6,1+6,1)*0,6*1,5      "vykopání stávajícího vedení kanalizace</t>
  </si>
  <si>
    <t>131203109</t>
  </si>
  <si>
    <t>Hloubení zapažených i nezapažených jam ručním nebo pneumatickým nářadím  s urovnáním dna do předepsaného profilu a spádu v horninách tř. 3 Příplatek k cenám za lepivost horniny tř. 3</t>
  </si>
  <si>
    <t>2110526981</t>
  </si>
  <si>
    <t>162301501</t>
  </si>
  <si>
    <t>Vodorovné přemístění smýcených křovin  do průměru kmene 100 mm na vzdálenost do 5 000 m</t>
  </si>
  <si>
    <t>621709948</t>
  </si>
  <si>
    <t>-1279614302</t>
  </si>
  <si>
    <t>10,98     "výkop kanalizace</t>
  </si>
  <si>
    <t>(40,2+8,0)*0,3*0,9          "zásyp po ubourání zídky</t>
  </si>
  <si>
    <t>871315211.R1</t>
  </si>
  <si>
    <t>Kanalizační potrubí z tvrdého PVC v otevřeném výkopu ve sklonu do 20 %, hladkého plnostěnného jednovrstvého, tuhost třídy SN 4 DN 160</t>
  </si>
  <si>
    <t>-1778516531</t>
  </si>
  <si>
    <t>6,1*2</t>
  </si>
  <si>
    <t>877325218</t>
  </si>
  <si>
    <t>Montáž tvarovek na kanalizačním plastovém potrubí z polyetylenu PE 100 elektrotvarovek SDR 11/PN16 záslepek d 160</t>
  </si>
  <si>
    <t>2013121354</t>
  </si>
  <si>
    <t>28614781</t>
  </si>
  <si>
    <t>záslepka 160mm</t>
  </si>
  <si>
    <t>-1745917710</t>
  </si>
  <si>
    <t>8993311.R1</t>
  </si>
  <si>
    <t>Výšková úprava uličního vstupu nebo vpusti do 200 mm  zvýšením poklopu</t>
  </si>
  <si>
    <t>2017584885</t>
  </si>
  <si>
    <t>919731112</t>
  </si>
  <si>
    <t>Zarovnání styčné plochy podkladu nebo krytu podél vybourané části komunikace nebo zpevněné plochy  z betonu prostého tl. do 150 mm</t>
  </si>
  <si>
    <t>-569989244</t>
  </si>
  <si>
    <t>40+2*3,0</t>
  </si>
  <si>
    <t>-1704213090</t>
  </si>
  <si>
    <t>961044111</t>
  </si>
  <si>
    <t>Bourání základů z betonu  prostého</t>
  </si>
  <si>
    <t>478529585</t>
  </si>
  <si>
    <t>8,0*0,9*0,3*2</t>
  </si>
  <si>
    <t>40,2*0,9*0,3</t>
  </si>
  <si>
    <t>962042321</t>
  </si>
  <si>
    <t>Bourání zdiva z betonu prostého  nadzákladového objemu přes 1 m3</t>
  </si>
  <si>
    <t>-949161953</t>
  </si>
  <si>
    <t>8,0*0,5*0,3*2</t>
  </si>
  <si>
    <t>40,2*0,5*0,3</t>
  </si>
  <si>
    <t>963023612</t>
  </si>
  <si>
    <t>Vybourání schodišťových stupňů  oblých, rovných nebo kosých ze zdi kamenné oboustranně</t>
  </si>
  <si>
    <t>809087143</t>
  </si>
  <si>
    <t>2,7+2*2,7+1,2+2,0     "kamenné prahy</t>
  </si>
  <si>
    <t>2,1   "vstup do školy</t>
  </si>
  <si>
    <t>977312114.R1</t>
  </si>
  <si>
    <t>Řezání stávajících betonových mazanin s vyztužením hloubky přes 150 do 200 mm</t>
  </si>
  <si>
    <t>419643755</t>
  </si>
  <si>
    <t>0,3*(0,5+0,2)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</si>
  <si>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</si>
  <si>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</si>
  <si>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-590539359</t>
  </si>
  <si>
    <t>2,5*2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</si>
  <si>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</si>
  <si>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</si>
  <si>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130134880</t>
  </si>
  <si>
    <t>997</t>
  </si>
  <si>
    <t>Přesun sutě</t>
  </si>
  <si>
    <t>997221141</t>
  </si>
  <si>
    <t>Vodorovná doprava suti stavebním kolečkem s naložením a se složením ze sypkých materiálů, na vzdálenost do 50 m</t>
  </si>
  <si>
    <t>1386842974</t>
  </si>
  <si>
    <t>997221149</t>
  </si>
  <si>
    <t>Vodorovná doprava suti stavebním kolečkem s naložením a se složením ze sypkých materiálů, na vzdálenost Příplatek k ceně za každých dalších i započatých 10 m přes 50 m</t>
  </si>
  <si>
    <t>-839960872</t>
  </si>
  <si>
    <t>997221551</t>
  </si>
  <si>
    <t>Vodorovná doprava suti  bez naložení, ale se složením a s hrubým urovnáním ze sypkých materiálů, na vzdálenost do 1 km</t>
  </si>
  <si>
    <t>-966690905</t>
  </si>
  <si>
    <t>997221559</t>
  </si>
  <si>
    <t>Vodorovná doprava suti  bez naložení, ale se složením a s hrubým urovnáním Příplatek k ceně za každý další i započatý 1 km přes 1 km</t>
  </si>
  <si>
    <t>2079787334</t>
  </si>
  <si>
    <t>385,743*15 'Přepočtené koeficientem množství</t>
  </si>
  <si>
    <t>997221612</t>
  </si>
  <si>
    <t>Nakládání na dopravní prostředky  pro vodorovnou dopravu vybouraných hmot</t>
  </si>
  <si>
    <t>1682596335</t>
  </si>
  <si>
    <t>997221815</t>
  </si>
  <si>
    <t>Poplatek za uložení stavebního odpadu na skládce (skládkovné) z prostého betonu zatříděného do Katalogu odpadů pod kódem 170 101</t>
  </si>
  <si>
    <t>-2111177955</t>
  </si>
  <si>
    <t>385,743-1,1-210,56     "suť celkem - asfalt - kamenivo podkladní</t>
  </si>
  <si>
    <t>997221845</t>
  </si>
  <si>
    <t>Poplatek za uložení stavebního odpadu na skládce (skládkovné) asfaltového bez obsahu dehtu zatříděného do Katalogu odpadů pod kódem 170 302</t>
  </si>
  <si>
    <t>-1116808565</t>
  </si>
  <si>
    <t>997221855</t>
  </si>
  <si>
    <t>-481672901</t>
  </si>
  <si>
    <t>721</t>
  </si>
  <si>
    <t>Zdravotechnika - kanalizace</t>
  </si>
  <si>
    <t>721210814</t>
  </si>
  <si>
    <t>Demontáž kanalizačního příslušenství  vpustí podlahových z kyselinovzdorné kameniny DN 125</t>
  </si>
  <si>
    <t>-11588469</t>
  </si>
  <si>
    <t>767161813</t>
  </si>
  <si>
    <t>Demontáž zábradlí rovného nerozebíratelný spoj hmotnosti 1 m zábradlí do 20 kg</t>
  </si>
  <si>
    <t>-1934548336</t>
  </si>
  <si>
    <t>40+7,5*2</t>
  </si>
  <si>
    <t>-86072412</t>
  </si>
  <si>
    <t>786548124</t>
  </si>
  <si>
    <t>998767181</t>
  </si>
  <si>
    <t>Přesun hmot pro zámečnické konstrukce  stanovený z hmotnosti přesunovaného materiálu Příplatek k cenám za přesun prováděný bez použití mechanizace pro jakoukoliv výšku objektu</t>
  </si>
  <si>
    <t>-1876180017</t>
  </si>
  <si>
    <t>VRN - Vedlejší rozpočtové náklady</t>
  </si>
  <si>
    <t>Projektový Atelier DAVID s.r.o.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</si>
  <si>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</si>
  <si>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</si>
  <si>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</si>
  <si>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</si>
  <si>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</si>
  <si>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</si>
  <si>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</si>
  <si>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</si>
  <si>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011114000</t>
  </si>
  <si>
    <t>Inženýrsko-geologický průzkum</t>
  </si>
  <si>
    <t>hod.</t>
  </si>
  <si>
    <t>1024</t>
  </si>
  <si>
    <t>-1744009044</t>
  </si>
  <si>
    <t>dle SoD čl. II odst. 2.5.12.</t>
  </si>
  <si>
    <t>012203000</t>
  </si>
  <si>
    <t>Geodetické práce při provádění stavby</t>
  </si>
  <si>
    <t>-881485946</t>
  </si>
  <si>
    <t>"dle SoD čl. II odst.2.5.10.</t>
  </si>
  <si>
    <t>2*6</t>
  </si>
  <si>
    <t>013254000</t>
  </si>
  <si>
    <t>Dokumentace skutečného provedení stavby</t>
  </si>
  <si>
    <t>soub.</t>
  </si>
  <si>
    <t>-916741966</t>
  </si>
  <si>
    <t>"dle SoD čl. II odst. 2.5.1.</t>
  </si>
  <si>
    <t>VRN3</t>
  </si>
  <si>
    <t>Zařízení staveniště</t>
  </si>
  <si>
    <t>032903000</t>
  </si>
  <si>
    <t>Zařízení staveniště vybavení staveniště náklady na provoz a údržbu vybavení staveniště včetně buňky - kanceláře pro KD a  TDI</t>
  </si>
  <si>
    <t>soubor</t>
  </si>
  <si>
    <t>-1760561895</t>
  </si>
  <si>
    <t>"dle SoD čl. II odst.2.5.2</t>
  </si>
  <si>
    <t>034203000</t>
  </si>
  <si>
    <t>Zařízení staveniště zabezpečení staveniště oplocení staveniště</t>
  </si>
  <si>
    <t>bm</t>
  </si>
  <si>
    <t>1037206209</t>
  </si>
  <si>
    <t>034703000</t>
  </si>
  <si>
    <t>Zařízení staveniště zabezpečení staveniště osvětlení staveniště</t>
  </si>
  <si>
    <t>-1966147378</t>
  </si>
  <si>
    <t>VRN4</t>
  </si>
  <si>
    <t>Inženýrská činnost</t>
  </si>
  <si>
    <t>044002000</t>
  </si>
  <si>
    <t>Revize</t>
  </si>
  <si>
    <t>576971851</t>
  </si>
  <si>
    <t>"dle SoD čl. II odst.2.5.3.</t>
  </si>
  <si>
    <t>045203000</t>
  </si>
  <si>
    <t>Inženýrská činnost kompletační a koordinační činnost kompletační činnost, zajištění aktualizace veškerých  vyjádření správců inženýrských sítí z důvodu již neplatných předložených vyjádření k vypsání VŘ</t>
  </si>
  <si>
    <t>295228526</t>
  </si>
  <si>
    <t>"dle SoD čl. II odst.2.5.4.</t>
  </si>
  <si>
    <t>045303000</t>
  </si>
  <si>
    <t>Koordinační činnost</t>
  </si>
  <si>
    <t>-1051254448</t>
  </si>
  <si>
    <t>"dle SoD čl. II odst.2.5.5.</t>
  </si>
  <si>
    <t>049103000</t>
  </si>
  <si>
    <t>Náklady vzniklé v souvislosti s realizací stavby</t>
  </si>
  <si>
    <t>-118009122</t>
  </si>
  <si>
    <t>dle SoD čl. II odst. 2.5.11.</t>
  </si>
  <si>
    <t>VRN5</t>
  </si>
  <si>
    <t>Finanční náklady</t>
  </si>
  <si>
    <t>051002000</t>
  </si>
  <si>
    <t>Pojistné</t>
  </si>
  <si>
    <t>321925284</t>
  </si>
  <si>
    <t>"dle SoD čl. II odst. 2.5.6.</t>
  </si>
  <si>
    <t>VRN7</t>
  </si>
  <si>
    <t>Provozní vlivy</t>
  </si>
  <si>
    <t>071002000</t>
  </si>
  <si>
    <t>Provoz investora, třetích osob</t>
  </si>
  <si>
    <t>-439880492</t>
  </si>
  <si>
    <t>"dle SoD čl. II odst.2.5.7. a 2.5.8.
"</t>
  </si>
  <si>
    <t>VRN9</t>
  </si>
  <si>
    <t>Ostatní náklady</t>
  </si>
  <si>
    <t>091003000</t>
  </si>
  <si>
    <t>Ostatní náklady bez rozlišení</t>
  </si>
  <si>
    <t>1898458619</t>
  </si>
  <si>
    <t>"dle SoD čl. II odst.2.5.9.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</si>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</sst>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ZN2018_042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Oprava zpevněné plochy před ZŠ Dr. M. Tyrše, Česká Lípa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19. 12. 2018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Česká Lípa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Projektový ATELIER DAVID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1" s="5" customFormat="1" ht="16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'SO 701 -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'SO 701 - Stavební část'!P88</f>
        <v>0</v>
      </c>
      <c r="AV52" s="127">
        <f>'SO 701 - Stavební část'!J30</f>
        <v>0</v>
      </c>
      <c r="AW52" s="127">
        <f>'SO 701 - Stavební část'!J31</f>
        <v>0</v>
      </c>
      <c r="AX52" s="127">
        <f>'SO 701 - Stavební část'!J32</f>
        <v>0</v>
      </c>
      <c r="AY52" s="127">
        <f>'SO 701 - Stavební část'!J33</f>
        <v>0</v>
      </c>
      <c r="AZ52" s="127">
        <f>'SO 701 - Stavební část'!F30</f>
        <v>0</v>
      </c>
      <c r="BA52" s="127">
        <f>'SO 701 - Stavební část'!F31</f>
        <v>0</v>
      </c>
      <c r="BB52" s="127">
        <f>'SO 701 - Stavební část'!F32</f>
        <v>0</v>
      </c>
      <c r="BC52" s="127">
        <f>'SO 701 - Stavební část'!F33</f>
        <v>0</v>
      </c>
      <c r="BD52" s="129">
        <f>'SO 701 - Stavební část'!F34</f>
        <v>0</v>
      </c>
      <c r="BT52" s="130" t="s">
        <v>79</v>
      </c>
      <c r="BV52" s="130" t="s">
        <v>73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pans="1:91" s="5" customFormat="1" ht="16.5" customHeight="1">
      <c r="A53" s="118" t="s">
        <v>75</v>
      </c>
      <c r="B53" s="119"/>
      <c r="C53" s="120"/>
      <c r="D53" s="121" t="s">
        <v>82</v>
      </c>
      <c r="E53" s="121"/>
      <c r="F53" s="121"/>
      <c r="G53" s="121"/>
      <c r="H53" s="121"/>
      <c r="I53" s="122"/>
      <c r="J53" s="121" t="s">
        <v>83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'SO 901 - Bourání'!J27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26">
        <v>0</v>
      </c>
      <c r="AT53" s="127">
        <f>ROUND(SUM(AV53:AW53),2)</f>
        <v>0</v>
      </c>
      <c r="AU53" s="128">
        <f>'SO 901 - Bourání'!P84</f>
        <v>0</v>
      </c>
      <c r="AV53" s="127">
        <f>'SO 901 - Bourání'!J30</f>
        <v>0</v>
      </c>
      <c r="AW53" s="127">
        <f>'SO 901 - Bourání'!J31</f>
        <v>0</v>
      </c>
      <c r="AX53" s="127">
        <f>'SO 901 - Bourání'!J32</f>
        <v>0</v>
      </c>
      <c r="AY53" s="127">
        <f>'SO 901 - Bourání'!J33</f>
        <v>0</v>
      </c>
      <c r="AZ53" s="127">
        <f>'SO 901 - Bourání'!F30</f>
        <v>0</v>
      </c>
      <c r="BA53" s="127">
        <f>'SO 901 - Bourání'!F31</f>
        <v>0</v>
      </c>
      <c r="BB53" s="127">
        <f>'SO 901 - Bourání'!F32</f>
        <v>0</v>
      </c>
      <c r="BC53" s="127">
        <f>'SO 901 - Bourání'!F33</f>
        <v>0</v>
      </c>
      <c r="BD53" s="129">
        <f>'SO 901 - Bourání'!F34</f>
        <v>0</v>
      </c>
      <c r="BT53" s="130" t="s">
        <v>79</v>
      </c>
      <c r="BV53" s="130" t="s">
        <v>73</v>
      </c>
      <c r="BW53" s="130" t="s">
        <v>84</v>
      </c>
      <c r="BX53" s="130" t="s">
        <v>7</v>
      </c>
      <c r="CL53" s="130" t="s">
        <v>21</v>
      </c>
      <c r="CM53" s="130" t="s">
        <v>81</v>
      </c>
    </row>
    <row r="54" spans="1:91" s="5" customFormat="1" ht="16.5" customHeight="1">
      <c r="A54" s="118" t="s">
        <v>75</v>
      </c>
      <c r="B54" s="119"/>
      <c r="C54" s="120"/>
      <c r="D54" s="121" t="s">
        <v>85</v>
      </c>
      <c r="E54" s="121"/>
      <c r="F54" s="121"/>
      <c r="G54" s="121"/>
      <c r="H54" s="121"/>
      <c r="I54" s="122"/>
      <c r="J54" s="121" t="s">
        <v>86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'VRN - Vedlejší rozpočtové...'!J27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78</v>
      </c>
      <c r="AR54" s="125"/>
      <c r="AS54" s="131">
        <v>0</v>
      </c>
      <c r="AT54" s="132">
        <f>ROUND(SUM(AV54:AW54),2)</f>
        <v>0</v>
      </c>
      <c r="AU54" s="133">
        <f>'VRN - Vedlejší rozpočtové...'!P83</f>
        <v>0</v>
      </c>
      <c r="AV54" s="132">
        <f>'VRN - Vedlejší rozpočtové...'!J30</f>
        <v>0</v>
      </c>
      <c r="AW54" s="132">
        <f>'VRN - Vedlejší rozpočtové...'!J31</f>
        <v>0</v>
      </c>
      <c r="AX54" s="132">
        <f>'VRN - Vedlejší rozpočtové...'!J32</f>
        <v>0</v>
      </c>
      <c r="AY54" s="132">
        <f>'VRN - Vedlejší rozpočtové...'!J33</f>
        <v>0</v>
      </c>
      <c r="AZ54" s="132">
        <f>'VRN - Vedlejší rozpočtové...'!F30</f>
        <v>0</v>
      </c>
      <c r="BA54" s="132">
        <f>'VRN - Vedlejší rozpočtové...'!F31</f>
        <v>0</v>
      </c>
      <c r="BB54" s="132">
        <f>'VRN - Vedlejší rozpočtové...'!F32</f>
        <v>0</v>
      </c>
      <c r="BC54" s="132">
        <f>'VRN - Vedlejší rozpočtové...'!F33</f>
        <v>0</v>
      </c>
      <c r="BD54" s="134">
        <f>'VRN - Vedlejší rozpočtové...'!F34</f>
        <v>0</v>
      </c>
      <c r="BT54" s="130" t="s">
        <v>79</v>
      </c>
      <c r="BV54" s="130" t="s">
        <v>73</v>
      </c>
      <c r="BW54" s="130" t="s">
        <v>87</v>
      </c>
      <c r="BX54" s="130" t="s">
        <v>7</v>
      </c>
      <c r="CL54" s="130" t="s">
        <v>21</v>
      </c>
      <c r="CM54" s="130" t="s">
        <v>81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SO 701 - Stavební část'!C2" display="/"/>
    <hyperlink ref="A53" location="'SO 901 - Bourání'!C2" display="/"/>
    <hyperlink ref="A54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Oprava zpevněné plochy před ZŠ Dr. M. Tyrše, Česká Lípa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19. 12. 2018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ROUND(SUM(BE88:BE267),2)</f>
        <v>0</v>
      </c>
      <c r="G30" s="46"/>
      <c r="H30" s="46"/>
      <c r="I30" s="157">
        <v>0.21</v>
      </c>
      <c r="J30" s="156">
        <f>ROUND(ROUND((SUM(BE88:BE267)),2)*I30,2)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ROUND(SUM(BF88:BF267),2)</f>
        <v>0</v>
      </c>
      <c r="G31" s="46"/>
      <c r="H31" s="46"/>
      <c r="I31" s="157">
        <v>0.15</v>
      </c>
      <c r="J31" s="156">
        <f>ROUND(ROUND((SUM(BF88:BF267)),2)*I31,2)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ROUND(SUM(BG88:BG267),2)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ROUND(SUM(BH88:BH267),2)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ROUND(SUM(BI88:BI267),2)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zpevněné plochy před ZŠ Dr. M. Tyrše, Česká Lípa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 701 - Stavební část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Česká Lípa</v>
      </c>
      <c r="G51" s="46"/>
      <c r="H51" s="46"/>
      <c r="I51" s="145" t="s">
        <v>33</v>
      </c>
      <c r="J51" s="43" t="str">
        <f>E21</f>
        <v>Projektový ATELIER DAVID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J89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J90</f>
        <v>0</v>
      </c>
      <c r="K58" s="189"/>
    </row>
    <row r="59" spans="2:11" s="8" customFormat="1" ht="19.9" customHeight="1">
      <c r="B59" s="183"/>
      <c r="C59" s="184"/>
      <c r="D59" s="185" t="s">
        <v>103</v>
      </c>
      <c r="E59" s="186"/>
      <c r="F59" s="186"/>
      <c r="G59" s="186"/>
      <c r="H59" s="186"/>
      <c r="I59" s="187"/>
      <c r="J59" s="188">
        <f>J143</f>
        <v>0</v>
      </c>
      <c r="K59" s="189"/>
    </row>
    <row r="60" spans="2:11" s="8" customFormat="1" ht="19.9" customHeight="1">
      <c r="B60" s="183"/>
      <c r="C60" s="184"/>
      <c r="D60" s="185" t="s">
        <v>104</v>
      </c>
      <c r="E60" s="186"/>
      <c r="F60" s="186"/>
      <c r="G60" s="186"/>
      <c r="H60" s="186"/>
      <c r="I60" s="187"/>
      <c r="J60" s="188">
        <f>J164</f>
        <v>0</v>
      </c>
      <c r="K60" s="189"/>
    </row>
    <row r="61" spans="2:11" s="8" customFormat="1" ht="19.9" customHeight="1">
      <c r="B61" s="183"/>
      <c r="C61" s="184"/>
      <c r="D61" s="185" t="s">
        <v>105</v>
      </c>
      <c r="E61" s="186"/>
      <c r="F61" s="186"/>
      <c r="G61" s="186"/>
      <c r="H61" s="186"/>
      <c r="I61" s="187"/>
      <c r="J61" s="188">
        <f>J166</f>
        <v>0</v>
      </c>
      <c r="K61" s="189"/>
    </row>
    <row r="62" spans="2:11" s="8" customFormat="1" ht="19.9" customHeight="1">
      <c r="B62" s="183"/>
      <c r="C62" s="184"/>
      <c r="D62" s="185" t="s">
        <v>106</v>
      </c>
      <c r="E62" s="186"/>
      <c r="F62" s="186"/>
      <c r="G62" s="186"/>
      <c r="H62" s="186"/>
      <c r="I62" s="187"/>
      <c r="J62" s="188">
        <f>J196</f>
        <v>0</v>
      </c>
      <c r="K62" s="189"/>
    </row>
    <row r="63" spans="2:11" s="8" customFormat="1" ht="19.9" customHeight="1">
      <c r="B63" s="183"/>
      <c r="C63" s="184"/>
      <c r="D63" s="185" t="s">
        <v>107</v>
      </c>
      <c r="E63" s="186"/>
      <c r="F63" s="186"/>
      <c r="G63" s="186"/>
      <c r="H63" s="186"/>
      <c r="I63" s="187"/>
      <c r="J63" s="188">
        <f>J217</f>
        <v>0</v>
      </c>
      <c r="K63" s="189"/>
    </row>
    <row r="64" spans="2:11" s="8" customFormat="1" ht="19.9" customHeight="1">
      <c r="B64" s="183"/>
      <c r="C64" s="184"/>
      <c r="D64" s="185" t="s">
        <v>108</v>
      </c>
      <c r="E64" s="186"/>
      <c r="F64" s="186"/>
      <c r="G64" s="186"/>
      <c r="H64" s="186"/>
      <c r="I64" s="187"/>
      <c r="J64" s="188">
        <f>J221</f>
        <v>0</v>
      </c>
      <c r="K64" s="189"/>
    </row>
    <row r="65" spans="2:11" s="8" customFormat="1" ht="19.9" customHeight="1">
      <c r="B65" s="183"/>
      <c r="C65" s="184"/>
      <c r="D65" s="185" t="s">
        <v>109</v>
      </c>
      <c r="E65" s="186"/>
      <c r="F65" s="186"/>
      <c r="G65" s="186"/>
      <c r="H65" s="186"/>
      <c r="I65" s="187"/>
      <c r="J65" s="188">
        <f>J247</f>
        <v>0</v>
      </c>
      <c r="K65" s="189"/>
    </row>
    <row r="66" spans="2:11" s="7" customFormat="1" ht="24.95" customHeight="1">
      <c r="B66" s="176"/>
      <c r="C66" s="177"/>
      <c r="D66" s="178" t="s">
        <v>110</v>
      </c>
      <c r="E66" s="179"/>
      <c r="F66" s="179"/>
      <c r="G66" s="179"/>
      <c r="H66" s="179"/>
      <c r="I66" s="180"/>
      <c r="J66" s="181">
        <f>J249</f>
        <v>0</v>
      </c>
      <c r="K66" s="182"/>
    </row>
    <row r="67" spans="2:11" s="8" customFormat="1" ht="19.9" customHeight="1">
      <c r="B67" s="183"/>
      <c r="C67" s="184"/>
      <c r="D67" s="185" t="s">
        <v>111</v>
      </c>
      <c r="E67" s="186"/>
      <c r="F67" s="186"/>
      <c r="G67" s="186"/>
      <c r="H67" s="186"/>
      <c r="I67" s="187"/>
      <c r="J67" s="188">
        <f>J250</f>
        <v>0</v>
      </c>
      <c r="K67" s="189"/>
    </row>
    <row r="68" spans="2:11" s="8" customFormat="1" ht="19.9" customHeight="1">
      <c r="B68" s="183"/>
      <c r="C68" s="184"/>
      <c r="D68" s="185" t="s">
        <v>112</v>
      </c>
      <c r="E68" s="186"/>
      <c r="F68" s="186"/>
      <c r="G68" s="186"/>
      <c r="H68" s="186"/>
      <c r="I68" s="187"/>
      <c r="J68" s="188">
        <f>J260</f>
        <v>0</v>
      </c>
      <c r="K68" s="189"/>
    </row>
    <row r="69" spans="2:11" s="1" customFormat="1" ht="21.8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pans="2:11" s="1" customFormat="1" ht="6.95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pans="2:12" s="1" customFormat="1" ht="6.95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pans="2:12" s="1" customFormat="1" ht="36.95" customHeight="1">
      <c r="B75" s="45"/>
      <c r="C75" s="72" t="s">
        <v>113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6.5" customHeight="1">
      <c r="B78" s="45"/>
      <c r="C78" s="73"/>
      <c r="D78" s="73"/>
      <c r="E78" s="191" t="str">
        <f>E7</f>
        <v>Oprava zpevněné plochy před ZŠ Dr. M. Tyrše, Česká Lípa</v>
      </c>
      <c r="F78" s="75"/>
      <c r="G78" s="75"/>
      <c r="H78" s="75"/>
      <c r="I78" s="190"/>
      <c r="J78" s="73"/>
      <c r="K78" s="73"/>
      <c r="L78" s="71"/>
    </row>
    <row r="79" spans="2:12" s="1" customFormat="1" ht="14.4" customHeight="1">
      <c r="B79" s="45"/>
      <c r="C79" s="75" t="s">
        <v>94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7.25" customHeight="1">
      <c r="B80" s="45"/>
      <c r="C80" s="73"/>
      <c r="D80" s="73"/>
      <c r="E80" s="81" t="str">
        <f>E9</f>
        <v>SO 701 - Stavební část</v>
      </c>
      <c r="F80" s="73"/>
      <c r="G80" s="73"/>
      <c r="H80" s="73"/>
      <c r="I80" s="190"/>
      <c r="J80" s="73"/>
      <c r="K80" s="73"/>
      <c r="L80" s="71"/>
    </row>
    <row r="81" spans="2:12" s="1" customFormat="1" ht="6.95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8" customHeight="1">
      <c r="B82" s="45"/>
      <c r="C82" s="75" t="s">
        <v>23</v>
      </c>
      <c r="D82" s="73"/>
      <c r="E82" s="73"/>
      <c r="F82" s="192" t="str">
        <f>F12</f>
        <v xml:space="preserve"> </v>
      </c>
      <c r="G82" s="73"/>
      <c r="H82" s="73"/>
      <c r="I82" s="193" t="s">
        <v>25</v>
      </c>
      <c r="J82" s="84" t="str">
        <f>IF(J12="","",J12)</f>
        <v>19. 12. 2018</v>
      </c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3.5">
      <c r="B84" s="45"/>
      <c r="C84" s="75" t="s">
        <v>27</v>
      </c>
      <c r="D84" s="73"/>
      <c r="E84" s="73"/>
      <c r="F84" s="192" t="str">
        <f>E15</f>
        <v>Město Česká Lípa</v>
      </c>
      <c r="G84" s="73"/>
      <c r="H84" s="73"/>
      <c r="I84" s="193" t="s">
        <v>33</v>
      </c>
      <c r="J84" s="192" t="str">
        <f>E21</f>
        <v>Projektový ATELIER DAVID</v>
      </c>
      <c r="K84" s="73"/>
      <c r="L84" s="71"/>
    </row>
    <row r="85" spans="2:12" s="1" customFormat="1" ht="14.4" customHeight="1">
      <c r="B85" s="45"/>
      <c r="C85" s="75" t="s">
        <v>31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pans="2:12" s="1" customFormat="1" ht="10.3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pans="2:20" s="9" customFormat="1" ht="29.25" customHeight="1">
      <c r="B87" s="194"/>
      <c r="C87" s="195" t="s">
        <v>114</v>
      </c>
      <c r="D87" s="196" t="s">
        <v>56</v>
      </c>
      <c r="E87" s="196" t="s">
        <v>52</v>
      </c>
      <c r="F87" s="196" t="s">
        <v>115</v>
      </c>
      <c r="G87" s="196" t="s">
        <v>116</v>
      </c>
      <c r="H87" s="196" t="s">
        <v>117</v>
      </c>
      <c r="I87" s="197" t="s">
        <v>118</v>
      </c>
      <c r="J87" s="196" t="s">
        <v>98</v>
      </c>
      <c r="K87" s="198" t="s">
        <v>119</v>
      </c>
      <c r="L87" s="199"/>
      <c r="M87" s="101" t="s">
        <v>120</v>
      </c>
      <c r="N87" s="102" t="s">
        <v>41</v>
      </c>
      <c r="O87" s="102" t="s">
        <v>121</v>
      </c>
      <c r="P87" s="102" t="s">
        <v>122</v>
      </c>
      <c r="Q87" s="102" t="s">
        <v>123</v>
      </c>
      <c r="R87" s="102" t="s">
        <v>124</v>
      </c>
      <c r="S87" s="102" t="s">
        <v>125</v>
      </c>
      <c r="T87" s="103" t="s">
        <v>126</v>
      </c>
    </row>
    <row r="88" spans="2:63" s="1" customFormat="1" ht="29.25" customHeight="1">
      <c r="B88" s="45"/>
      <c r="C88" s="107" t="s">
        <v>99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P89+P249</f>
        <v>0</v>
      </c>
      <c r="Q88" s="105"/>
      <c r="R88" s="201">
        <f>R89+R249</f>
        <v>556.70928353</v>
      </c>
      <c r="S88" s="105"/>
      <c r="T88" s="202">
        <f>T89+T249</f>
        <v>0</v>
      </c>
      <c r="AT88" s="23" t="s">
        <v>70</v>
      </c>
      <c r="AU88" s="23" t="s">
        <v>100</v>
      </c>
      <c r="BK88" s="203">
        <f>BK89+BK249</f>
        <v>0</v>
      </c>
    </row>
    <row r="89" spans="2:63" s="10" customFormat="1" ht="37.4" customHeight="1">
      <c r="B89" s="204"/>
      <c r="C89" s="205"/>
      <c r="D89" s="206" t="s">
        <v>70</v>
      </c>
      <c r="E89" s="207" t="s">
        <v>127</v>
      </c>
      <c r="F89" s="207" t="s">
        <v>128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P90+P143+P164+P166+P196+P217+P221+P247</f>
        <v>0</v>
      </c>
      <c r="Q89" s="212"/>
      <c r="R89" s="213">
        <f>R90+R143+R164+R166+R196+R217+R221+R247</f>
        <v>555.28507273</v>
      </c>
      <c r="S89" s="212"/>
      <c r="T89" s="214">
        <f>T90+T143+T164+T166+T196+T217+T221+T247</f>
        <v>0</v>
      </c>
      <c r="AR89" s="215" t="s">
        <v>79</v>
      </c>
      <c r="AT89" s="216" t="s">
        <v>70</v>
      </c>
      <c r="AU89" s="216" t="s">
        <v>71</v>
      </c>
      <c r="AY89" s="215" t="s">
        <v>129</v>
      </c>
      <c r="BK89" s="217">
        <f>BK90+BK143+BK164+BK166+BK196+BK217+BK221+BK247</f>
        <v>0</v>
      </c>
    </row>
    <row r="90" spans="2:63" s="10" customFormat="1" ht="19.9" customHeight="1">
      <c r="B90" s="204"/>
      <c r="C90" s="205"/>
      <c r="D90" s="206" t="s">
        <v>70</v>
      </c>
      <c r="E90" s="218" t="s">
        <v>79</v>
      </c>
      <c r="F90" s="218" t="s">
        <v>130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SUM(P91:P142)</f>
        <v>0</v>
      </c>
      <c r="Q90" s="212"/>
      <c r="R90" s="213">
        <f>SUM(R91:R142)</f>
        <v>4.261454799999999</v>
      </c>
      <c r="S90" s="212"/>
      <c r="T90" s="214">
        <f>SUM(T91:T142)</f>
        <v>0</v>
      </c>
      <c r="AR90" s="215" t="s">
        <v>79</v>
      </c>
      <c r="AT90" s="216" t="s">
        <v>70</v>
      </c>
      <c r="AU90" s="216" t="s">
        <v>79</v>
      </c>
      <c r="AY90" s="215" t="s">
        <v>129</v>
      </c>
      <c r="BK90" s="217">
        <f>SUM(BK91:BK142)</f>
        <v>0</v>
      </c>
    </row>
    <row r="91" spans="2:65" s="1" customFormat="1" ht="25.5" customHeight="1">
      <c r="B91" s="45"/>
      <c r="C91" s="220" t="s">
        <v>79</v>
      </c>
      <c r="D91" s="220" t="s">
        <v>131</v>
      </c>
      <c r="E91" s="221" t="s">
        <v>132</v>
      </c>
      <c r="F91" s="222" t="s">
        <v>133</v>
      </c>
      <c r="G91" s="223" t="s">
        <v>134</v>
      </c>
      <c r="H91" s="224">
        <v>189.314</v>
      </c>
      <c r="I91" s="225"/>
      <c r="J91" s="226">
        <f>ROUND(I91*H91,2)</f>
        <v>0</v>
      </c>
      <c r="K91" s="222" t="s">
        <v>135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136</v>
      </c>
      <c r="AT91" s="23" t="s">
        <v>131</v>
      </c>
      <c r="AU91" s="23" t="s">
        <v>81</v>
      </c>
      <c r="AY91" s="23" t="s">
        <v>129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136</v>
      </c>
      <c r="BM91" s="23" t="s">
        <v>137</v>
      </c>
    </row>
    <row r="92" spans="2:51" s="11" customFormat="1" ht="13.5">
      <c r="B92" s="232"/>
      <c r="C92" s="233"/>
      <c r="D92" s="234" t="s">
        <v>138</v>
      </c>
      <c r="E92" s="235" t="s">
        <v>21</v>
      </c>
      <c r="F92" s="236" t="s">
        <v>139</v>
      </c>
      <c r="G92" s="233"/>
      <c r="H92" s="237">
        <v>189.314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138</v>
      </c>
      <c r="AU92" s="243" t="s">
        <v>81</v>
      </c>
      <c r="AV92" s="11" t="s">
        <v>81</v>
      </c>
      <c r="AW92" s="11" t="s">
        <v>35</v>
      </c>
      <c r="AX92" s="11" t="s">
        <v>79</v>
      </c>
      <c r="AY92" s="243" t="s">
        <v>129</v>
      </c>
    </row>
    <row r="93" spans="2:65" s="1" customFormat="1" ht="25.5" customHeight="1">
      <c r="B93" s="45"/>
      <c r="C93" s="220" t="s">
        <v>81</v>
      </c>
      <c r="D93" s="220" t="s">
        <v>131</v>
      </c>
      <c r="E93" s="221" t="s">
        <v>140</v>
      </c>
      <c r="F93" s="222" t="s">
        <v>141</v>
      </c>
      <c r="G93" s="223" t="s">
        <v>134</v>
      </c>
      <c r="H93" s="224">
        <v>189.314</v>
      </c>
      <c r="I93" s="225"/>
      <c r="J93" s="226">
        <f>ROUND(I93*H93,2)</f>
        <v>0</v>
      </c>
      <c r="K93" s="222" t="s">
        <v>135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136</v>
      </c>
      <c r="AT93" s="23" t="s">
        <v>131</v>
      </c>
      <c r="AU93" s="23" t="s">
        <v>81</v>
      </c>
      <c r="AY93" s="23" t="s">
        <v>129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136</v>
      </c>
      <c r="BM93" s="23" t="s">
        <v>142</v>
      </c>
    </row>
    <row r="94" spans="2:65" s="1" customFormat="1" ht="38.25" customHeight="1">
      <c r="B94" s="45"/>
      <c r="C94" s="220" t="s">
        <v>143</v>
      </c>
      <c r="D94" s="220" t="s">
        <v>131</v>
      </c>
      <c r="E94" s="221" t="s">
        <v>144</v>
      </c>
      <c r="F94" s="222" t="s">
        <v>145</v>
      </c>
      <c r="G94" s="223" t="s">
        <v>134</v>
      </c>
      <c r="H94" s="224">
        <v>4.23</v>
      </c>
      <c r="I94" s="225"/>
      <c r="J94" s="226">
        <f>ROUND(I94*H94,2)</f>
        <v>0</v>
      </c>
      <c r="K94" s="222" t="s">
        <v>135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136</v>
      </c>
      <c r="AT94" s="23" t="s">
        <v>131</v>
      </c>
      <c r="AU94" s="23" t="s">
        <v>81</v>
      </c>
      <c r="AY94" s="23" t="s">
        <v>129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136</v>
      </c>
      <c r="BM94" s="23" t="s">
        <v>146</v>
      </c>
    </row>
    <row r="95" spans="2:51" s="11" customFormat="1" ht="13.5">
      <c r="B95" s="232"/>
      <c r="C95" s="233"/>
      <c r="D95" s="234" t="s">
        <v>138</v>
      </c>
      <c r="E95" s="235" t="s">
        <v>21</v>
      </c>
      <c r="F95" s="236" t="s">
        <v>147</v>
      </c>
      <c r="G95" s="233"/>
      <c r="H95" s="237">
        <v>4.23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138</v>
      </c>
      <c r="AU95" s="243" t="s">
        <v>81</v>
      </c>
      <c r="AV95" s="11" t="s">
        <v>81</v>
      </c>
      <c r="AW95" s="11" t="s">
        <v>35</v>
      </c>
      <c r="AX95" s="11" t="s">
        <v>79</v>
      </c>
      <c r="AY95" s="243" t="s">
        <v>129</v>
      </c>
    </row>
    <row r="96" spans="2:65" s="1" customFormat="1" ht="38.25" customHeight="1">
      <c r="B96" s="45"/>
      <c r="C96" s="220" t="s">
        <v>136</v>
      </c>
      <c r="D96" s="220" t="s">
        <v>131</v>
      </c>
      <c r="E96" s="221" t="s">
        <v>148</v>
      </c>
      <c r="F96" s="222" t="s">
        <v>149</v>
      </c>
      <c r="G96" s="223" t="s">
        <v>134</v>
      </c>
      <c r="H96" s="224">
        <v>4.23</v>
      </c>
      <c r="I96" s="225"/>
      <c r="J96" s="226">
        <f>ROUND(I96*H96,2)</f>
        <v>0</v>
      </c>
      <c r="K96" s="222" t="s">
        <v>135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136</v>
      </c>
      <c r="AT96" s="23" t="s">
        <v>131</v>
      </c>
      <c r="AU96" s="23" t="s">
        <v>81</v>
      </c>
      <c r="AY96" s="23" t="s">
        <v>129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136</v>
      </c>
      <c r="BM96" s="23" t="s">
        <v>150</v>
      </c>
    </row>
    <row r="97" spans="2:65" s="1" customFormat="1" ht="25.5" customHeight="1">
      <c r="B97" s="45"/>
      <c r="C97" s="220" t="s">
        <v>151</v>
      </c>
      <c r="D97" s="220" t="s">
        <v>131</v>
      </c>
      <c r="E97" s="221" t="s">
        <v>152</v>
      </c>
      <c r="F97" s="222" t="s">
        <v>153</v>
      </c>
      <c r="G97" s="223" t="s">
        <v>134</v>
      </c>
      <c r="H97" s="224">
        <v>6.87</v>
      </c>
      <c r="I97" s="225"/>
      <c r="J97" s="226">
        <f>ROUND(I97*H97,2)</f>
        <v>0</v>
      </c>
      <c r="K97" s="222" t="s">
        <v>135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136</v>
      </c>
      <c r="AT97" s="23" t="s">
        <v>131</v>
      </c>
      <c r="AU97" s="23" t="s">
        <v>81</v>
      </c>
      <c r="AY97" s="23" t="s">
        <v>129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136</v>
      </c>
      <c r="BM97" s="23" t="s">
        <v>154</v>
      </c>
    </row>
    <row r="98" spans="2:51" s="11" customFormat="1" ht="13.5">
      <c r="B98" s="232"/>
      <c r="C98" s="233"/>
      <c r="D98" s="234" t="s">
        <v>138</v>
      </c>
      <c r="E98" s="235" t="s">
        <v>21</v>
      </c>
      <c r="F98" s="236" t="s">
        <v>155</v>
      </c>
      <c r="G98" s="233"/>
      <c r="H98" s="237">
        <v>4.374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138</v>
      </c>
      <c r="AU98" s="243" t="s">
        <v>81</v>
      </c>
      <c r="AV98" s="11" t="s">
        <v>81</v>
      </c>
      <c r="AW98" s="11" t="s">
        <v>35</v>
      </c>
      <c r="AX98" s="11" t="s">
        <v>71</v>
      </c>
      <c r="AY98" s="243" t="s">
        <v>129</v>
      </c>
    </row>
    <row r="99" spans="2:51" s="11" customFormat="1" ht="13.5">
      <c r="B99" s="232"/>
      <c r="C99" s="233"/>
      <c r="D99" s="234" t="s">
        <v>138</v>
      </c>
      <c r="E99" s="235" t="s">
        <v>21</v>
      </c>
      <c r="F99" s="236" t="s">
        <v>156</v>
      </c>
      <c r="G99" s="233"/>
      <c r="H99" s="237">
        <v>2.496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138</v>
      </c>
      <c r="AU99" s="243" t="s">
        <v>81</v>
      </c>
      <c r="AV99" s="11" t="s">
        <v>81</v>
      </c>
      <c r="AW99" s="11" t="s">
        <v>35</v>
      </c>
      <c r="AX99" s="11" t="s">
        <v>71</v>
      </c>
      <c r="AY99" s="243" t="s">
        <v>129</v>
      </c>
    </row>
    <row r="100" spans="2:51" s="12" customFormat="1" ht="13.5">
      <c r="B100" s="244"/>
      <c r="C100" s="245"/>
      <c r="D100" s="234" t="s">
        <v>138</v>
      </c>
      <c r="E100" s="246" t="s">
        <v>21</v>
      </c>
      <c r="F100" s="247" t="s">
        <v>157</v>
      </c>
      <c r="G100" s="245"/>
      <c r="H100" s="248">
        <v>6.87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138</v>
      </c>
      <c r="AU100" s="254" t="s">
        <v>81</v>
      </c>
      <c r="AV100" s="12" t="s">
        <v>136</v>
      </c>
      <c r="AW100" s="12" t="s">
        <v>35</v>
      </c>
      <c r="AX100" s="12" t="s">
        <v>79</v>
      </c>
      <c r="AY100" s="254" t="s">
        <v>129</v>
      </c>
    </row>
    <row r="101" spans="2:65" s="1" customFormat="1" ht="38.25" customHeight="1">
      <c r="B101" s="45"/>
      <c r="C101" s="220" t="s">
        <v>158</v>
      </c>
      <c r="D101" s="220" t="s">
        <v>131</v>
      </c>
      <c r="E101" s="221" t="s">
        <v>159</v>
      </c>
      <c r="F101" s="222" t="s">
        <v>160</v>
      </c>
      <c r="G101" s="223" t="s">
        <v>134</v>
      </c>
      <c r="H101" s="224">
        <v>6.87</v>
      </c>
      <c r="I101" s="225"/>
      <c r="J101" s="226">
        <f>ROUND(I101*H101,2)</f>
        <v>0</v>
      </c>
      <c r="K101" s="222" t="s">
        <v>135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136</v>
      </c>
      <c r="AT101" s="23" t="s">
        <v>131</v>
      </c>
      <c r="AU101" s="23" t="s">
        <v>81</v>
      </c>
      <c r="AY101" s="23" t="s">
        <v>129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136</v>
      </c>
      <c r="BM101" s="23" t="s">
        <v>161</v>
      </c>
    </row>
    <row r="102" spans="2:65" s="1" customFormat="1" ht="38.25" customHeight="1">
      <c r="B102" s="45"/>
      <c r="C102" s="220" t="s">
        <v>162</v>
      </c>
      <c r="D102" s="220" t="s">
        <v>131</v>
      </c>
      <c r="E102" s="221" t="s">
        <v>163</v>
      </c>
      <c r="F102" s="222" t="s">
        <v>164</v>
      </c>
      <c r="G102" s="223" t="s">
        <v>134</v>
      </c>
      <c r="H102" s="224">
        <v>196.364</v>
      </c>
      <c r="I102" s="225"/>
      <c r="J102" s="226">
        <f>ROUND(I102*H102,2)</f>
        <v>0</v>
      </c>
      <c r="K102" s="222" t="s">
        <v>135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136</v>
      </c>
      <c r="AT102" s="23" t="s">
        <v>131</v>
      </c>
      <c r="AU102" s="23" t="s">
        <v>81</v>
      </c>
      <c r="AY102" s="23" t="s">
        <v>129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136</v>
      </c>
      <c r="BM102" s="23" t="s">
        <v>165</v>
      </c>
    </row>
    <row r="103" spans="2:51" s="11" customFormat="1" ht="13.5">
      <c r="B103" s="232"/>
      <c r="C103" s="233"/>
      <c r="D103" s="234" t="s">
        <v>138</v>
      </c>
      <c r="E103" s="235" t="s">
        <v>21</v>
      </c>
      <c r="F103" s="236" t="s">
        <v>166</v>
      </c>
      <c r="G103" s="233"/>
      <c r="H103" s="237">
        <v>196.364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138</v>
      </c>
      <c r="AU103" s="243" t="s">
        <v>81</v>
      </c>
      <c r="AV103" s="11" t="s">
        <v>81</v>
      </c>
      <c r="AW103" s="11" t="s">
        <v>35</v>
      </c>
      <c r="AX103" s="11" t="s">
        <v>79</v>
      </c>
      <c r="AY103" s="243" t="s">
        <v>129</v>
      </c>
    </row>
    <row r="104" spans="2:65" s="1" customFormat="1" ht="38.25" customHeight="1">
      <c r="B104" s="45"/>
      <c r="C104" s="220" t="s">
        <v>167</v>
      </c>
      <c r="D104" s="220" t="s">
        <v>131</v>
      </c>
      <c r="E104" s="221" t="s">
        <v>168</v>
      </c>
      <c r="F104" s="222" t="s">
        <v>169</v>
      </c>
      <c r="G104" s="223" t="s">
        <v>134</v>
      </c>
      <c r="H104" s="224">
        <v>196.364</v>
      </c>
      <c r="I104" s="225"/>
      <c r="J104" s="226">
        <f>ROUND(I104*H104,2)</f>
        <v>0</v>
      </c>
      <c r="K104" s="222" t="s">
        <v>170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136</v>
      </c>
      <c r="AT104" s="23" t="s">
        <v>131</v>
      </c>
      <c r="AU104" s="23" t="s">
        <v>81</v>
      </c>
      <c r="AY104" s="23" t="s">
        <v>129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136</v>
      </c>
      <c r="BM104" s="23" t="s">
        <v>171</v>
      </c>
    </row>
    <row r="105" spans="2:65" s="1" customFormat="1" ht="51" customHeight="1">
      <c r="B105" s="45"/>
      <c r="C105" s="220" t="s">
        <v>172</v>
      </c>
      <c r="D105" s="220" t="s">
        <v>131</v>
      </c>
      <c r="E105" s="221" t="s">
        <v>173</v>
      </c>
      <c r="F105" s="222" t="s">
        <v>174</v>
      </c>
      <c r="G105" s="223" t="s">
        <v>134</v>
      </c>
      <c r="H105" s="224">
        <v>2945.46</v>
      </c>
      <c r="I105" s="225"/>
      <c r="J105" s="226">
        <f>ROUND(I105*H105,2)</f>
        <v>0</v>
      </c>
      <c r="K105" s="222" t="s">
        <v>170</v>
      </c>
      <c r="L105" s="71"/>
      <c r="M105" s="227" t="s">
        <v>21</v>
      </c>
      <c r="N105" s="228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136</v>
      </c>
      <c r="AT105" s="23" t="s">
        <v>131</v>
      </c>
      <c r="AU105" s="23" t="s">
        <v>81</v>
      </c>
      <c r="AY105" s="23" t="s">
        <v>129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136</v>
      </c>
      <c r="BM105" s="23" t="s">
        <v>175</v>
      </c>
    </row>
    <row r="106" spans="2:51" s="11" customFormat="1" ht="13.5">
      <c r="B106" s="232"/>
      <c r="C106" s="233"/>
      <c r="D106" s="234" t="s">
        <v>138</v>
      </c>
      <c r="E106" s="235" t="s">
        <v>21</v>
      </c>
      <c r="F106" s="236" t="s">
        <v>176</v>
      </c>
      <c r="G106" s="233"/>
      <c r="H106" s="237">
        <v>196.364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138</v>
      </c>
      <c r="AU106" s="243" t="s">
        <v>81</v>
      </c>
      <c r="AV106" s="11" t="s">
        <v>81</v>
      </c>
      <c r="AW106" s="11" t="s">
        <v>35</v>
      </c>
      <c r="AX106" s="11" t="s">
        <v>79</v>
      </c>
      <c r="AY106" s="243" t="s">
        <v>129</v>
      </c>
    </row>
    <row r="107" spans="2:51" s="11" customFormat="1" ht="13.5">
      <c r="B107" s="232"/>
      <c r="C107" s="233"/>
      <c r="D107" s="234" t="s">
        <v>138</v>
      </c>
      <c r="E107" s="233"/>
      <c r="F107" s="236" t="s">
        <v>177</v>
      </c>
      <c r="G107" s="233"/>
      <c r="H107" s="237">
        <v>2945.46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138</v>
      </c>
      <c r="AU107" s="243" t="s">
        <v>81</v>
      </c>
      <c r="AV107" s="11" t="s">
        <v>81</v>
      </c>
      <c r="AW107" s="11" t="s">
        <v>6</v>
      </c>
      <c r="AX107" s="11" t="s">
        <v>79</v>
      </c>
      <c r="AY107" s="243" t="s">
        <v>129</v>
      </c>
    </row>
    <row r="108" spans="2:65" s="1" customFormat="1" ht="25.5" customHeight="1">
      <c r="B108" s="45"/>
      <c r="C108" s="220" t="s">
        <v>178</v>
      </c>
      <c r="D108" s="220" t="s">
        <v>131</v>
      </c>
      <c r="E108" s="221" t="s">
        <v>179</v>
      </c>
      <c r="F108" s="222" t="s">
        <v>180</v>
      </c>
      <c r="G108" s="223" t="s">
        <v>134</v>
      </c>
      <c r="H108" s="224">
        <v>3</v>
      </c>
      <c r="I108" s="225"/>
      <c r="J108" s="226">
        <f>ROUND(I108*H108,2)</f>
        <v>0</v>
      </c>
      <c r="K108" s="222" t="s">
        <v>170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136</v>
      </c>
      <c r="AT108" s="23" t="s">
        <v>131</v>
      </c>
      <c r="AU108" s="23" t="s">
        <v>81</v>
      </c>
      <c r="AY108" s="23" t="s">
        <v>129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136</v>
      </c>
      <c r="BM108" s="23" t="s">
        <v>181</v>
      </c>
    </row>
    <row r="109" spans="2:51" s="11" customFormat="1" ht="13.5">
      <c r="B109" s="232"/>
      <c r="C109" s="233"/>
      <c r="D109" s="234" t="s">
        <v>138</v>
      </c>
      <c r="E109" s="235" t="s">
        <v>21</v>
      </c>
      <c r="F109" s="236" t="s">
        <v>182</v>
      </c>
      <c r="G109" s="233"/>
      <c r="H109" s="237">
        <v>3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138</v>
      </c>
      <c r="AU109" s="243" t="s">
        <v>81</v>
      </c>
      <c r="AV109" s="11" t="s">
        <v>81</v>
      </c>
      <c r="AW109" s="11" t="s">
        <v>35</v>
      </c>
      <c r="AX109" s="11" t="s">
        <v>79</v>
      </c>
      <c r="AY109" s="243" t="s">
        <v>129</v>
      </c>
    </row>
    <row r="110" spans="2:65" s="1" customFormat="1" ht="16.5" customHeight="1">
      <c r="B110" s="45"/>
      <c r="C110" s="255" t="s">
        <v>183</v>
      </c>
      <c r="D110" s="255" t="s">
        <v>184</v>
      </c>
      <c r="E110" s="256" t="s">
        <v>185</v>
      </c>
      <c r="F110" s="257" t="s">
        <v>186</v>
      </c>
      <c r="G110" s="258" t="s">
        <v>134</v>
      </c>
      <c r="H110" s="259">
        <v>3</v>
      </c>
      <c r="I110" s="260"/>
      <c r="J110" s="261">
        <f>ROUND(I110*H110,2)</f>
        <v>0</v>
      </c>
      <c r="K110" s="257" t="s">
        <v>21</v>
      </c>
      <c r="L110" s="262"/>
      <c r="M110" s="263" t="s">
        <v>21</v>
      </c>
      <c r="N110" s="264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167</v>
      </c>
      <c r="AT110" s="23" t="s">
        <v>184</v>
      </c>
      <c r="AU110" s="23" t="s">
        <v>81</v>
      </c>
      <c r="AY110" s="23" t="s">
        <v>129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136</v>
      </c>
      <c r="BM110" s="23" t="s">
        <v>187</v>
      </c>
    </row>
    <row r="111" spans="2:65" s="1" customFormat="1" ht="16.5" customHeight="1">
      <c r="B111" s="45"/>
      <c r="C111" s="220" t="s">
        <v>188</v>
      </c>
      <c r="D111" s="220" t="s">
        <v>131</v>
      </c>
      <c r="E111" s="221" t="s">
        <v>189</v>
      </c>
      <c r="F111" s="222" t="s">
        <v>190</v>
      </c>
      <c r="G111" s="223" t="s">
        <v>134</v>
      </c>
      <c r="H111" s="224">
        <v>196.364</v>
      </c>
      <c r="I111" s="225"/>
      <c r="J111" s="226">
        <f>ROUND(I111*H111,2)</f>
        <v>0</v>
      </c>
      <c r="K111" s="222" t="s">
        <v>135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136</v>
      </c>
      <c r="AT111" s="23" t="s">
        <v>131</v>
      </c>
      <c r="AU111" s="23" t="s">
        <v>81</v>
      </c>
      <c r="AY111" s="23" t="s">
        <v>129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136</v>
      </c>
      <c r="BM111" s="23" t="s">
        <v>191</v>
      </c>
    </row>
    <row r="112" spans="2:65" s="1" customFormat="1" ht="25.5" customHeight="1">
      <c r="B112" s="45"/>
      <c r="C112" s="220" t="s">
        <v>192</v>
      </c>
      <c r="D112" s="220" t="s">
        <v>131</v>
      </c>
      <c r="E112" s="221" t="s">
        <v>193</v>
      </c>
      <c r="F112" s="222" t="s">
        <v>194</v>
      </c>
      <c r="G112" s="223" t="s">
        <v>195</v>
      </c>
      <c r="H112" s="224">
        <v>353.455</v>
      </c>
      <c r="I112" s="225"/>
      <c r="J112" s="226">
        <f>ROUND(I112*H112,2)</f>
        <v>0</v>
      </c>
      <c r="K112" s="222" t="s">
        <v>135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136</v>
      </c>
      <c r="AT112" s="23" t="s">
        <v>131</v>
      </c>
      <c r="AU112" s="23" t="s">
        <v>81</v>
      </c>
      <c r="AY112" s="23" t="s">
        <v>129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136</v>
      </c>
      <c r="BM112" s="23" t="s">
        <v>196</v>
      </c>
    </row>
    <row r="113" spans="2:51" s="11" customFormat="1" ht="13.5">
      <c r="B113" s="232"/>
      <c r="C113" s="233"/>
      <c r="D113" s="234" t="s">
        <v>138</v>
      </c>
      <c r="E113" s="235" t="s">
        <v>21</v>
      </c>
      <c r="F113" s="236" t="s">
        <v>197</v>
      </c>
      <c r="G113" s="233"/>
      <c r="H113" s="237">
        <v>353.455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138</v>
      </c>
      <c r="AU113" s="243" t="s">
        <v>81</v>
      </c>
      <c r="AV113" s="11" t="s">
        <v>81</v>
      </c>
      <c r="AW113" s="11" t="s">
        <v>35</v>
      </c>
      <c r="AX113" s="11" t="s">
        <v>79</v>
      </c>
      <c r="AY113" s="243" t="s">
        <v>129</v>
      </c>
    </row>
    <row r="114" spans="2:65" s="1" customFormat="1" ht="25.5" customHeight="1">
      <c r="B114" s="45"/>
      <c r="C114" s="220" t="s">
        <v>198</v>
      </c>
      <c r="D114" s="220" t="s">
        <v>131</v>
      </c>
      <c r="E114" s="221" t="s">
        <v>199</v>
      </c>
      <c r="F114" s="222" t="s">
        <v>200</v>
      </c>
      <c r="G114" s="223" t="s">
        <v>134</v>
      </c>
      <c r="H114" s="224">
        <v>2.82</v>
      </c>
      <c r="I114" s="225"/>
      <c r="J114" s="226">
        <f>ROUND(I114*H114,2)</f>
        <v>0</v>
      </c>
      <c r="K114" s="222" t="s">
        <v>135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136</v>
      </c>
      <c r="AT114" s="23" t="s">
        <v>131</v>
      </c>
      <c r="AU114" s="23" t="s">
        <v>81</v>
      </c>
      <c r="AY114" s="23" t="s">
        <v>129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136</v>
      </c>
      <c r="BM114" s="23" t="s">
        <v>201</v>
      </c>
    </row>
    <row r="115" spans="2:51" s="11" customFormat="1" ht="13.5">
      <c r="B115" s="232"/>
      <c r="C115" s="233"/>
      <c r="D115" s="234" t="s">
        <v>138</v>
      </c>
      <c r="E115" s="235" t="s">
        <v>21</v>
      </c>
      <c r="F115" s="236" t="s">
        <v>202</v>
      </c>
      <c r="G115" s="233"/>
      <c r="H115" s="237">
        <v>2.82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138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129</v>
      </c>
    </row>
    <row r="116" spans="2:65" s="1" customFormat="1" ht="38.25" customHeight="1">
      <c r="B116" s="45"/>
      <c r="C116" s="220" t="s">
        <v>10</v>
      </c>
      <c r="D116" s="220" t="s">
        <v>131</v>
      </c>
      <c r="E116" s="221" t="s">
        <v>203</v>
      </c>
      <c r="F116" s="222" t="s">
        <v>204</v>
      </c>
      <c r="G116" s="223" t="s">
        <v>134</v>
      </c>
      <c r="H116" s="224">
        <v>1.41</v>
      </c>
      <c r="I116" s="225"/>
      <c r="J116" s="226">
        <f>ROUND(I116*H116,2)</f>
        <v>0</v>
      </c>
      <c r="K116" s="222" t="s">
        <v>135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136</v>
      </c>
      <c r="AT116" s="23" t="s">
        <v>131</v>
      </c>
      <c r="AU116" s="23" t="s">
        <v>81</v>
      </c>
      <c r="AY116" s="23" t="s">
        <v>129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136</v>
      </c>
      <c r="BM116" s="23" t="s">
        <v>205</v>
      </c>
    </row>
    <row r="117" spans="2:51" s="11" customFormat="1" ht="13.5">
      <c r="B117" s="232"/>
      <c r="C117" s="233"/>
      <c r="D117" s="234" t="s">
        <v>138</v>
      </c>
      <c r="E117" s="235" t="s">
        <v>21</v>
      </c>
      <c r="F117" s="236" t="s">
        <v>206</v>
      </c>
      <c r="G117" s="233"/>
      <c r="H117" s="237">
        <v>1.41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138</v>
      </c>
      <c r="AU117" s="243" t="s">
        <v>81</v>
      </c>
      <c r="AV117" s="11" t="s">
        <v>81</v>
      </c>
      <c r="AW117" s="11" t="s">
        <v>35</v>
      </c>
      <c r="AX117" s="11" t="s">
        <v>79</v>
      </c>
      <c r="AY117" s="243" t="s">
        <v>129</v>
      </c>
    </row>
    <row r="118" spans="2:65" s="1" customFormat="1" ht="16.5" customHeight="1">
      <c r="B118" s="45"/>
      <c r="C118" s="255" t="s">
        <v>207</v>
      </c>
      <c r="D118" s="255" t="s">
        <v>184</v>
      </c>
      <c r="E118" s="256" t="s">
        <v>208</v>
      </c>
      <c r="F118" s="257" t="s">
        <v>209</v>
      </c>
      <c r="G118" s="258" t="s">
        <v>195</v>
      </c>
      <c r="H118" s="259">
        <v>2.82</v>
      </c>
      <c r="I118" s="260"/>
      <c r="J118" s="261">
        <f>ROUND(I118*H118,2)</f>
        <v>0</v>
      </c>
      <c r="K118" s="257" t="s">
        <v>135</v>
      </c>
      <c r="L118" s="262"/>
      <c r="M118" s="263" t="s">
        <v>21</v>
      </c>
      <c r="N118" s="264" t="s">
        <v>42</v>
      </c>
      <c r="O118" s="46"/>
      <c r="P118" s="229">
        <f>O118*H118</f>
        <v>0</v>
      </c>
      <c r="Q118" s="229">
        <v>1</v>
      </c>
      <c r="R118" s="229">
        <f>Q118*H118</f>
        <v>2.82</v>
      </c>
      <c r="S118" s="229">
        <v>0</v>
      </c>
      <c r="T118" s="230">
        <f>S118*H118</f>
        <v>0</v>
      </c>
      <c r="AR118" s="23" t="s">
        <v>167</v>
      </c>
      <c r="AT118" s="23" t="s">
        <v>184</v>
      </c>
      <c r="AU118" s="23" t="s">
        <v>81</v>
      </c>
      <c r="AY118" s="23" t="s">
        <v>129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136</v>
      </c>
      <c r="BM118" s="23" t="s">
        <v>210</v>
      </c>
    </row>
    <row r="119" spans="2:51" s="11" customFormat="1" ht="13.5">
      <c r="B119" s="232"/>
      <c r="C119" s="233"/>
      <c r="D119" s="234" t="s">
        <v>138</v>
      </c>
      <c r="E119" s="233"/>
      <c r="F119" s="236" t="s">
        <v>211</v>
      </c>
      <c r="G119" s="233"/>
      <c r="H119" s="237">
        <v>2.82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138</v>
      </c>
      <c r="AU119" s="243" t="s">
        <v>81</v>
      </c>
      <c r="AV119" s="11" t="s">
        <v>81</v>
      </c>
      <c r="AW119" s="11" t="s">
        <v>6</v>
      </c>
      <c r="AX119" s="11" t="s">
        <v>79</v>
      </c>
      <c r="AY119" s="243" t="s">
        <v>129</v>
      </c>
    </row>
    <row r="120" spans="2:65" s="1" customFormat="1" ht="25.5" customHeight="1">
      <c r="B120" s="45"/>
      <c r="C120" s="220" t="s">
        <v>212</v>
      </c>
      <c r="D120" s="220" t="s">
        <v>131</v>
      </c>
      <c r="E120" s="221" t="s">
        <v>213</v>
      </c>
      <c r="F120" s="222" t="s">
        <v>214</v>
      </c>
      <c r="G120" s="223" t="s">
        <v>215</v>
      </c>
      <c r="H120" s="224">
        <v>10</v>
      </c>
      <c r="I120" s="225"/>
      <c r="J120" s="226">
        <f>ROUND(I120*H120,2)</f>
        <v>0</v>
      </c>
      <c r="K120" s="222" t="s">
        <v>170</v>
      </c>
      <c r="L120" s="71"/>
      <c r="M120" s="227" t="s">
        <v>21</v>
      </c>
      <c r="N120" s="228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136</v>
      </c>
      <c r="AT120" s="23" t="s">
        <v>131</v>
      </c>
      <c r="AU120" s="23" t="s">
        <v>81</v>
      </c>
      <c r="AY120" s="23" t="s">
        <v>129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136</v>
      </c>
      <c r="BM120" s="23" t="s">
        <v>216</v>
      </c>
    </row>
    <row r="121" spans="2:65" s="1" customFormat="1" ht="25.5" customHeight="1">
      <c r="B121" s="45"/>
      <c r="C121" s="220" t="s">
        <v>217</v>
      </c>
      <c r="D121" s="220" t="s">
        <v>131</v>
      </c>
      <c r="E121" s="221" t="s">
        <v>218</v>
      </c>
      <c r="F121" s="222" t="s">
        <v>219</v>
      </c>
      <c r="G121" s="223" t="s">
        <v>220</v>
      </c>
      <c r="H121" s="224">
        <v>13</v>
      </c>
      <c r="I121" s="225"/>
      <c r="J121" s="226">
        <f>ROUND(I121*H121,2)</f>
        <v>0</v>
      </c>
      <c r="K121" s="222" t="s">
        <v>135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136</v>
      </c>
      <c r="AT121" s="23" t="s">
        <v>131</v>
      </c>
      <c r="AU121" s="23" t="s">
        <v>81</v>
      </c>
      <c r="AY121" s="23" t="s">
        <v>129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136</v>
      </c>
      <c r="BM121" s="23" t="s">
        <v>221</v>
      </c>
    </row>
    <row r="122" spans="2:51" s="11" customFormat="1" ht="13.5">
      <c r="B122" s="232"/>
      <c r="C122" s="233"/>
      <c r="D122" s="234" t="s">
        <v>138</v>
      </c>
      <c r="E122" s="235" t="s">
        <v>21</v>
      </c>
      <c r="F122" s="236" t="s">
        <v>222</v>
      </c>
      <c r="G122" s="233"/>
      <c r="H122" s="237">
        <v>13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138</v>
      </c>
      <c r="AU122" s="243" t="s">
        <v>81</v>
      </c>
      <c r="AV122" s="11" t="s">
        <v>81</v>
      </c>
      <c r="AW122" s="11" t="s">
        <v>35</v>
      </c>
      <c r="AX122" s="11" t="s">
        <v>79</v>
      </c>
      <c r="AY122" s="243" t="s">
        <v>129</v>
      </c>
    </row>
    <row r="123" spans="2:65" s="1" customFormat="1" ht="16.5" customHeight="1">
      <c r="B123" s="45"/>
      <c r="C123" s="255" t="s">
        <v>223</v>
      </c>
      <c r="D123" s="255" t="s">
        <v>184</v>
      </c>
      <c r="E123" s="256" t="s">
        <v>224</v>
      </c>
      <c r="F123" s="257" t="s">
        <v>225</v>
      </c>
      <c r="G123" s="258" t="s">
        <v>134</v>
      </c>
      <c r="H123" s="259">
        <v>0.26</v>
      </c>
      <c r="I123" s="260"/>
      <c r="J123" s="261">
        <f>ROUND(I123*H123,2)</f>
        <v>0</v>
      </c>
      <c r="K123" s="257" t="s">
        <v>170</v>
      </c>
      <c r="L123" s="262"/>
      <c r="M123" s="263" t="s">
        <v>21</v>
      </c>
      <c r="N123" s="264" t="s">
        <v>42</v>
      </c>
      <c r="O123" s="46"/>
      <c r="P123" s="229">
        <f>O123*H123</f>
        <v>0</v>
      </c>
      <c r="Q123" s="229">
        <v>0.21</v>
      </c>
      <c r="R123" s="229">
        <f>Q123*H123</f>
        <v>0.0546</v>
      </c>
      <c r="S123" s="229">
        <v>0</v>
      </c>
      <c r="T123" s="230">
        <f>S123*H123</f>
        <v>0</v>
      </c>
      <c r="AR123" s="23" t="s">
        <v>167</v>
      </c>
      <c r="AT123" s="23" t="s">
        <v>184</v>
      </c>
      <c r="AU123" s="23" t="s">
        <v>81</v>
      </c>
      <c r="AY123" s="23" t="s">
        <v>129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136</v>
      </c>
      <c r="BM123" s="23" t="s">
        <v>226</v>
      </c>
    </row>
    <row r="124" spans="2:51" s="11" customFormat="1" ht="13.5">
      <c r="B124" s="232"/>
      <c r="C124" s="233"/>
      <c r="D124" s="234" t="s">
        <v>138</v>
      </c>
      <c r="E124" s="233"/>
      <c r="F124" s="236" t="s">
        <v>227</v>
      </c>
      <c r="G124" s="233"/>
      <c r="H124" s="237">
        <v>0.26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138</v>
      </c>
      <c r="AU124" s="243" t="s">
        <v>81</v>
      </c>
      <c r="AV124" s="11" t="s">
        <v>81</v>
      </c>
      <c r="AW124" s="11" t="s">
        <v>6</v>
      </c>
      <c r="AX124" s="11" t="s">
        <v>79</v>
      </c>
      <c r="AY124" s="243" t="s">
        <v>129</v>
      </c>
    </row>
    <row r="125" spans="2:65" s="1" customFormat="1" ht="16.5" customHeight="1">
      <c r="B125" s="45"/>
      <c r="C125" s="220" t="s">
        <v>228</v>
      </c>
      <c r="D125" s="220" t="s">
        <v>131</v>
      </c>
      <c r="E125" s="221" t="s">
        <v>229</v>
      </c>
      <c r="F125" s="222" t="s">
        <v>230</v>
      </c>
      <c r="G125" s="223" t="s">
        <v>231</v>
      </c>
      <c r="H125" s="224">
        <v>50.04</v>
      </c>
      <c r="I125" s="225"/>
      <c r="J125" s="226">
        <f>ROUND(I125*H125,2)</f>
        <v>0</v>
      </c>
      <c r="K125" s="222" t="s">
        <v>170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0.00127</v>
      </c>
      <c r="R125" s="229">
        <f>Q125*H125</f>
        <v>0.0635508</v>
      </c>
      <c r="S125" s="229">
        <v>0</v>
      </c>
      <c r="T125" s="230">
        <f>S125*H125</f>
        <v>0</v>
      </c>
      <c r="AR125" s="23" t="s">
        <v>136</v>
      </c>
      <c r="AT125" s="23" t="s">
        <v>131</v>
      </c>
      <c r="AU125" s="23" t="s">
        <v>81</v>
      </c>
      <c r="AY125" s="23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136</v>
      </c>
      <c r="BM125" s="23" t="s">
        <v>232</v>
      </c>
    </row>
    <row r="126" spans="2:51" s="11" customFormat="1" ht="13.5">
      <c r="B126" s="232"/>
      <c r="C126" s="233"/>
      <c r="D126" s="234" t="s">
        <v>138</v>
      </c>
      <c r="E126" s="235" t="s">
        <v>21</v>
      </c>
      <c r="F126" s="236" t="s">
        <v>233</v>
      </c>
      <c r="G126" s="233"/>
      <c r="H126" s="237">
        <v>47.22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138</v>
      </c>
      <c r="AU126" s="243" t="s">
        <v>81</v>
      </c>
      <c r="AV126" s="11" t="s">
        <v>81</v>
      </c>
      <c r="AW126" s="11" t="s">
        <v>35</v>
      </c>
      <c r="AX126" s="11" t="s">
        <v>71</v>
      </c>
      <c r="AY126" s="243" t="s">
        <v>129</v>
      </c>
    </row>
    <row r="127" spans="2:51" s="11" customFormat="1" ht="13.5">
      <c r="B127" s="232"/>
      <c r="C127" s="233"/>
      <c r="D127" s="234" t="s">
        <v>138</v>
      </c>
      <c r="E127" s="235" t="s">
        <v>21</v>
      </c>
      <c r="F127" s="236" t="s">
        <v>234</v>
      </c>
      <c r="G127" s="233"/>
      <c r="H127" s="237">
        <v>2.82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138</v>
      </c>
      <c r="AU127" s="243" t="s">
        <v>81</v>
      </c>
      <c r="AV127" s="11" t="s">
        <v>81</v>
      </c>
      <c r="AW127" s="11" t="s">
        <v>35</v>
      </c>
      <c r="AX127" s="11" t="s">
        <v>71</v>
      </c>
      <c r="AY127" s="243" t="s">
        <v>129</v>
      </c>
    </row>
    <row r="128" spans="2:51" s="12" customFormat="1" ht="13.5">
      <c r="B128" s="244"/>
      <c r="C128" s="245"/>
      <c r="D128" s="234" t="s">
        <v>138</v>
      </c>
      <c r="E128" s="246" t="s">
        <v>21</v>
      </c>
      <c r="F128" s="247" t="s">
        <v>157</v>
      </c>
      <c r="G128" s="245"/>
      <c r="H128" s="248">
        <v>50.04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138</v>
      </c>
      <c r="AU128" s="254" t="s">
        <v>81</v>
      </c>
      <c r="AV128" s="12" t="s">
        <v>136</v>
      </c>
      <c r="AW128" s="12" t="s">
        <v>35</v>
      </c>
      <c r="AX128" s="12" t="s">
        <v>79</v>
      </c>
      <c r="AY128" s="254" t="s">
        <v>129</v>
      </c>
    </row>
    <row r="129" spans="2:65" s="1" customFormat="1" ht="16.5" customHeight="1">
      <c r="B129" s="45"/>
      <c r="C129" s="255" t="s">
        <v>9</v>
      </c>
      <c r="D129" s="255" t="s">
        <v>184</v>
      </c>
      <c r="E129" s="256" t="s">
        <v>235</v>
      </c>
      <c r="F129" s="257" t="s">
        <v>236</v>
      </c>
      <c r="G129" s="258" t="s">
        <v>237</v>
      </c>
      <c r="H129" s="259">
        <v>5.004</v>
      </c>
      <c r="I129" s="260"/>
      <c r="J129" s="261">
        <f>ROUND(I129*H129,2)</f>
        <v>0</v>
      </c>
      <c r="K129" s="257" t="s">
        <v>170</v>
      </c>
      <c r="L129" s="262"/>
      <c r="M129" s="263" t="s">
        <v>21</v>
      </c>
      <c r="N129" s="264" t="s">
        <v>42</v>
      </c>
      <c r="O129" s="46"/>
      <c r="P129" s="229">
        <f>O129*H129</f>
        <v>0</v>
      </c>
      <c r="Q129" s="229">
        <v>0.001</v>
      </c>
      <c r="R129" s="229">
        <f>Q129*H129</f>
        <v>0.005004</v>
      </c>
      <c r="S129" s="229">
        <v>0</v>
      </c>
      <c r="T129" s="230">
        <f>S129*H129</f>
        <v>0</v>
      </c>
      <c r="AR129" s="23" t="s">
        <v>167</v>
      </c>
      <c r="AT129" s="23" t="s">
        <v>184</v>
      </c>
      <c r="AU129" s="23" t="s">
        <v>81</v>
      </c>
      <c r="AY129" s="23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136</v>
      </c>
      <c r="BM129" s="23" t="s">
        <v>238</v>
      </c>
    </row>
    <row r="130" spans="2:51" s="11" customFormat="1" ht="13.5">
      <c r="B130" s="232"/>
      <c r="C130" s="233"/>
      <c r="D130" s="234" t="s">
        <v>138</v>
      </c>
      <c r="E130" s="233"/>
      <c r="F130" s="236" t="s">
        <v>239</v>
      </c>
      <c r="G130" s="233"/>
      <c r="H130" s="237">
        <v>5.004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138</v>
      </c>
      <c r="AU130" s="243" t="s">
        <v>81</v>
      </c>
      <c r="AV130" s="11" t="s">
        <v>81</v>
      </c>
      <c r="AW130" s="11" t="s">
        <v>6</v>
      </c>
      <c r="AX130" s="11" t="s">
        <v>79</v>
      </c>
      <c r="AY130" s="243" t="s">
        <v>129</v>
      </c>
    </row>
    <row r="131" spans="2:65" s="1" customFormat="1" ht="25.5" customHeight="1">
      <c r="B131" s="45"/>
      <c r="C131" s="220" t="s">
        <v>240</v>
      </c>
      <c r="D131" s="220" t="s">
        <v>131</v>
      </c>
      <c r="E131" s="221" t="s">
        <v>241</v>
      </c>
      <c r="F131" s="222" t="s">
        <v>242</v>
      </c>
      <c r="G131" s="223" t="s">
        <v>215</v>
      </c>
      <c r="H131" s="224">
        <v>10</v>
      </c>
      <c r="I131" s="225"/>
      <c r="J131" s="226">
        <f>ROUND(I131*H131,2)</f>
        <v>0</v>
      </c>
      <c r="K131" s="222" t="s">
        <v>170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136</v>
      </c>
      <c r="AT131" s="23" t="s">
        <v>131</v>
      </c>
      <c r="AU131" s="23" t="s">
        <v>81</v>
      </c>
      <c r="AY131" s="23" t="s">
        <v>129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136</v>
      </c>
      <c r="BM131" s="23" t="s">
        <v>243</v>
      </c>
    </row>
    <row r="132" spans="2:65" s="1" customFormat="1" ht="16.5" customHeight="1">
      <c r="B132" s="45"/>
      <c r="C132" s="255" t="s">
        <v>244</v>
      </c>
      <c r="D132" s="255" t="s">
        <v>184</v>
      </c>
      <c r="E132" s="256" t="s">
        <v>245</v>
      </c>
      <c r="F132" s="257" t="s">
        <v>246</v>
      </c>
      <c r="G132" s="258" t="s">
        <v>215</v>
      </c>
      <c r="H132" s="259">
        <v>10</v>
      </c>
      <c r="I132" s="260"/>
      <c r="J132" s="261">
        <f>ROUND(I132*H132,2)</f>
        <v>0</v>
      </c>
      <c r="K132" s="257" t="s">
        <v>21</v>
      </c>
      <c r="L132" s="262"/>
      <c r="M132" s="263" t="s">
        <v>21</v>
      </c>
      <c r="N132" s="264" t="s">
        <v>42</v>
      </c>
      <c r="O132" s="46"/>
      <c r="P132" s="229">
        <f>O132*H132</f>
        <v>0</v>
      </c>
      <c r="Q132" s="229">
        <v>0.063</v>
      </c>
      <c r="R132" s="229">
        <f>Q132*H132</f>
        <v>0.63</v>
      </c>
      <c r="S132" s="229">
        <v>0</v>
      </c>
      <c r="T132" s="230">
        <f>S132*H132</f>
        <v>0</v>
      </c>
      <c r="AR132" s="23" t="s">
        <v>167</v>
      </c>
      <c r="AT132" s="23" t="s">
        <v>184</v>
      </c>
      <c r="AU132" s="23" t="s">
        <v>81</v>
      </c>
      <c r="AY132" s="23" t="s">
        <v>129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79</v>
      </c>
      <c r="BK132" s="231">
        <f>ROUND(I132*H132,2)</f>
        <v>0</v>
      </c>
      <c r="BL132" s="23" t="s">
        <v>136</v>
      </c>
      <c r="BM132" s="23" t="s">
        <v>247</v>
      </c>
    </row>
    <row r="133" spans="2:65" s="1" customFormat="1" ht="25.5" customHeight="1">
      <c r="B133" s="45"/>
      <c r="C133" s="220" t="s">
        <v>248</v>
      </c>
      <c r="D133" s="220" t="s">
        <v>131</v>
      </c>
      <c r="E133" s="221" t="s">
        <v>249</v>
      </c>
      <c r="F133" s="222" t="s">
        <v>250</v>
      </c>
      <c r="G133" s="223" t="s">
        <v>215</v>
      </c>
      <c r="H133" s="224">
        <v>52</v>
      </c>
      <c r="I133" s="225"/>
      <c r="J133" s="226">
        <f>ROUND(I133*H133,2)</f>
        <v>0</v>
      </c>
      <c r="K133" s="222" t="s">
        <v>135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136</v>
      </c>
      <c r="AT133" s="23" t="s">
        <v>131</v>
      </c>
      <c r="AU133" s="23" t="s">
        <v>81</v>
      </c>
      <c r="AY133" s="23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136</v>
      </c>
      <c r="BM133" s="23" t="s">
        <v>251</v>
      </c>
    </row>
    <row r="134" spans="2:51" s="11" customFormat="1" ht="13.5">
      <c r="B134" s="232"/>
      <c r="C134" s="233"/>
      <c r="D134" s="234" t="s">
        <v>138</v>
      </c>
      <c r="E134" s="235" t="s">
        <v>21</v>
      </c>
      <c r="F134" s="236" t="s">
        <v>252</v>
      </c>
      <c r="G134" s="233"/>
      <c r="H134" s="237">
        <v>52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138</v>
      </c>
      <c r="AU134" s="243" t="s">
        <v>81</v>
      </c>
      <c r="AV134" s="11" t="s">
        <v>81</v>
      </c>
      <c r="AW134" s="11" t="s">
        <v>35</v>
      </c>
      <c r="AX134" s="11" t="s">
        <v>79</v>
      </c>
      <c r="AY134" s="243" t="s">
        <v>129</v>
      </c>
    </row>
    <row r="135" spans="2:65" s="1" customFormat="1" ht="16.5" customHeight="1">
      <c r="B135" s="45"/>
      <c r="C135" s="255" t="s">
        <v>253</v>
      </c>
      <c r="D135" s="255" t="s">
        <v>184</v>
      </c>
      <c r="E135" s="256" t="s">
        <v>254</v>
      </c>
      <c r="F135" s="257" t="s">
        <v>255</v>
      </c>
      <c r="G135" s="258" t="s">
        <v>215</v>
      </c>
      <c r="H135" s="259">
        <v>52</v>
      </c>
      <c r="I135" s="260"/>
      <c r="J135" s="261">
        <f>ROUND(I135*H135,2)</f>
        <v>0</v>
      </c>
      <c r="K135" s="257" t="s">
        <v>135</v>
      </c>
      <c r="L135" s="262"/>
      <c r="M135" s="263" t="s">
        <v>21</v>
      </c>
      <c r="N135" s="264" t="s">
        <v>42</v>
      </c>
      <c r="O135" s="46"/>
      <c r="P135" s="229">
        <f>O135*H135</f>
        <v>0</v>
      </c>
      <c r="Q135" s="229">
        <v>0.009</v>
      </c>
      <c r="R135" s="229">
        <f>Q135*H135</f>
        <v>0.46799999999999997</v>
      </c>
      <c r="S135" s="229">
        <v>0</v>
      </c>
      <c r="T135" s="230">
        <f>S135*H135</f>
        <v>0</v>
      </c>
      <c r="AR135" s="23" t="s">
        <v>167</v>
      </c>
      <c r="AT135" s="23" t="s">
        <v>184</v>
      </c>
      <c r="AU135" s="23" t="s">
        <v>81</v>
      </c>
      <c r="AY135" s="23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136</v>
      </c>
      <c r="BM135" s="23" t="s">
        <v>256</v>
      </c>
    </row>
    <row r="136" spans="2:65" s="1" customFormat="1" ht="16.5" customHeight="1">
      <c r="B136" s="45"/>
      <c r="C136" s="220" t="s">
        <v>257</v>
      </c>
      <c r="D136" s="220" t="s">
        <v>131</v>
      </c>
      <c r="E136" s="221" t="s">
        <v>258</v>
      </c>
      <c r="F136" s="222" t="s">
        <v>259</v>
      </c>
      <c r="G136" s="223" t="s">
        <v>215</v>
      </c>
      <c r="H136" s="224">
        <v>30</v>
      </c>
      <c r="I136" s="225"/>
      <c r="J136" s="226">
        <f>ROUND(I136*H136,2)</f>
        <v>0</v>
      </c>
      <c r="K136" s="222" t="s">
        <v>170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5E-05</v>
      </c>
      <c r="R136" s="229">
        <f>Q136*H136</f>
        <v>0.0015</v>
      </c>
      <c r="S136" s="229">
        <v>0</v>
      </c>
      <c r="T136" s="230">
        <f>S136*H136</f>
        <v>0</v>
      </c>
      <c r="AR136" s="23" t="s">
        <v>136</v>
      </c>
      <c r="AT136" s="23" t="s">
        <v>131</v>
      </c>
      <c r="AU136" s="23" t="s">
        <v>81</v>
      </c>
      <c r="AY136" s="23" t="s">
        <v>129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79</v>
      </c>
      <c r="BK136" s="231">
        <f>ROUND(I136*H136,2)</f>
        <v>0</v>
      </c>
      <c r="BL136" s="23" t="s">
        <v>136</v>
      </c>
      <c r="BM136" s="23" t="s">
        <v>260</v>
      </c>
    </row>
    <row r="137" spans="2:51" s="11" customFormat="1" ht="13.5">
      <c r="B137" s="232"/>
      <c r="C137" s="233"/>
      <c r="D137" s="234" t="s">
        <v>138</v>
      </c>
      <c r="E137" s="235" t="s">
        <v>21</v>
      </c>
      <c r="F137" s="236" t="s">
        <v>261</v>
      </c>
      <c r="G137" s="233"/>
      <c r="H137" s="237">
        <v>30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138</v>
      </c>
      <c r="AU137" s="243" t="s">
        <v>81</v>
      </c>
      <c r="AV137" s="11" t="s">
        <v>81</v>
      </c>
      <c r="AW137" s="11" t="s">
        <v>35</v>
      </c>
      <c r="AX137" s="11" t="s">
        <v>79</v>
      </c>
      <c r="AY137" s="243" t="s">
        <v>129</v>
      </c>
    </row>
    <row r="138" spans="2:65" s="1" customFormat="1" ht="16.5" customHeight="1">
      <c r="B138" s="45"/>
      <c r="C138" s="255" t="s">
        <v>262</v>
      </c>
      <c r="D138" s="255" t="s">
        <v>184</v>
      </c>
      <c r="E138" s="256" t="s">
        <v>263</v>
      </c>
      <c r="F138" s="257" t="s">
        <v>264</v>
      </c>
      <c r="G138" s="258" t="s">
        <v>215</v>
      </c>
      <c r="H138" s="259">
        <v>30</v>
      </c>
      <c r="I138" s="260"/>
      <c r="J138" s="261">
        <f>ROUND(I138*H138,2)</f>
        <v>0</v>
      </c>
      <c r="K138" s="257" t="s">
        <v>135</v>
      </c>
      <c r="L138" s="262"/>
      <c r="M138" s="263" t="s">
        <v>21</v>
      </c>
      <c r="N138" s="264" t="s">
        <v>42</v>
      </c>
      <c r="O138" s="46"/>
      <c r="P138" s="229">
        <f>O138*H138</f>
        <v>0</v>
      </c>
      <c r="Q138" s="229">
        <v>0.00709</v>
      </c>
      <c r="R138" s="229">
        <f>Q138*H138</f>
        <v>0.2127</v>
      </c>
      <c r="S138" s="229">
        <v>0</v>
      </c>
      <c r="T138" s="230">
        <f>S138*H138</f>
        <v>0</v>
      </c>
      <c r="AR138" s="23" t="s">
        <v>167</v>
      </c>
      <c r="AT138" s="23" t="s">
        <v>184</v>
      </c>
      <c r="AU138" s="23" t="s">
        <v>81</v>
      </c>
      <c r="AY138" s="23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79</v>
      </c>
      <c r="BK138" s="231">
        <f>ROUND(I138*H138,2)</f>
        <v>0</v>
      </c>
      <c r="BL138" s="23" t="s">
        <v>136</v>
      </c>
      <c r="BM138" s="23" t="s">
        <v>265</v>
      </c>
    </row>
    <row r="139" spans="2:65" s="1" customFormat="1" ht="25.5" customHeight="1">
      <c r="B139" s="45"/>
      <c r="C139" s="220" t="s">
        <v>266</v>
      </c>
      <c r="D139" s="220" t="s">
        <v>131</v>
      </c>
      <c r="E139" s="221" t="s">
        <v>267</v>
      </c>
      <c r="F139" s="222" t="s">
        <v>268</v>
      </c>
      <c r="G139" s="223" t="s">
        <v>269</v>
      </c>
      <c r="H139" s="224">
        <v>10</v>
      </c>
      <c r="I139" s="225"/>
      <c r="J139" s="226">
        <f>ROUND(I139*H139,2)</f>
        <v>0</v>
      </c>
      <c r="K139" s="222" t="s">
        <v>21</v>
      </c>
      <c r="L139" s="71"/>
      <c r="M139" s="227" t="s">
        <v>21</v>
      </c>
      <c r="N139" s="228" t="s">
        <v>42</v>
      </c>
      <c r="O139" s="46"/>
      <c r="P139" s="229">
        <f>O139*H139</f>
        <v>0</v>
      </c>
      <c r="Q139" s="229">
        <v>0.00036</v>
      </c>
      <c r="R139" s="229">
        <f>Q139*H139</f>
        <v>0.0036000000000000003</v>
      </c>
      <c r="S139" s="229">
        <v>0</v>
      </c>
      <c r="T139" s="230">
        <f>S139*H139</f>
        <v>0</v>
      </c>
      <c r="AR139" s="23" t="s">
        <v>136</v>
      </c>
      <c r="AT139" s="23" t="s">
        <v>131</v>
      </c>
      <c r="AU139" s="23" t="s">
        <v>81</v>
      </c>
      <c r="AY139" s="23" t="s">
        <v>129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79</v>
      </c>
      <c r="BK139" s="231">
        <f>ROUND(I139*H139,2)</f>
        <v>0</v>
      </c>
      <c r="BL139" s="23" t="s">
        <v>136</v>
      </c>
      <c r="BM139" s="23" t="s">
        <v>270</v>
      </c>
    </row>
    <row r="140" spans="2:65" s="1" customFormat="1" ht="25.5" customHeight="1">
      <c r="B140" s="45"/>
      <c r="C140" s="220" t="s">
        <v>271</v>
      </c>
      <c r="D140" s="220" t="s">
        <v>131</v>
      </c>
      <c r="E140" s="221" t="s">
        <v>272</v>
      </c>
      <c r="F140" s="222" t="s">
        <v>273</v>
      </c>
      <c r="G140" s="223" t="s">
        <v>215</v>
      </c>
      <c r="H140" s="224">
        <v>10</v>
      </c>
      <c r="I140" s="225"/>
      <c r="J140" s="226">
        <f>ROUND(I140*H140,2)</f>
        <v>0</v>
      </c>
      <c r="K140" s="222" t="s">
        <v>170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136</v>
      </c>
      <c r="AT140" s="23" t="s">
        <v>131</v>
      </c>
      <c r="AU140" s="23" t="s">
        <v>81</v>
      </c>
      <c r="AY140" s="23" t="s">
        <v>129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136</v>
      </c>
      <c r="BM140" s="23" t="s">
        <v>274</v>
      </c>
    </row>
    <row r="141" spans="2:65" s="1" customFormat="1" ht="16.5" customHeight="1">
      <c r="B141" s="45"/>
      <c r="C141" s="255" t="s">
        <v>275</v>
      </c>
      <c r="D141" s="255" t="s">
        <v>184</v>
      </c>
      <c r="E141" s="256" t="s">
        <v>276</v>
      </c>
      <c r="F141" s="257" t="s">
        <v>277</v>
      </c>
      <c r="G141" s="258" t="s">
        <v>237</v>
      </c>
      <c r="H141" s="259">
        <v>2.5</v>
      </c>
      <c r="I141" s="260"/>
      <c r="J141" s="261">
        <f>ROUND(I141*H141,2)</f>
        <v>0</v>
      </c>
      <c r="K141" s="257" t="s">
        <v>170</v>
      </c>
      <c r="L141" s="262"/>
      <c r="M141" s="263" t="s">
        <v>21</v>
      </c>
      <c r="N141" s="264" t="s">
        <v>42</v>
      </c>
      <c r="O141" s="46"/>
      <c r="P141" s="229">
        <f>O141*H141</f>
        <v>0</v>
      </c>
      <c r="Q141" s="229">
        <v>0.001</v>
      </c>
      <c r="R141" s="229">
        <f>Q141*H141</f>
        <v>0.0025</v>
      </c>
      <c r="S141" s="229">
        <v>0</v>
      </c>
      <c r="T141" s="230">
        <f>S141*H141</f>
        <v>0</v>
      </c>
      <c r="AR141" s="23" t="s">
        <v>167</v>
      </c>
      <c r="AT141" s="23" t="s">
        <v>184</v>
      </c>
      <c r="AU141" s="23" t="s">
        <v>81</v>
      </c>
      <c r="AY141" s="23" t="s">
        <v>129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136</v>
      </c>
      <c r="BM141" s="23" t="s">
        <v>278</v>
      </c>
    </row>
    <row r="142" spans="2:51" s="11" customFormat="1" ht="13.5">
      <c r="B142" s="232"/>
      <c r="C142" s="233"/>
      <c r="D142" s="234" t="s">
        <v>138</v>
      </c>
      <c r="E142" s="233"/>
      <c r="F142" s="236" t="s">
        <v>279</v>
      </c>
      <c r="G142" s="233"/>
      <c r="H142" s="237">
        <v>2.5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138</v>
      </c>
      <c r="AU142" s="243" t="s">
        <v>81</v>
      </c>
      <c r="AV142" s="11" t="s">
        <v>81</v>
      </c>
      <c r="AW142" s="11" t="s">
        <v>6</v>
      </c>
      <c r="AX142" s="11" t="s">
        <v>79</v>
      </c>
      <c r="AY142" s="243" t="s">
        <v>129</v>
      </c>
    </row>
    <row r="143" spans="2:63" s="10" customFormat="1" ht="29.85" customHeight="1">
      <c r="B143" s="204"/>
      <c r="C143" s="205"/>
      <c r="D143" s="206" t="s">
        <v>70</v>
      </c>
      <c r="E143" s="218" t="s">
        <v>81</v>
      </c>
      <c r="F143" s="218" t="s">
        <v>280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SUM(P144:P163)</f>
        <v>0</v>
      </c>
      <c r="Q143" s="212"/>
      <c r="R143" s="213">
        <f>SUM(R144:R163)</f>
        <v>41.44786253</v>
      </c>
      <c r="S143" s="212"/>
      <c r="T143" s="214">
        <f>SUM(T144:T163)</f>
        <v>0</v>
      </c>
      <c r="AR143" s="215" t="s">
        <v>79</v>
      </c>
      <c r="AT143" s="216" t="s">
        <v>70</v>
      </c>
      <c r="AU143" s="216" t="s">
        <v>79</v>
      </c>
      <c r="AY143" s="215" t="s">
        <v>129</v>
      </c>
      <c r="BK143" s="217">
        <f>SUM(BK144:BK163)</f>
        <v>0</v>
      </c>
    </row>
    <row r="144" spans="2:65" s="1" customFormat="1" ht="25.5" customHeight="1">
      <c r="B144" s="45"/>
      <c r="C144" s="220" t="s">
        <v>281</v>
      </c>
      <c r="D144" s="220" t="s">
        <v>131</v>
      </c>
      <c r="E144" s="221" t="s">
        <v>282</v>
      </c>
      <c r="F144" s="222" t="s">
        <v>283</v>
      </c>
      <c r="G144" s="223" t="s">
        <v>231</v>
      </c>
      <c r="H144" s="224">
        <v>32.1</v>
      </c>
      <c r="I144" s="225"/>
      <c r="J144" s="226">
        <f>ROUND(I144*H144,2)</f>
        <v>0</v>
      </c>
      <c r="K144" s="222" t="s">
        <v>135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136</v>
      </c>
      <c r="AT144" s="23" t="s">
        <v>131</v>
      </c>
      <c r="AU144" s="23" t="s">
        <v>81</v>
      </c>
      <c r="AY144" s="23" t="s">
        <v>129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136</v>
      </c>
      <c r="BM144" s="23" t="s">
        <v>284</v>
      </c>
    </row>
    <row r="145" spans="2:51" s="11" customFormat="1" ht="13.5">
      <c r="B145" s="232"/>
      <c r="C145" s="233"/>
      <c r="D145" s="234" t="s">
        <v>138</v>
      </c>
      <c r="E145" s="235" t="s">
        <v>21</v>
      </c>
      <c r="F145" s="236" t="s">
        <v>285</v>
      </c>
      <c r="G145" s="233"/>
      <c r="H145" s="237">
        <v>32.1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138</v>
      </c>
      <c r="AU145" s="243" t="s">
        <v>81</v>
      </c>
      <c r="AV145" s="11" t="s">
        <v>81</v>
      </c>
      <c r="AW145" s="11" t="s">
        <v>35</v>
      </c>
      <c r="AX145" s="11" t="s">
        <v>79</v>
      </c>
      <c r="AY145" s="243" t="s">
        <v>129</v>
      </c>
    </row>
    <row r="146" spans="2:65" s="1" customFormat="1" ht="16.5" customHeight="1">
      <c r="B146" s="45"/>
      <c r="C146" s="255" t="s">
        <v>286</v>
      </c>
      <c r="D146" s="255" t="s">
        <v>184</v>
      </c>
      <c r="E146" s="256" t="s">
        <v>287</v>
      </c>
      <c r="F146" s="257" t="s">
        <v>288</v>
      </c>
      <c r="G146" s="258" t="s">
        <v>134</v>
      </c>
      <c r="H146" s="259">
        <v>32.1</v>
      </c>
      <c r="I146" s="260"/>
      <c r="J146" s="261">
        <f>ROUND(I146*H146,2)</f>
        <v>0</v>
      </c>
      <c r="K146" s="257" t="s">
        <v>135</v>
      </c>
      <c r="L146" s="262"/>
      <c r="M146" s="263" t="s">
        <v>21</v>
      </c>
      <c r="N146" s="264" t="s">
        <v>42</v>
      </c>
      <c r="O146" s="46"/>
      <c r="P146" s="229">
        <f>O146*H146</f>
        <v>0</v>
      </c>
      <c r="Q146" s="229">
        <v>0.22</v>
      </c>
      <c r="R146" s="229">
        <f>Q146*H146</f>
        <v>7.062</v>
      </c>
      <c r="S146" s="229">
        <v>0</v>
      </c>
      <c r="T146" s="230">
        <f>S146*H146</f>
        <v>0</v>
      </c>
      <c r="AR146" s="23" t="s">
        <v>167</v>
      </c>
      <c r="AT146" s="23" t="s">
        <v>184</v>
      </c>
      <c r="AU146" s="23" t="s">
        <v>81</v>
      </c>
      <c r="AY146" s="23" t="s">
        <v>129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136</v>
      </c>
      <c r="BM146" s="23" t="s">
        <v>289</v>
      </c>
    </row>
    <row r="147" spans="2:51" s="11" customFormat="1" ht="13.5">
      <c r="B147" s="232"/>
      <c r="C147" s="233"/>
      <c r="D147" s="234" t="s">
        <v>138</v>
      </c>
      <c r="E147" s="235" t="s">
        <v>21</v>
      </c>
      <c r="F147" s="236" t="s">
        <v>290</v>
      </c>
      <c r="G147" s="233"/>
      <c r="H147" s="237">
        <v>32.1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138</v>
      </c>
      <c r="AU147" s="243" t="s">
        <v>81</v>
      </c>
      <c r="AV147" s="11" t="s">
        <v>81</v>
      </c>
      <c r="AW147" s="11" t="s">
        <v>35</v>
      </c>
      <c r="AX147" s="11" t="s">
        <v>79</v>
      </c>
      <c r="AY147" s="243" t="s">
        <v>129</v>
      </c>
    </row>
    <row r="148" spans="2:65" s="1" customFormat="1" ht="38.25" customHeight="1">
      <c r="B148" s="45"/>
      <c r="C148" s="220" t="s">
        <v>291</v>
      </c>
      <c r="D148" s="220" t="s">
        <v>131</v>
      </c>
      <c r="E148" s="221" t="s">
        <v>292</v>
      </c>
      <c r="F148" s="222" t="s">
        <v>293</v>
      </c>
      <c r="G148" s="223" t="s">
        <v>231</v>
      </c>
      <c r="H148" s="224">
        <v>473.286</v>
      </c>
      <c r="I148" s="225"/>
      <c r="J148" s="226">
        <f>ROUND(I148*H148,2)</f>
        <v>0</v>
      </c>
      <c r="K148" s="222" t="s">
        <v>170</v>
      </c>
      <c r="L148" s="71"/>
      <c r="M148" s="227" t="s">
        <v>21</v>
      </c>
      <c r="N148" s="228" t="s">
        <v>42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136</v>
      </c>
      <c r="AT148" s="23" t="s">
        <v>131</v>
      </c>
      <c r="AU148" s="23" t="s">
        <v>81</v>
      </c>
      <c r="AY148" s="23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79</v>
      </c>
      <c r="BK148" s="231">
        <f>ROUND(I148*H148,2)</f>
        <v>0</v>
      </c>
      <c r="BL148" s="23" t="s">
        <v>136</v>
      </c>
      <c r="BM148" s="23" t="s">
        <v>294</v>
      </c>
    </row>
    <row r="149" spans="2:51" s="11" customFormat="1" ht="13.5">
      <c r="B149" s="232"/>
      <c r="C149" s="233"/>
      <c r="D149" s="234" t="s">
        <v>138</v>
      </c>
      <c r="E149" s="235" t="s">
        <v>21</v>
      </c>
      <c r="F149" s="236" t="s">
        <v>295</v>
      </c>
      <c r="G149" s="233"/>
      <c r="H149" s="237">
        <v>473.286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138</v>
      </c>
      <c r="AU149" s="243" t="s">
        <v>81</v>
      </c>
      <c r="AV149" s="11" t="s">
        <v>81</v>
      </c>
      <c r="AW149" s="11" t="s">
        <v>35</v>
      </c>
      <c r="AX149" s="11" t="s">
        <v>79</v>
      </c>
      <c r="AY149" s="243" t="s">
        <v>129</v>
      </c>
    </row>
    <row r="150" spans="2:65" s="1" customFormat="1" ht="25.5" customHeight="1">
      <c r="B150" s="45"/>
      <c r="C150" s="220" t="s">
        <v>296</v>
      </c>
      <c r="D150" s="220" t="s">
        <v>131</v>
      </c>
      <c r="E150" s="221" t="s">
        <v>297</v>
      </c>
      <c r="F150" s="222" t="s">
        <v>298</v>
      </c>
      <c r="G150" s="223" t="s">
        <v>134</v>
      </c>
      <c r="H150" s="224">
        <v>2.253</v>
      </c>
      <c r="I150" s="225"/>
      <c r="J150" s="226">
        <f>ROUND(I150*H150,2)</f>
        <v>0</v>
      </c>
      <c r="K150" s="222" t="s">
        <v>135</v>
      </c>
      <c r="L150" s="71"/>
      <c r="M150" s="227" t="s">
        <v>21</v>
      </c>
      <c r="N150" s="228" t="s">
        <v>42</v>
      </c>
      <c r="O150" s="46"/>
      <c r="P150" s="229">
        <f>O150*H150</f>
        <v>0</v>
      </c>
      <c r="Q150" s="229">
        <v>2.45329</v>
      </c>
      <c r="R150" s="229">
        <f>Q150*H150</f>
        <v>5.52726237</v>
      </c>
      <c r="S150" s="229">
        <v>0</v>
      </c>
      <c r="T150" s="230">
        <f>S150*H150</f>
        <v>0</v>
      </c>
      <c r="AR150" s="23" t="s">
        <v>136</v>
      </c>
      <c r="AT150" s="23" t="s">
        <v>131</v>
      </c>
      <c r="AU150" s="23" t="s">
        <v>81</v>
      </c>
      <c r="AY150" s="23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79</v>
      </c>
      <c r="BK150" s="231">
        <f>ROUND(I150*H150,2)</f>
        <v>0</v>
      </c>
      <c r="BL150" s="23" t="s">
        <v>136</v>
      </c>
      <c r="BM150" s="23" t="s">
        <v>299</v>
      </c>
    </row>
    <row r="151" spans="2:51" s="11" customFormat="1" ht="13.5">
      <c r="B151" s="232"/>
      <c r="C151" s="233"/>
      <c r="D151" s="234" t="s">
        <v>138</v>
      </c>
      <c r="E151" s="235" t="s">
        <v>21</v>
      </c>
      <c r="F151" s="236" t="s">
        <v>300</v>
      </c>
      <c r="G151" s="233"/>
      <c r="H151" s="237">
        <v>2.253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138</v>
      </c>
      <c r="AU151" s="243" t="s">
        <v>81</v>
      </c>
      <c r="AV151" s="11" t="s">
        <v>81</v>
      </c>
      <c r="AW151" s="11" t="s">
        <v>35</v>
      </c>
      <c r="AX151" s="11" t="s">
        <v>79</v>
      </c>
      <c r="AY151" s="243" t="s">
        <v>129</v>
      </c>
    </row>
    <row r="152" spans="2:65" s="1" customFormat="1" ht="16.5" customHeight="1">
      <c r="B152" s="45"/>
      <c r="C152" s="220" t="s">
        <v>301</v>
      </c>
      <c r="D152" s="220" t="s">
        <v>131</v>
      </c>
      <c r="E152" s="221" t="s">
        <v>302</v>
      </c>
      <c r="F152" s="222" t="s">
        <v>303</v>
      </c>
      <c r="G152" s="223" t="s">
        <v>195</v>
      </c>
      <c r="H152" s="224">
        <v>0.033</v>
      </c>
      <c r="I152" s="225"/>
      <c r="J152" s="226">
        <f>ROUND(I152*H152,2)</f>
        <v>0</v>
      </c>
      <c r="K152" s="222" t="s">
        <v>135</v>
      </c>
      <c r="L152" s="71"/>
      <c r="M152" s="227" t="s">
        <v>21</v>
      </c>
      <c r="N152" s="228" t="s">
        <v>42</v>
      </c>
      <c r="O152" s="46"/>
      <c r="P152" s="229">
        <f>O152*H152</f>
        <v>0</v>
      </c>
      <c r="Q152" s="229">
        <v>1.06277</v>
      </c>
      <c r="R152" s="229">
        <f>Q152*H152</f>
        <v>0.035071410000000004</v>
      </c>
      <c r="S152" s="229">
        <v>0</v>
      </c>
      <c r="T152" s="230">
        <f>S152*H152</f>
        <v>0</v>
      </c>
      <c r="AR152" s="23" t="s">
        <v>136</v>
      </c>
      <c r="AT152" s="23" t="s">
        <v>131</v>
      </c>
      <c r="AU152" s="23" t="s">
        <v>81</v>
      </c>
      <c r="AY152" s="23" t="s">
        <v>129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79</v>
      </c>
      <c r="BK152" s="231">
        <f>ROUND(I152*H152,2)</f>
        <v>0</v>
      </c>
      <c r="BL152" s="23" t="s">
        <v>136</v>
      </c>
      <c r="BM152" s="23" t="s">
        <v>304</v>
      </c>
    </row>
    <row r="153" spans="2:51" s="11" customFormat="1" ht="13.5">
      <c r="B153" s="232"/>
      <c r="C153" s="233"/>
      <c r="D153" s="234" t="s">
        <v>138</v>
      </c>
      <c r="E153" s="235" t="s">
        <v>21</v>
      </c>
      <c r="F153" s="236" t="s">
        <v>305</v>
      </c>
      <c r="G153" s="233"/>
      <c r="H153" s="237">
        <v>0.033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138</v>
      </c>
      <c r="AU153" s="243" t="s">
        <v>81</v>
      </c>
      <c r="AV153" s="11" t="s">
        <v>81</v>
      </c>
      <c r="AW153" s="11" t="s">
        <v>35</v>
      </c>
      <c r="AX153" s="11" t="s">
        <v>79</v>
      </c>
      <c r="AY153" s="243" t="s">
        <v>129</v>
      </c>
    </row>
    <row r="154" spans="2:65" s="1" customFormat="1" ht="25.5" customHeight="1">
      <c r="B154" s="45"/>
      <c r="C154" s="220" t="s">
        <v>306</v>
      </c>
      <c r="D154" s="220" t="s">
        <v>131</v>
      </c>
      <c r="E154" s="221" t="s">
        <v>307</v>
      </c>
      <c r="F154" s="222" t="s">
        <v>308</v>
      </c>
      <c r="G154" s="223" t="s">
        <v>134</v>
      </c>
      <c r="H154" s="224">
        <v>11.675</v>
      </c>
      <c r="I154" s="225"/>
      <c r="J154" s="226">
        <f>ROUND(I154*H154,2)</f>
        <v>0</v>
      </c>
      <c r="K154" s="222" t="s">
        <v>135</v>
      </c>
      <c r="L154" s="71"/>
      <c r="M154" s="227" t="s">
        <v>21</v>
      </c>
      <c r="N154" s="228" t="s">
        <v>42</v>
      </c>
      <c r="O154" s="46"/>
      <c r="P154" s="229">
        <f>O154*H154</f>
        <v>0</v>
      </c>
      <c r="Q154" s="229">
        <v>2.45329</v>
      </c>
      <c r="R154" s="229">
        <f>Q154*H154</f>
        <v>28.642160750000002</v>
      </c>
      <c r="S154" s="229">
        <v>0</v>
      </c>
      <c r="T154" s="230">
        <f>S154*H154</f>
        <v>0</v>
      </c>
      <c r="AR154" s="23" t="s">
        <v>136</v>
      </c>
      <c r="AT154" s="23" t="s">
        <v>131</v>
      </c>
      <c r="AU154" s="23" t="s">
        <v>81</v>
      </c>
      <c r="AY154" s="23" t="s">
        <v>129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79</v>
      </c>
      <c r="BK154" s="231">
        <f>ROUND(I154*H154,2)</f>
        <v>0</v>
      </c>
      <c r="BL154" s="23" t="s">
        <v>136</v>
      </c>
      <c r="BM154" s="23" t="s">
        <v>309</v>
      </c>
    </row>
    <row r="155" spans="2:51" s="11" customFormat="1" ht="13.5">
      <c r="B155" s="232"/>
      <c r="C155" s="233"/>
      <c r="D155" s="234" t="s">
        <v>138</v>
      </c>
      <c r="E155" s="235" t="s">
        <v>21</v>
      </c>
      <c r="F155" s="236" t="s">
        <v>310</v>
      </c>
      <c r="G155" s="233"/>
      <c r="H155" s="237">
        <v>4.374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138</v>
      </c>
      <c r="AU155" s="243" t="s">
        <v>81</v>
      </c>
      <c r="AV155" s="11" t="s">
        <v>81</v>
      </c>
      <c r="AW155" s="11" t="s">
        <v>35</v>
      </c>
      <c r="AX155" s="11" t="s">
        <v>71</v>
      </c>
      <c r="AY155" s="243" t="s">
        <v>129</v>
      </c>
    </row>
    <row r="156" spans="2:51" s="11" customFormat="1" ht="13.5">
      <c r="B156" s="232"/>
      <c r="C156" s="233"/>
      <c r="D156" s="234" t="s">
        <v>138</v>
      </c>
      <c r="E156" s="235" t="s">
        <v>21</v>
      </c>
      <c r="F156" s="236" t="s">
        <v>311</v>
      </c>
      <c r="G156" s="233"/>
      <c r="H156" s="237">
        <v>2.496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138</v>
      </c>
      <c r="AU156" s="243" t="s">
        <v>81</v>
      </c>
      <c r="AV156" s="11" t="s">
        <v>81</v>
      </c>
      <c r="AW156" s="11" t="s">
        <v>35</v>
      </c>
      <c r="AX156" s="11" t="s">
        <v>71</v>
      </c>
      <c r="AY156" s="243" t="s">
        <v>129</v>
      </c>
    </row>
    <row r="157" spans="2:51" s="11" customFormat="1" ht="13.5">
      <c r="B157" s="232"/>
      <c r="C157" s="233"/>
      <c r="D157" s="234" t="s">
        <v>138</v>
      </c>
      <c r="E157" s="235" t="s">
        <v>21</v>
      </c>
      <c r="F157" s="236" t="s">
        <v>312</v>
      </c>
      <c r="G157" s="233"/>
      <c r="H157" s="237">
        <v>4.805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138</v>
      </c>
      <c r="AU157" s="243" t="s">
        <v>81</v>
      </c>
      <c r="AV157" s="11" t="s">
        <v>81</v>
      </c>
      <c r="AW157" s="11" t="s">
        <v>35</v>
      </c>
      <c r="AX157" s="11" t="s">
        <v>71</v>
      </c>
      <c r="AY157" s="243" t="s">
        <v>129</v>
      </c>
    </row>
    <row r="158" spans="2:51" s="12" customFormat="1" ht="13.5">
      <c r="B158" s="244"/>
      <c r="C158" s="245"/>
      <c r="D158" s="234" t="s">
        <v>138</v>
      </c>
      <c r="E158" s="246" t="s">
        <v>21</v>
      </c>
      <c r="F158" s="247" t="s">
        <v>157</v>
      </c>
      <c r="G158" s="245"/>
      <c r="H158" s="248">
        <v>11.675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138</v>
      </c>
      <c r="AU158" s="254" t="s">
        <v>81</v>
      </c>
      <c r="AV158" s="12" t="s">
        <v>136</v>
      </c>
      <c r="AW158" s="12" t="s">
        <v>35</v>
      </c>
      <c r="AX158" s="12" t="s">
        <v>79</v>
      </c>
      <c r="AY158" s="254" t="s">
        <v>129</v>
      </c>
    </row>
    <row r="159" spans="2:65" s="1" customFormat="1" ht="16.5" customHeight="1">
      <c r="B159" s="45"/>
      <c r="C159" s="220" t="s">
        <v>313</v>
      </c>
      <c r="D159" s="220" t="s">
        <v>131</v>
      </c>
      <c r="E159" s="221" t="s">
        <v>314</v>
      </c>
      <c r="F159" s="222" t="s">
        <v>315</v>
      </c>
      <c r="G159" s="223" t="s">
        <v>231</v>
      </c>
      <c r="H159" s="224">
        <v>68.7</v>
      </c>
      <c r="I159" s="225"/>
      <c r="J159" s="226">
        <f>ROUND(I159*H159,2)</f>
        <v>0</v>
      </c>
      <c r="K159" s="222" t="s">
        <v>135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0.00264</v>
      </c>
      <c r="R159" s="229">
        <f>Q159*H159</f>
        <v>0.181368</v>
      </c>
      <c r="S159" s="229">
        <v>0</v>
      </c>
      <c r="T159" s="230">
        <f>S159*H159</f>
        <v>0</v>
      </c>
      <c r="AR159" s="23" t="s">
        <v>136</v>
      </c>
      <c r="AT159" s="23" t="s">
        <v>131</v>
      </c>
      <c r="AU159" s="23" t="s">
        <v>81</v>
      </c>
      <c r="AY159" s="23" t="s">
        <v>129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136</v>
      </c>
      <c r="BM159" s="23" t="s">
        <v>316</v>
      </c>
    </row>
    <row r="160" spans="2:51" s="11" customFormat="1" ht="13.5">
      <c r="B160" s="232"/>
      <c r="C160" s="233"/>
      <c r="D160" s="234" t="s">
        <v>138</v>
      </c>
      <c r="E160" s="235" t="s">
        <v>21</v>
      </c>
      <c r="F160" s="236" t="s">
        <v>317</v>
      </c>
      <c r="G160" s="233"/>
      <c r="H160" s="237">
        <v>43.74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138</v>
      </c>
      <c r="AU160" s="243" t="s">
        <v>81</v>
      </c>
      <c r="AV160" s="11" t="s">
        <v>81</v>
      </c>
      <c r="AW160" s="11" t="s">
        <v>35</v>
      </c>
      <c r="AX160" s="11" t="s">
        <v>71</v>
      </c>
      <c r="AY160" s="243" t="s">
        <v>129</v>
      </c>
    </row>
    <row r="161" spans="2:51" s="11" customFormat="1" ht="13.5">
      <c r="B161" s="232"/>
      <c r="C161" s="233"/>
      <c r="D161" s="234" t="s">
        <v>138</v>
      </c>
      <c r="E161" s="235" t="s">
        <v>21</v>
      </c>
      <c r="F161" s="236" t="s">
        <v>318</v>
      </c>
      <c r="G161" s="233"/>
      <c r="H161" s="237">
        <v>24.96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138</v>
      </c>
      <c r="AU161" s="243" t="s">
        <v>81</v>
      </c>
      <c r="AV161" s="11" t="s">
        <v>81</v>
      </c>
      <c r="AW161" s="11" t="s">
        <v>35</v>
      </c>
      <c r="AX161" s="11" t="s">
        <v>71</v>
      </c>
      <c r="AY161" s="243" t="s">
        <v>129</v>
      </c>
    </row>
    <row r="162" spans="2:51" s="12" customFormat="1" ht="13.5">
      <c r="B162" s="244"/>
      <c r="C162" s="245"/>
      <c r="D162" s="234" t="s">
        <v>138</v>
      </c>
      <c r="E162" s="246" t="s">
        <v>21</v>
      </c>
      <c r="F162" s="247" t="s">
        <v>157</v>
      </c>
      <c r="G162" s="245"/>
      <c r="H162" s="248">
        <v>68.7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AT162" s="254" t="s">
        <v>138</v>
      </c>
      <c r="AU162" s="254" t="s">
        <v>81</v>
      </c>
      <c r="AV162" s="12" t="s">
        <v>136</v>
      </c>
      <c r="AW162" s="12" t="s">
        <v>35</v>
      </c>
      <c r="AX162" s="12" t="s">
        <v>79</v>
      </c>
      <c r="AY162" s="254" t="s">
        <v>129</v>
      </c>
    </row>
    <row r="163" spans="2:65" s="1" customFormat="1" ht="16.5" customHeight="1">
      <c r="B163" s="45"/>
      <c r="C163" s="220" t="s">
        <v>319</v>
      </c>
      <c r="D163" s="220" t="s">
        <v>131</v>
      </c>
      <c r="E163" s="221" t="s">
        <v>320</v>
      </c>
      <c r="F163" s="222" t="s">
        <v>321</v>
      </c>
      <c r="G163" s="223" t="s">
        <v>231</v>
      </c>
      <c r="H163" s="224">
        <v>68.7</v>
      </c>
      <c r="I163" s="225"/>
      <c r="J163" s="226">
        <f>ROUND(I163*H163,2)</f>
        <v>0</v>
      </c>
      <c r="K163" s="222" t="s">
        <v>135</v>
      </c>
      <c r="L163" s="71"/>
      <c r="M163" s="227" t="s">
        <v>21</v>
      </c>
      <c r="N163" s="228" t="s">
        <v>42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136</v>
      </c>
      <c r="AT163" s="23" t="s">
        <v>131</v>
      </c>
      <c r="AU163" s="23" t="s">
        <v>81</v>
      </c>
      <c r="AY163" s="23" t="s">
        <v>129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79</v>
      </c>
      <c r="BK163" s="231">
        <f>ROUND(I163*H163,2)</f>
        <v>0</v>
      </c>
      <c r="BL163" s="23" t="s">
        <v>136</v>
      </c>
      <c r="BM163" s="23" t="s">
        <v>322</v>
      </c>
    </row>
    <row r="164" spans="2:63" s="10" customFormat="1" ht="29.85" customHeight="1">
      <c r="B164" s="204"/>
      <c r="C164" s="205"/>
      <c r="D164" s="206" t="s">
        <v>70</v>
      </c>
      <c r="E164" s="218" t="s">
        <v>136</v>
      </c>
      <c r="F164" s="218" t="s">
        <v>323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P165</f>
        <v>0</v>
      </c>
      <c r="Q164" s="212"/>
      <c r="R164" s="213">
        <f>R165</f>
        <v>0.012327000000000001</v>
      </c>
      <c r="S164" s="212"/>
      <c r="T164" s="214">
        <f>T165</f>
        <v>0</v>
      </c>
      <c r="AR164" s="215" t="s">
        <v>79</v>
      </c>
      <c r="AT164" s="216" t="s">
        <v>70</v>
      </c>
      <c r="AU164" s="216" t="s">
        <v>79</v>
      </c>
      <c r="AY164" s="215" t="s">
        <v>129</v>
      </c>
      <c r="BK164" s="217">
        <f>BK165</f>
        <v>0</v>
      </c>
    </row>
    <row r="165" spans="2:65" s="1" customFormat="1" ht="51" customHeight="1">
      <c r="B165" s="45"/>
      <c r="C165" s="220" t="s">
        <v>324</v>
      </c>
      <c r="D165" s="220" t="s">
        <v>131</v>
      </c>
      <c r="E165" s="221" t="s">
        <v>325</v>
      </c>
      <c r="F165" s="222" t="s">
        <v>326</v>
      </c>
      <c r="G165" s="223" t="s">
        <v>220</v>
      </c>
      <c r="H165" s="224">
        <v>2.1</v>
      </c>
      <c r="I165" s="225"/>
      <c r="J165" s="226">
        <f>ROUND(I165*H165,2)</f>
        <v>0</v>
      </c>
      <c r="K165" s="222" t="s">
        <v>135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0.00587</v>
      </c>
      <c r="R165" s="229">
        <f>Q165*H165</f>
        <v>0.012327000000000001</v>
      </c>
      <c r="S165" s="229">
        <v>0</v>
      </c>
      <c r="T165" s="230">
        <f>S165*H165</f>
        <v>0</v>
      </c>
      <c r="AR165" s="23" t="s">
        <v>136</v>
      </c>
      <c r="AT165" s="23" t="s">
        <v>131</v>
      </c>
      <c r="AU165" s="23" t="s">
        <v>81</v>
      </c>
      <c r="AY165" s="23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136</v>
      </c>
      <c r="BM165" s="23" t="s">
        <v>327</v>
      </c>
    </row>
    <row r="166" spans="2:63" s="10" customFormat="1" ht="29.85" customHeight="1">
      <c r="B166" s="204"/>
      <c r="C166" s="205"/>
      <c r="D166" s="206" t="s">
        <v>70</v>
      </c>
      <c r="E166" s="218" t="s">
        <v>151</v>
      </c>
      <c r="F166" s="218" t="s">
        <v>328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SUM(P167:P195)</f>
        <v>0</v>
      </c>
      <c r="Q166" s="212"/>
      <c r="R166" s="213">
        <f>SUM(R167:R195)</f>
        <v>479.69428414000004</v>
      </c>
      <c r="S166" s="212"/>
      <c r="T166" s="214">
        <f>SUM(T167:T195)</f>
        <v>0</v>
      </c>
      <c r="AR166" s="215" t="s">
        <v>79</v>
      </c>
      <c r="AT166" s="216" t="s">
        <v>70</v>
      </c>
      <c r="AU166" s="216" t="s">
        <v>79</v>
      </c>
      <c r="AY166" s="215" t="s">
        <v>129</v>
      </c>
      <c r="BK166" s="217">
        <f>SUM(BK167:BK195)</f>
        <v>0</v>
      </c>
    </row>
    <row r="167" spans="2:65" s="1" customFormat="1" ht="25.5" customHeight="1">
      <c r="B167" s="45"/>
      <c r="C167" s="220" t="s">
        <v>329</v>
      </c>
      <c r="D167" s="220" t="s">
        <v>131</v>
      </c>
      <c r="E167" s="221" t="s">
        <v>330</v>
      </c>
      <c r="F167" s="222" t="s">
        <v>331</v>
      </c>
      <c r="G167" s="223" t="s">
        <v>231</v>
      </c>
      <c r="H167" s="224">
        <v>32.1</v>
      </c>
      <c r="I167" s="225"/>
      <c r="J167" s="226">
        <f>ROUND(I167*H167,2)</f>
        <v>0</v>
      </c>
      <c r="K167" s="222" t="s">
        <v>135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136</v>
      </c>
      <c r="AT167" s="23" t="s">
        <v>131</v>
      </c>
      <c r="AU167" s="23" t="s">
        <v>81</v>
      </c>
      <c r="AY167" s="23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136</v>
      </c>
      <c r="BM167" s="23" t="s">
        <v>332</v>
      </c>
    </row>
    <row r="168" spans="2:65" s="1" customFormat="1" ht="25.5" customHeight="1">
      <c r="B168" s="45"/>
      <c r="C168" s="220" t="s">
        <v>333</v>
      </c>
      <c r="D168" s="220" t="s">
        <v>131</v>
      </c>
      <c r="E168" s="221" t="s">
        <v>334</v>
      </c>
      <c r="F168" s="222" t="s">
        <v>335</v>
      </c>
      <c r="G168" s="223" t="s">
        <v>231</v>
      </c>
      <c r="H168" s="224">
        <v>32.1</v>
      </c>
      <c r="I168" s="225"/>
      <c r="J168" s="226">
        <f>ROUND(I168*H168,2)</f>
        <v>0</v>
      </c>
      <c r="K168" s="222" t="s">
        <v>135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136</v>
      </c>
      <c r="AT168" s="23" t="s">
        <v>131</v>
      </c>
      <c r="AU168" s="23" t="s">
        <v>81</v>
      </c>
      <c r="AY168" s="23" t="s">
        <v>129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136</v>
      </c>
      <c r="BM168" s="23" t="s">
        <v>336</v>
      </c>
    </row>
    <row r="169" spans="2:51" s="11" customFormat="1" ht="13.5">
      <c r="B169" s="232"/>
      <c r="C169" s="233"/>
      <c r="D169" s="234" t="s">
        <v>138</v>
      </c>
      <c r="E169" s="235" t="s">
        <v>21</v>
      </c>
      <c r="F169" s="236" t="s">
        <v>285</v>
      </c>
      <c r="G169" s="233"/>
      <c r="H169" s="237">
        <v>32.1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138</v>
      </c>
      <c r="AU169" s="243" t="s">
        <v>81</v>
      </c>
      <c r="AV169" s="11" t="s">
        <v>81</v>
      </c>
      <c r="AW169" s="11" t="s">
        <v>35</v>
      </c>
      <c r="AX169" s="11" t="s">
        <v>79</v>
      </c>
      <c r="AY169" s="243" t="s">
        <v>129</v>
      </c>
    </row>
    <row r="170" spans="2:65" s="1" customFormat="1" ht="25.5" customHeight="1">
      <c r="B170" s="45"/>
      <c r="C170" s="220" t="s">
        <v>337</v>
      </c>
      <c r="D170" s="220" t="s">
        <v>131</v>
      </c>
      <c r="E170" s="221" t="s">
        <v>338</v>
      </c>
      <c r="F170" s="222" t="s">
        <v>339</v>
      </c>
      <c r="G170" s="223" t="s">
        <v>231</v>
      </c>
      <c r="H170" s="224">
        <v>402.27</v>
      </c>
      <c r="I170" s="225"/>
      <c r="J170" s="226">
        <f>ROUND(I170*H170,2)</f>
        <v>0</v>
      </c>
      <c r="K170" s="222" t="s">
        <v>135</v>
      </c>
      <c r="L170" s="71"/>
      <c r="M170" s="227" t="s">
        <v>21</v>
      </c>
      <c r="N170" s="228" t="s">
        <v>42</v>
      </c>
      <c r="O170" s="46"/>
      <c r="P170" s="229">
        <f>O170*H170</f>
        <v>0</v>
      </c>
      <c r="Q170" s="229">
        <v>0.396</v>
      </c>
      <c r="R170" s="229">
        <f>Q170*H170</f>
        <v>159.29892</v>
      </c>
      <c r="S170" s="229">
        <v>0</v>
      </c>
      <c r="T170" s="230">
        <f>S170*H170</f>
        <v>0</v>
      </c>
      <c r="AR170" s="23" t="s">
        <v>136</v>
      </c>
      <c r="AT170" s="23" t="s">
        <v>131</v>
      </c>
      <c r="AU170" s="23" t="s">
        <v>81</v>
      </c>
      <c r="AY170" s="23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79</v>
      </c>
      <c r="BK170" s="231">
        <f>ROUND(I170*H170,2)</f>
        <v>0</v>
      </c>
      <c r="BL170" s="23" t="s">
        <v>136</v>
      </c>
      <c r="BM170" s="23" t="s">
        <v>340</v>
      </c>
    </row>
    <row r="171" spans="2:51" s="11" customFormat="1" ht="13.5">
      <c r="B171" s="232"/>
      <c r="C171" s="233"/>
      <c r="D171" s="234" t="s">
        <v>138</v>
      </c>
      <c r="E171" s="235" t="s">
        <v>21</v>
      </c>
      <c r="F171" s="236" t="s">
        <v>341</v>
      </c>
      <c r="G171" s="233"/>
      <c r="H171" s="237">
        <v>288.88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138</v>
      </c>
      <c r="AU171" s="243" t="s">
        <v>81</v>
      </c>
      <c r="AV171" s="11" t="s">
        <v>81</v>
      </c>
      <c r="AW171" s="11" t="s">
        <v>35</v>
      </c>
      <c r="AX171" s="11" t="s">
        <v>71</v>
      </c>
      <c r="AY171" s="243" t="s">
        <v>129</v>
      </c>
    </row>
    <row r="172" spans="2:51" s="11" customFormat="1" ht="13.5">
      <c r="B172" s="232"/>
      <c r="C172" s="233"/>
      <c r="D172" s="234" t="s">
        <v>138</v>
      </c>
      <c r="E172" s="235" t="s">
        <v>21</v>
      </c>
      <c r="F172" s="236" t="s">
        <v>342</v>
      </c>
      <c r="G172" s="233"/>
      <c r="H172" s="237">
        <v>101.07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138</v>
      </c>
      <c r="AU172" s="243" t="s">
        <v>81</v>
      </c>
      <c r="AV172" s="11" t="s">
        <v>81</v>
      </c>
      <c r="AW172" s="11" t="s">
        <v>35</v>
      </c>
      <c r="AX172" s="11" t="s">
        <v>71</v>
      </c>
      <c r="AY172" s="243" t="s">
        <v>129</v>
      </c>
    </row>
    <row r="173" spans="2:51" s="11" customFormat="1" ht="13.5">
      <c r="B173" s="232"/>
      <c r="C173" s="233"/>
      <c r="D173" s="234" t="s">
        <v>138</v>
      </c>
      <c r="E173" s="235" t="s">
        <v>21</v>
      </c>
      <c r="F173" s="236" t="s">
        <v>343</v>
      </c>
      <c r="G173" s="233"/>
      <c r="H173" s="237">
        <v>12.32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138</v>
      </c>
      <c r="AU173" s="243" t="s">
        <v>81</v>
      </c>
      <c r="AV173" s="11" t="s">
        <v>81</v>
      </c>
      <c r="AW173" s="11" t="s">
        <v>35</v>
      </c>
      <c r="AX173" s="11" t="s">
        <v>71</v>
      </c>
      <c r="AY173" s="243" t="s">
        <v>129</v>
      </c>
    </row>
    <row r="174" spans="2:51" s="12" customFormat="1" ht="13.5">
      <c r="B174" s="244"/>
      <c r="C174" s="245"/>
      <c r="D174" s="234" t="s">
        <v>138</v>
      </c>
      <c r="E174" s="246" t="s">
        <v>21</v>
      </c>
      <c r="F174" s="247" t="s">
        <v>157</v>
      </c>
      <c r="G174" s="245"/>
      <c r="H174" s="248">
        <v>402.27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138</v>
      </c>
      <c r="AU174" s="254" t="s">
        <v>81</v>
      </c>
      <c r="AV174" s="12" t="s">
        <v>136</v>
      </c>
      <c r="AW174" s="12" t="s">
        <v>35</v>
      </c>
      <c r="AX174" s="12" t="s">
        <v>79</v>
      </c>
      <c r="AY174" s="254" t="s">
        <v>129</v>
      </c>
    </row>
    <row r="175" spans="2:65" s="1" customFormat="1" ht="25.5" customHeight="1">
      <c r="B175" s="45"/>
      <c r="C175" s="220" t="s">
        <v>344</v>
      </c>
      <c r="D175" s="220" t="s">
        <v>131</v>
      </c>
      <c r="E175" s="221" t="s">
        <v>345</v>
      </c>
      <c r="F175" s="222" t="s">
        <v>346</v>
      </c>
      <c r="G175" s="223" t="s">
        <v>231</v>
      </c>
      <c r="H175" s="224">
        <v>458.286</v>
      </c>
      <c r="I175" s="225"/>
      <c r="J175" s="226">
        <f>ROUND(I175*H175,2)</f>
        <v>0</v>
      </c>
      <c r="K175" s="222" t="s">
        <v>135</v>
      </c>
      <c r="L175" s="71"/>
      <c r="M175" s="227" t="s">
        <v>21</v>
      </c>
      <c r="N175" s="228" t="s">
        <v>42</v>
      </c>
      <c r="O175" s="46"/>
      <c r="P175" s="229">
        <f>O175*H175</f>
        <v>0</v>
      </c>
      <c r="Q175" s="229">
        <v>0.48574</v>
      </c>
      <c r="R175" s="229">
        <f>Q175*H175</f>
        <v>222.60784164</v>
      </c>
      <c r="S175" s="229">
        <v>0</v>
      </c>
      <c r="T175" s="230">
        <f>S175*H175</f>
        <v>0</v>
      </c>
      <c r="AR175" s="23" t="s">
        <v>136</v>
      </c>
      <c r="AT175" s="23" t="s">
        <v>131</v>
      </c>
      <c r="AU175" s="23" t="s">
        <v>81</v>
      </c>
      <c r="AY175" s="23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79</v>
      </c>
      <c r="BK175" s="231">
        <f>ROUND(I175*H175,2)</f>
        <v>0</v>
      </c>
      <c r="BL175" s="23" t="s">
        <v>136</v>
      </c>
      <c r="BM175" s="23" t="s">
        <v>347</v>
      </c>
    </row>
    <row r="176" spans="2:51" s="11" customFormat="1" ht="13.5">
      <c r="B176" s="232"/>
      <c r="C176" s="233"/>
      <c r="D176" s="234" t="s">
        <v>138</v>
      </c>
      <c r="E176" s="235" t="s">
        <v>21</v>
      </c>
      <c r="F176" s="236" t="s">
        <v>295</v>
      </c>
      <c r="G176" s="233"/>
      <c r="H176" s="237">
        <v>473.286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138</v>
      </c>
      <c r="AU176" s="243" t="s">
        <v>81</v>
      </c>
      <c r="AV176" s="11" t="s">
        <v>81</v>
      </c>
      <c r="AW176" s="11" t="s">
        <v>35</v>
      </c>
      <c r="AX176" s="11" t="s">
        <v>71</v>
      </c>
      <c r="AY176" s="243" t="s">
        <v>129</v>
      </c>
    </row>
    <row r="177" spans="2:51" s="11" customFormat="1" ht="13.5">
      <c r="B177" s="232"/>
      <c r="C177" s="233"/>
      <c r="D177" s="234" t="s">
        <v>138</v>
      </c>
      <c r="E177" s="235" t="s">
        <v>21</v>
      </c>
      <c r="F177" s="236" t="s">
        <v>348</v>
      </c>
      <c r="G177" s="233"/>
      <c r="H177" s="237">
        <v>-15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138</v>
      </c>
      <c r="AU177" s="243" t="s">
        <v>81</v>
      </c>
      <c r="AV177" s="11" t="s">
        <v>81</v>
      </c>
      <c r="AW177" s="11" t="s">
        <v>35</v>
      </c>
      <c r="AX177" s="11" t="s">
        <v>71</v>
      </c>
      <c r="AY177" s="243" t="s">
        <v>129</v>
      </c>
    </row>
    <row r="178" spans="2:51" s="12" customFormat="1" ht="13.5">
      <c r="B178" s="244"/>
      <c r="C178" s="245"/>
      <c r="D178" s="234" t="s">
        <v>138</v>
      </c>
      <c r="E178" s="246" t="s">
        <v>21</v>
      </c>
      <c r="F178" s="247" t="s">
        <v>157</v>
      </c>
      <c r="G178" s="245"/>
      <c r="H178" s="248">
        <v>458.286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138</v>
      </c>
      <c r="AU178" s="254" t="s">
        <v>81</v>
      </c>
      <c r="AV178" s="12" t="s">
        <v>136</v>
      </c>
      <c r="AW178" s="12" t="s">
        <v>35</v>
      </c>
      <c r="AX178" s="12" t="s">
        <v>79</v>
      </c>
      <c r="AY178" s="254" t="s">
        <v>129</v>
      </c>
    </row>
    <row r="179" spans="2:65" s="1" customFormat="1" ht="51" customHeight="1">
      <c r="B179" s="45"/>
      <c r="C179" s="220" t="s">
        <v>349</v>
      </c>
      <c r="D179" s="220" t="s">
        <v>131</v>
      </c>
      <c r="E179" s="221" t="s">
        <v>350</v>
      </c>
      <c r="F179" s="222" t="s">
        <v>351</v>
      </c>
      <c r="G179" s="223" t="s">
        <v>231</v>
      </c>
      <c r="H179" s="224">
        <v>410.222</v>
      </c>
      <c r="I179" s="225"/>
      <c r="J179" s="226">
        <f>ROUND(I179*H179,2)</f>
        <v>0</v>
      </c>
      <c r="K179" s="222" t="s">
        <v>135</v>
      </c>
      <c r="L179" s="71"/>
      <c r="M179" s="227" t="s">
        <v>21</v>
      </c>
      <c r="N179" s="228" t="s">
        <v>42</v>
      </c>
      <c r="O179" s="46"/>
      <c r="P179" s="229">
        <f>O179*H179</f>
        <v>0</v>
      </c>
      <c r="Q179" s="229">
        <v>0.08425</v>
      </c>
      <c r="R179" s="229">
        <f>Q179*H179</f>
        <v>34.5612035</v>
      </c>
      <c r="S179" s="229">
        <v>0</v>
      </c>
      <c r="T179" s="230">
        <f>S179*H179</f>
        <v>0</v>
      </c>
      <c r="AR179" s="23" t="s">
        <v>136</v>
      </c>
      <c r="AT179" s="23" t="s">
        <v>131</v>
      </c>
      <c r="AU179" s="23" t="s">
        <v>81</v>
      </c>
      <c r="AY179" s="23" t="s">
        <v>129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79</v>
      </c>
      <c r="BK179" s="231">
        <f>ROUND(I179*H179,2)</f>
        <v>0</v>
      </c>
      <c r="BL179" s="23" t="s">
        <v>136</v>
      </c>
      <c r="BM179" s="23" t="s">
        <v>352</v>
      </c>
    </row>
    <row r="180" spans="2:51" s="11" customFormat="1" ht="13.5">
      <c r="B180" s="232"/>
      <c r="C180" s="233"/>
      <c r="D180" s="234" t="s">
        <v>138</v>
      </c>
      <c r="E180" s="235" t="s">
        <v>21</v>
      </c>
      <c r="F180" s="236" t="s">
        <v>353</v>
      </c>
      <c r="G180" s="233"/>
      <c r="H180" s="237">
        <v>473.286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138</v>
      </c>
      <c r="AU180" s="243" t="s">
        <v>81</v>
      </c>
      <c r="AV180" s="11" t="s">
        <v>81</v>
      </c>
      <c r="AW180" s="11" t="s">
        <v>35</v>
      </c>
      <c r="AX180" s="11" t="s">
        <v>71</v>
      </c>
      <c r="AY180" s="243" t="s">
        <v>129</v>
      </c>
    </row>
    <row r="181" spans="2:51" s="11" customFormat="1" ht="13.5">
      <c r="B181" s="232"/>
      <c r="C181" s="233"/>
      <c r="D181" s="234" t="s">
        <v>138</v>
      </c>
      <c r="E181" s="235" t="s">
        <v>21</v>
      </c>
      <c r="F181" s="236" t="s">
        <v>354</v>
      </c>
      <c r="G181" s="233"/>
      <c r="H181" s="237">
        <v>-47.22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138</v>
      </c>
      <c r="AU181" s="243" t="s">
        <v>81</v>
      </c>
      <c r="AV181" s="11" t="s">
        <v>81</v>
      </c>
      <c r="AW181" s="11" t="s">
        <v>35</v>
      </c>
      <c r="AX181" s="11" t="s">
        <v>71</v>
      </c>
      <c r="AY181" s="243" t="s">
        <v>129</v>
      </c>
    </row>
    <row r="182" spans="2:51" s="11" customFormat="1" ht="13.5">
      <c r="B182" s="232"/>
      <c r="C182" s="233"/>
      <c r="D182" s="234" t="s">
        <v>138</v>
      </c>
      <c r="E182" s="235" t="s">
        <v>21</v>
      </c>
      <c r="F182" s="236" t="s">
        <v>355</v>
      </c>
      <c r="G182" s="233"/>
      <c r="H182" s="237">
        <v>-19.594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138</v>
      </c>
      <c r="AU182" s="243" t="s">
        <v>81</v>
      </c>
      <c r="AV182" s="11" t="s">
        <v>81</v>
      </c>
      <c r="AW182" s="11" t="s">
        <v>35</v>
      </c>
      <c r="AX182" s="11" t="s">
        <v>71</v>
      </c>
      <c r="AY182" s="243" t="s">
        <v>129</v>
      </c>
    </row>
    <row r="183" spans="2:51" s="11" customFormat="1" ht="13.5">
      <c r="B183" s="232"/>
      <c r="C183" s="233"/>
      <c r="D183" s="234" t="s">
        <v>138</v>
      </c>
      <c r="E183" s="235" t="s">
        <v>21</v>
      </c>
      <c r="F183" s="236" t="s">
        <v>356</v>
      </c>
      <c r="G183" s="233"/>
      <c r="H183" s="237">
        <v>3.75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138</v>
      </c>
      <c r="AU183" s="243" t="s">
        <v>81</v>
      </c>
      <c r="AV183" s="11" t="s">
        <v>81</v>
      </c>
      <c r="AW183" s="11" t="s">
        <v>35</v>
      </c>
      <c r="AX183" s="11" t="s">
        <v>71</v>
      </c>
      <c r="AY183" s="243" t="s">
        <v>129</v>
      </c>
    </row>
    <row r="184" spans="2:51" s="12" customFormat="1" ht="13.5">
      <c r="B184" s="244"/>
      <c r="C184" s="245"/>
      <c r="D184" s="234" t="s">
        <v>138</v>
      </c>
      <c r="E184" s="246" t="s">
        <v>21</v>
      </c>
      <c r="F184" s="247" t="s">
        <v>157</v>
      </c>
      <c r="G184" s="245"/>
      <c r="H184" s="248">
        <v>410.222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138</v>
      </c>
      <c r="AU184" s="254" t="s">
        <v>81</v>
      </c>
      <c r="AV184" s="12" t="s">
        <v>136</v>
      </c>
      <c r="AW184" s="12" t="s">
        <v>35</v>
      </c>
      <c r="AX184" s="12" t="s">
        <v>79</v>
      </c>
      <c r="AY184" s="254" t="s">
        <v>129</v>
      </c>
    </row>
    <row r="185" spans="2:65" s="1" customFormat="1" ht="63.75" customHeight="1">
      <c r="B185" s="45"/>
      <c r="C185" s="220" t="s">
        <v>357</v>
      </c>
      <c r="D185" s="220" t="s">
        <v>131</v>
      </c>
      <c r="E185" s="221" t="s">
        <v>358</v>
      </c>
      <c r="F185" s="222" t="s">
        <v>359</v>
      </c>
      <c r="G185" s="223" t="s">
        <v>231</v>
      </c>
      <c r="H185" s="224">
        <v>410.222</v>
      </c>
      <c r="I185" s="225"/>
      <c r="J185" s="226">
        <f>ROUND(I185*H185,2)</f>
        <v>0</v>
      </c>
      <c r="K185" s="222" t="s">
        <v>135</v>
      </c>
      <c r="L185" s="71"/>
      <c r="M185" s="227" t="s">
        <v>21</v>
      </c>
      <c r="N185" s="228" t="s">
        <v>42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136</v>
      </c>
      <c r="AT185" s="23" t="s">
        <v>131</v>
      </c>
      <c r="AU185" s="23" t="s">
        <v>81</v>
      </c>
      <c r="AY185" s="23" t="s">
        <v>129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79</v>
      </c>
      <c r="BK185" s="231">
        <f>ROUND(I185*H185,2)</f>
        <v>0</v>
      </c>
      <c r="BL185" s="23" t="s">
        <v>136</v>
      </c>
      <c r="BM185" s="23" t="s">
        <v>360</v>
      </c>
    </row>
    <row r="186" spans="2:65" s="1" customFormat="1" ht="16.5" customHeight="1">
      <c r="B186" s="45"/>
      <c r="C186" s="255" t="s">
        <v>361</v>
      </c>
      <c r="D186" s="255" t="s">
        <v>184</v>
      </c>
      <c r="E186" s="256" t="s">
        <v>362</v>
      </c>
      <c r="F186" s="257" t="s">
        <v>363</v>
      </c>
      <c r="G186" s="258" t="s">
        <v>231</v>
      </c>
      <c r="H186" s="259">
        <v>311.99</v>
      </c>
      <c r="I186" s="260"/>
      <c r="J186" s="261">
        <f>ROUND(I186*H186,2)</f>
        <v>0</v>
      </c>
      <c r="K186" s="257" t="s">
        <v>135</v>
      </c>
      <c r="L186" s="262"/>
      <c r="M186" s="263" t="s">
        <v>21</v>
      </c>
      <c r="N186" s="264" t="s">
        <v>42</v>
      </c>
      <c r="O186" s="46"/>
      <c r="P186" s="229">
        <f>O186*H186</f>
        <v>0</v>
      </c>
      <c r="Q186" s="229">
        <v>0.131</v>
      </c>
      <c r="R186" s="229">
        <f>Q186*H186</f>
        <v>40.87069</v>
      </c>
      <c r="S186" s="229">
        <v>0</v>
      </c>
      <c r="T186" s="230">
        <f>S186*H186</f>
        <v>0</v>
      </c>
      <c r="AR186" s="23" t="s">
        <v>167</v>
      </c>
      <c r="AT186" s="23" t="s">
        <v>184</v>
      </c>
      <c r="AU186" s="23" t="s">
        <v>81</v>
      </c>
      <c r="AY186" s="23" t="s">
        <v>129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79</v>
      </c>
      <c r="BK186" s="231">
        <f>ROUND(I186*H186,2)</f>
        <v>0</v>
      </c>
      <c r="BL186" s="23" t="s">
        <v>136</v>
      </c>
      <c r="BM186" s="23" t="s">
        <v>364</v>
      </c>
    </row>
    <row r="187" spans="2:51" s="11" customFormat="1" ht="13.5">
      <c r="B187" s="232"/>
      <c r="C187" s="233"/>
      <c r="D187" s="234" t="s">
        <v>138</v>
      </c>
      <c r="E187" s="235" t="s">
        <v>21</v>
      </c>
      <c r="F187" s="236" t="s">
        <v>365</v>
      </c>
      <c r="G187" s="233"/>
      <c r="H187" s="237">
        <v>311.99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138</v>
      </c>
      <c r="AU187" s="243" t="s">
        <v>81</v>
      </c>
      <c r="AV187" s="11" t="s">
        <v>81</v>
      </c>
      <c r="AW187" s="11" t="s">
        <v>35</v>
      </c>
      <c r="AX187" s="11" t="s">
        <v>79</v>
      </c>
      <c r="AY187" s="243" t="s">
        <v>129</v>
      </c>
    </row>
    <row r="188" spans="2:65" s="1" customFormat="1" ht="16.5" customHeight="1">
      <c r="B188" s="45"/>
      <c r="C188" s="255" t="s">
        <v>366</v>
      </c>
      <c r="D188" s="255" t="s">
        <v>184</v>
      </c>
      <c r="E188" s="256" t="s">
        <v>367</v>
      </c>
      <c r="F188" s="257" t="s">
        <v>368</v>
      </c>
      <c r="G188" s="258" t="s">
        <v>231</v>
      </c>
      <c r="H188" s="259">
        <v>109.156</v>
      </c>
      <c r="I188" s="260"/>
      <c r="J188" s="261">
        <f>ROUND(I188*H188,2)</f>
        <v>0</v>
      </c>
      <c r="K188" s="257" t="s">
        <v>135</v>
      </c>
      <c r="L188" s="262"/>
      <c r="M188" s="263" t="s">
        <v>21</v>
      </c>
      <c r="N188" s="264" t="s">
        <v>42</v>
      </c>
      <c r="O188" s="46"/>
      <c r="P188" s="229">
        <f>O188*H188</f>
        <v>0</v>
      </c>
      <c r="Q188" s="229">
        <v>0.131</v>
      </c>
      <c r="R188" s="229">
        <f>Q188*H188</f>
        <v>14.299436000000002</v>
      </c>
      <c r="S188" s="229">
        <v>0</v>
      </c>
      <c r="T188" s="230">
        <f>S188*H188</f>
        <v>0</v>
      </c>
      <c r="AR188" s="23" t="s">
        <v>167</v>
      </c>
      <c r="AT188" s="23" t="s">
        <v>184</v>
      </c>
      <c r="AU188" s="23" t="s">
        <v>81</v>
      </c>
      <c r="AY188" s="23" t="s">
        <v>129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79</v>
      </c>
      <c r="BK188" s="231">
        <f>ROUND(I188*H188,2)</f>
        <v>0</v>
      </c>
      <c r="BL188" s="23" t="s">
        <v>136</v>
      </c>
      <c r="BM188" s="23" t="s">
        <v>369</v>
      </c>
    </row>
    <row r="189" spans="2:51" s="11" customFormat="1" ht="13.5">
      <c r="B189" s="232"/>
      <c r="C189" s="233"/>
      <c r="D189" s="234" t="s">
        <v>138</v>
      </c>
      <c r="E189" s="235" t="s">
        <v>21</v>
      </c>
      <c r="F189" s="236" t="s">
        <v>370</v>
      </c>
      <c r="G189" s="233"/>
      <c r="H189" s="237">
        <v>109.156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138</v>
      </c>
      <c r="AU189" s="243" t="s">
        <v>81</v>
      </c>
      <c r="AV189" s="11" t="s">
        <v>81</v>
      </c>
      <c r="AW189" s="11" t="s">
        <v>35</v>
      </c>
      <c r="AX189" s="11" t="s">
        <v>79</v>
      </c>
      <c r="AY189" s="243" t="s">
        <v>129</v>
      </c>
    </row>
    <row r="190" spans="2:65" s="1" customFormat="1" ht="16.5" customHeight="1">
      <c r="B190" s="45"/>
      <c r="C190" s="255" t="s">
        <v>371</v>
      </c>
      <c r="D190" s="255" t="s">
        <v>184</v>
      </c>
      <c r="E190" s="256" t="s">
        <v>372</v>
      </c>
      <c r="F190" s="257" t="s">
        <v>373</v>
      </c>
      <c r="G190" s="258" t="s">
        <v>231</v>
      </c>
      <c r="H190" s="259">
        <v>13.306</v>
      </c>
      <c r="I190" s="260"/>
      <c r="J190" s="261">
        <f>ROUND(I190*H190,2)</f>
        <v>0</v>
      </c>
      <c r="K190" s="257" t="s">
        <v>135</v>
      </c>
      <c r="L190" s="262"/>
      <c r="M190" s="263" t="s">
        <v>21</v>
      </c>
      <c r="N190" s="264" t="s">
        <v>42</v>
      </c>
      <c r="O190" s="46"/>
      <c r="P190" s="229">
        <f>O190*H190</f>
        <v>0</v>
      </c>
      <c r="Q190" s="229">
        <v>0.131</v>
      </c>
      <c r="R190" s="229">
        <f>Q190*H190</f>
        <v>1.743086</v>
      </c>
      <c r="S190" s="229">
        <v>0</v>
      </c>
      <c r="T190" s="230">
        <f>S190*H190</f>
        <v>0</v>
      </c>
      <c r="AR190" s="23" t="s">
        <v>167</v>
      </c>
      <c r="AT190" s="23" t="s">
        <v>184</v>
      </c>
      <c r="AU190" s="23" t="s">
        <v>81</v>
      </c>
      <c r="AY190" s="23" t="s">
        <v>129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79</v>
      </c>
      <c r="BK190" s="231">
        <f>ROUND(I190*H190,2)</f>
        <v>0</v>
      </c>
      <c r="BL190" s="23" t="s">
        <v>136</v>
      </c>
      <c r="BM190" s="23" t="s">
        <v>374</v>
      </c>
    </row>
    <row r="191" spans="2:51" s="11" customFormat="1" ht="13.5">
      <c r="B191" s="232"/>
      <c r="C191" s="233"/>
      <c r="D191" s="234" t="s">
        <v>138</v>
      </c>
      <c r="E191" s="235" t="s">
        <v>21</v>
      </c>
      <c r="F191" s="236" t="s">
        <v>375</v>
      </c>
      <c r="G191" s="233"/>
      <c r="H191" s="237">
        <v>13.306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138</v>
      </c>
      <c r="AU191" s="243" t="s">
        <v>81</v>
      </c>
      <c r="AV191" s="11" t="s">
        <v>81</v>
      </c>
      <c r="AW191" s="11" t="s">
        <v>35</v>
      </c>
      <c r="AX191" s="11" t="s">
        <v>79</v>
      </c>
      <c r="AY191" s="243" t="s">
        <v>129</v>
      </c>
    </row>
    <row r="192" spans="2:65" s="1" customFormat="1" ht="38.25" customHeight="1">
      <c r="B192" s="45"/>
      <c r="C192" s="220" t="s">
        <v>376</v>
      </c>
      <c r="D192" s="220" t="s">
        <v>131</v>
      </c>
      <c r="E192" s="221" t="s">
        <v>377</v>
      </c>
      <c r="F192" s="222" t="s">
        <v>378</v>
      </c>
      <c r="G192" s="223" t="s">
        <v>231</v>
      </c>
      <c r="H192" s="224">
        <v>32.1</v>
      </c>
      <c r="I192" s="225"/>
      <c r="J192" s="226">
        <f>ROUND(I192*H192,2)</f>
        <v>0</v>
      </c>
      <c r="K192" s="222" t="s">
        <v>135</v>
      </c>
      <c r="L192" s="71"/>
      <c r="M192" s="227" t="s">
        <v>21</v>
      </c>
      <c r="N192" s="228" t="s">
        <v>42</v>
      </c>
      <c r="O192" s="46"/>
      <c r="P192" s="229">
        <f>O192*H192</f>
        <v>0</v>
      </c>
      <c r="Q192" s="229">
        <v>0.08003</v>
      </c>
      <c r="R192" s="229">
        <f>Q192*H192</f>
        <v>2.568963</v>
      </c>
      <c r="S192" s="229">
        <v>0</v>
      </c>
      <c r="T192" s="230">
        <f>S192*H192</f>
        <v>0</v>
      </c>
      <c r="AR192" s="23" t="s">
        <v>136</v>
      </c>
      <c r="AT192" s="23" t="s">
        <v>131</v>
      </c>
      <c r="AU192" s="23" t="s">
        <v>81</v>
      </c>
      <c r="AY192" s="23" t="s">
        <v>129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79</v>
      </c>
      <c r="BK192" s="231">
        <f>ROUND(I192*H192,2)</f>
        <v>0</v>
      </c>
      <c r="BL192" s="23" t="s">
        <v>136</v>
      </c>
      <c r="BM192" s="23" t="s">
        <v>379</v>
      </c>
    </row>
    <row r="193" spans="2:51" s="11" customFormat="1" ht="13.5">
      <c r="B193" s="232"/>
      <c r="C193" s="233"/>
      <c r="D193" s="234" t="s">
        <v>138</v>
      </c>
      <c r="E193" s="235" t="s">
        <v>21</v>
      </c>
      <c r="F193" s="236" t="s">
        <v>285</v>
      </c>
      <c r="G193" s="233"/>
      <c r="H193" s="237">
        <v>32.1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138</v>
      </c>
      <c r="AU193" s="243" t="s">
        <v>81</v>
      </c>
      <c r="AV193" s="11" t="s">
        <v>81</v>
      </c>
      <c r="AW193" s="11" t="s">
        <v>35</v>
      </c>
      <c r="AX193" s="11" t="s">
        <v>79</v>
      </c>
      <c r="AY193" s="243" t="s">
        <v>129</v>
      </c>
    </row>
    <row r="194" spans="2:65" s="1" customFormat="1" ht="16.5" customHeight="1">
      <c r="B194" s="45"/>
      <c r="C194" s="255" t="s">
        <v>380</v>
      </c>
      <c r="D194" s="255" t="s">
        <v>184</v>
      </c>
      <c r="E194" s="256" t="s">
        <v>381</v>
      </c>
      <c r="F194" s="257" t="s">
        <v>382</v>
      </c>
      <c r="G194" s="258" t="s">
        <v>231</v>
      </c>
      <c r="H194" s="259">
        <v>34.668</v>
      </c>
      <c r="I194" s="260"/>
      <c r="J194" s="261">
        <f>ROUND(I194*H194,2)</f>
        <v>0</v>
      </c>
      <c r="K194" s="257" t="s">
        <v>135</v>
      </c>
      <c r="L194" s="262"/>
      <c r="M194" s="263" t="s">
        <v>21</v>
      </c>
      <c r="N194" s="264" t="s">
        <v>42</v>
      </c>
      <c r="O194" s="46"/>
      <c r="P194" s="229">
        <f>O194*H194</f>
        <v>0</v>
      </c>
      <c r="Q194" s="229">
        <v>0.108</v>
      </c>
      <c r="R194" s="229">
        <f>Q194*H194</f>
        <v>3.744144</v>
      </c>
      <c r="S194" s="229">
        <v>0</v>
      </c>
      <c r="T194" s="230">
        <f>S194*H194</f>
        <v>0</v>
      </c>
      <c r="AR194" s="23" t="s">
        <v>167</v>
      </c>
      <c r="AT194" s="23" t="s">
        <v>184</v>
      </c>
      <c r="AU194" s="23" t="s">
        <v>81</v>
      </c>
      <c r="AY194" s="23" t="s">
        <v>129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79</v>
      </c>
      <c r="BK194" s="231">
        <f>ROUND(I194*H194,2)</f>
        <v>0</v>
      </c>
      <c r="BL194" s="23" t="s">
        <v>136</v>
      </c>
      <c r="BM194" s="23" t="s">
        <v>383</v>
      </c>
    </row>
    <row r="195" spans="2:51" s="11" customFormat="1" ht="13.5">
      <c r="B195" s="232"/>
      <c r="C195" s="233"/>
      <c r="D195" s="234" t="s">
        <v>138</v>
      </c>
      <c r="E195" s="233"/>
      <c r="F195" s="236" t="s">
        <v>384</v>
      </c>
      <c r="G195" s="233"/>
      <c r="H195" s="237">
        <v>34.668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138</v>
      </c>
      <c r="AU195" s="243" t="s">
        <v>81</v>
      </c>
      <c r="AV195" s="11" t="s">
        <v>81</v>
      </c>
      <c r="AW195" s="11" t="s">
        <v>6</v>
      </c>
      <c r="AX195" s="11" t="s">
        <v>79</v>
      </c>
      <c r="AY195" s="243" t="s">
        <v>129</v>
      </c>
    </row>
    <row r="196" spans="2:63" s="10" customFormat="1" ht="29.85" customHeight="1">
      <c r="B196" s="204"/>
      <c r="C196" s="205"/>
      <c r="D196" s="206" t="s">
        <v>70</v>
      </c>
      <c r="E196" s="218" t="s">
        <v>158</v>
      </c>
      <c r="F196" s="218" t="s">
        <v>385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SUM(P197:P216)</f>
        <v>0</v>
      </c>
      <c r="Q196" s="212"/>
      <c r="R196" s="213">
        <f>SUM(R197:R216)</f>
        <v>7.821256119999999</v>
      </c>
      <c r="S196" s="212"/>
      <c r="T196" s="214">
        <f>SUM(T197:T216)</f>
        <v>0</v>
      </c>
      <c r="AR196" s="215" t="s">
        <v>79</v>
      </c>
      <c r="AT196" s="216" t="s">
        <v>70</v>
      </c>
      <c r="AU196" s="216" t="s">
        <v>79</v>
      </c>
      <c r="AY196" s="215" t="s">
        <v>129</v>
      </c>
      <c r="BK196" s="217">
        <f>SUM(BK197:BK216)</f>
        <v>0</v>
      </c>
    </row>
    <row r="197" spans="2:65" s="1" customFormat="1" ht="25.5" customHeight="1">
      <c r="B197" s="45"/>
      <c r="C197" s="220" t="s">
        <v>386</v>
      </c>
      <c r="D197" s="220" t="s">
        <v>131</v>
      </c>
      <c r="E197" s="221" t="s">
        <v>387</v>
      </c>
      <c r="F197" s="222" t="s">
        <v>388</v>
      </c>
      <c r="G197" s="223" t="s">
        <v>134</v>
      </c>
      <c r="H197" s="224">
        <v>0.105</v>
      </c>
      <c r="I197" s="225"/>
      <c r="J197" s="226">
        <f>ROUND(I197*H197,2)</f>
        <v>0</v>
      </c>
      <c r="K197" s="222" t="s">
        <v>135</v>
      </c>
      <c r="L197" s="71"/>
      <c r="M197" s="227" t="s">
        <v>21</v>
      </c>
      <c r="N197" s="228" t="s">
        <v>42</v>
      </c>
      <c r="O197" s="46"/>
      <c r="P197" s="229">
        <f>O197*H197</f>
        <v>0</v>
      </c>
      <c r="Q197" s="229">
        <v>2.25634</v>
      </c>
      <c r="R197" s="229">
        <f>Q197*H197</f>
        <v>0.23691569999999998</v>
      </c>
      <c r="S197" s="229">
        <v>0</v>
      </c>
      <c r="T197" s="230">
        <f>S197*H197</f>
        <v>0</v>
      </c>
      <c r="AR197" s="23" t="s">
        <v>136</v>
      </c>
      <c r="AT197" s="23" t="s">
        <v>131</v>
      </c>
      <c r="AU197" s="23" t="s">
        <v>81</v>
      </c>
      <c r="AY197" s="23" t="s">
        <v>129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79</v>
      </c>
      <c r="BK197" s="231">
        <f>ROUND(I197*H197,2)</f>
        <v>0</v>
      </c>
      <c r="BL197" s="23" t="s">
        <v>136</v>
      </c>
      <c r="BM197" s="23" t="s">
        <v>389</v>
      </c>
    </row>
    <row r="198" spans="2:51" s="11" customFormat="1" ht="13.5">
      <c r="B198" s="232"/>
      <c r="C198" s="233"/>
      <c r="D198" s="234" t="s">
        <v>138</v>
      </c>
      <c r="E198" s="235" t="s">
        <v>21</v>
      </c>
      <c r="F198" s="236" t="s">
        <v>390</v>
      </c>
      <c r="G198" s="233"/>
      <c r="H198" s="237">
        <v>0.105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138</v>
      </c>
      <c r="AU198" s="243" t="s">
        <v>81</v>
      </c>
      <c r="AV198" s="11" t="s">
        <v>81</v>
      </c>
      <c r="AW198" s="11" t="s">
        <v>35</v>
      </c>
      <c r="AX198" s="11" t="s">
        <v>79</v>
      </c>
      <c r="AY198" s="243" t="s">
        <v>129</v>
      </c>
    </row>
    <row r="199" spans="2:65" s="1" customFormat="1" ht="25.5" customHeight="1">
      <c r="B199" s="45"/>
      <c r="C199" s="220" t="s">
        <v>391</v>
      </c>
      <c r="D199" s="220" t="s">
        <v>131</v>
      </c>
      <c r="E199" s="221" t="s">
        <v>392</v>
      </c>
      <c r="F199" s="222" t="s">
        <v>393</v>
      </c>
      <c r="G199" s="223" t="s">
        <v>134</v>
      </c>
      <c r="H199" s="224">
        <v>2.939</v>
      </c>
      <c r="I199" s="225"/>
      <c r="J199" s="226">
        <f>ROUND(I199*H199,2)</f>
        <v>0</v>
      </c>
      <c r="K199" s="222" t="s">
        <v>135</v>
      </c>
      <c r="L199" s="71"/>
      <c r="M199" s="227" t="s">
        <v>21</v>
      </c>
      <c r="N199" s="228" t="s">
        <v>42</v>
      </c>
      <c r="O199" s="46"/>
      <c r="P199" s="229">
        <f>O199*H199</f>
        <v>0</v>
      </c>
      <c r="Q199" s="229">
        <v>2.45329</v>
      </c>
      <c r="R199" s="229">
        <f>Q199*H199</f>
        <v>7.21021931</v>
      </c>
      <c r="S199" s="229">
        <v>0</v>
      </c>
      <c r="T199" s="230">
        <f>S199*H199</f>
        <v>0</v>
      </c>
      <c r="AR199" s="23" t="s">
        <v>136</v>
      </c>
      <c r="AT199" s="23" t="s">
        <v>131</v>
      </c>
      <c r="AU199" s="23" t="s">
        <v>81</v>
      </c>
      <c r="AY199" s="23" t="s">
        <v>129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79</v>
      </c>
      <c r="BK199" s="231">
        <f>ROUND(I199*H199,2)</f>
        <v>0</v>
      </c>
      <c r="BL199" s="23" t="s">
        <v>136</v>
      </c>
      <c r="BM199" s="23" t="s">
        <v>394</v>
      </c>
    </row>
    <row r="200" spans="2:51" s="11" customFormat="1" ht="13.5">
      <c r="B200" s="232"/>
      <c r="C200" s="233"/>
      <c r="D200" s="234" t="s">
        <v>138</v>
      </c>
      <c r="E200" s="235" t="s">
        <v>21</v>
      </c>
      <c r="F200" s="236" t="s">
        <v>395</v>
      </c>
      <c r="G200" s="233"/>
      <c r="H200" s="237">
        <v>2.939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138</v>
      </c>
      <c r="AU200" s="243" t="s">
        <v>81</v>
      </c>
      <c r="AV200" s="11" t="s">
        <v>81</v>
      </c>
      <c r="AW200" s="11" t="s">
        <v>35</v>
      </c>
      <c r="AX200" s="11" t="s">
        <v>79</v>
      </c>
      <c r="AY200" s="243" t="s">
        <v>129</v>
      </c>
    </row>
    <row r="201" spans="2:65" s="1" customFormat="1" ht="16.5" customHeight="1">
      <c r="B201" s="45"/>
      <c r="C201" s="220" t="s">
        <v>396</v>
      </c>
      <c r="D201" s="220" t="s">
        <v>131</v>
      </c>
      <c r="E201" s="221" t="s">
        <v>397</v>
      </c>
      <c r="F201" s="222" t="s">
        <v>398</v>
      </c>
      <c r="G201" s="223" t="s">
        <v>231</v>
      </c>
      <c r="H201" s="224">
        <v>6.206</v>
      </c>
      <c r="I201" s="225"/>
      <c r="J201" s="226">
        <f>ROUND(I201*H201,2)</f>
        <v>0</v>
      </c>
      <c r="K201" s="222" t="s">
        <v>135</v>
      </c>
      <c r="L201" s="71"/>
      <c r="M201" s="227" t="s">
        <v>21</v>
      </c>
      <c r="N201" s="228" t="s">
        <v>42</v>
      </c>
      <c r="O201" s="46"/>
      <c r="P201" s="229">
        <f>O201*H201</f>
        <v>0</v>
      </c>
      <c r="Q201" s="229">
        <v>0.00247</v>
      </c>
      <c r="R201" s="229">
        <f>Q201*H201</f>
        <v>0.015328820000000002</v>
      </c>
      <c r="S201" s="229">
        <v>0</v>
      </c>
      <c r="T201" s="230">
        <f>S201*H201</f>
        <v>0</v>
      </c>
      <c r="AR201" s="23" t="s">
        <v>136</v>
      </c>
      <c r="AT201" s="23" t="s">
        <v>131</v>
      </c>
      <c r="AU201" s="23" t="s">
        <v>81</v>
      </c>
      <c r="AY201" s="23" t="s">
        <v>129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79</v>
      </c>
      <c r="BK201" s="231">
        <f>ROUND(I201*H201,2)</f>
        <v>0</v>
      </c>
      <c r="BL201" s="23" t="s">
        <v>136</v>
      </c>
      <c r="BM201" s="23" t="s">
        <v>399</v>
      </c>
    </row>
    <row r="202" spans="2:51" s="11" customFormat="1" ht="13.5">
      <c r="B202" s="232"/>
      <c r="C202" s="233"/>
      <c r="D202" s="234" t="s">
        <v>138</v>
      </c>
      <c r="E202" s="235" t="s">
        <v>21</v>
      </c>
      <c r="F202" s="236" t="s">
        <v>400</v>
      </c>
      <c r="G202" s="233"/>
      <c r="H202" s="237">
        <v>6.206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138</v>
      </c>
      <c r="AU202" s="243" t="s">
        <v>81</v>
      </c>
      <c r="AV202" s="11" t="s">
        <v>81</v>
      </c>
      <c r="AW202" s="11" t="s">
        <v>35</v>
      </c>
      <c r="AX202" s="11" t="s">
        <v>79</v>
      </c>
      <c r="AY202" s="243" t="s">
        <v>129</v>
      </c>
    </row>
    <row r="203" spans="2:65" s="1" customFormat="1" ht="16.5" customHeight="1">
      <c r="B203" s="45"/>
      <c r="C203" s="220" t="s">
        <v>401</v>
      </c>
      <c r="D203" s="220" t="s">
        <v>131</v>
      </c>
      <c r="E203" s="221" t="s">
        <v>402</v>
      </c>
      <c r="F203" s="222" t="s">
        <v>403</v>
      </c>
      <c r="G203" s="223" t="s">
        <v>231</v>
      </c>
      <c r="H203" s="224">
        <v>6.206</v>
      </c>
      <c r="I203" s="225"/>
      <c r="J203" s="226">
        <f>ROUND(I203*H203,2)</f>
        <v>0</v>
      </c>
      <c r="K203" s="222" t="s">
        <v>135</v>
      </c>
      <c r="L203" s="71"/>
      <c r="M203" s="227" t="s">
        <v>21</v>
      </c>
      <c r="N203" s="228" t="s">
        <v>42</v>
      </c>
      <c r="O203" s="4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" t="s">
        <v>136</v>
      </c>
      <c r="AT203" s="23" t="s">
        <v>131</v>
      </c>
      <c r="AU203" s="23" t="s">
        <v>81</v>
      </c>
      <c r="AY203" s="23" t="s">
        <v>129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79</v>
      </c>
      <c r="BK203" s="231">
        <f>ROUND(I203*H203,2)</f>
        <v>0</v>
      </c>
      <c r="BL203" s="23" t="s">
        <v>136</v>
      </c>
      <c r="BM203" s="23" t="s">
        <v>404</v>
      </c>
    </row>
    <row r="204" spans="2:65" s="1" customFormat="1" ht="25.5" customHeight="1">
      <c r="B204" s="45"/>
      <c r="C204" s="220" t="s">
        <v>405</v>
      </c>
      <c r="D204" s="220" t="s">
        <v>131</v>
      </c>
      <c r="E204" s="221" t="s">
        <v>406</v>
      </c>
      <c r="F204" s="222" t="s">
        <v>407</v>
      </c>
      <c r="G204" s="223" t="s">
        <v>220</v>
      </c>
      <c r="H204" s="224">
        <v>41.37</v>
      </c>
      <c r="I204" s="225"/>
      <c r="J204" s="226">
        <f>ROUND(I204*H204,2)</f>
        <v>0</v>
      </c>
      <c r="K204" s="222" t="s">
        <v>21</v>
      </c>
      <c r="L204" s="71"/>
      <c r="M204" s="227" t="s">
        <v>21</v>
      </c>
      <c r="N204" s="228" t="s">
        <v>42</v>
      </c>
      <c r="O204" s="46"/>
      <c r="P204" s="229">
        <f>O204*H204</f>
        <v>0</v>
      </c>
      <c r="Q204" s="229">
        <v>0.00212</v>
      </c>
      <c r="R204" s="229">
        <f>Q204*H204</f>
        <v>0.08770439999999999</v>
      </c>
      <c r="S204" s="229">
        <v>0</v>
      </c>
      <c r="T204" s="230">
        <f>S204*H204</f>
        <v>0</v>
      </c>
      <c r="AR204" s="23" t="s">
        <v>136</v>
      </c>
      <c r="AT204" s="23" t="s">
        <v>131</v>
      </c>
      <c r="AU204" s="23" t="s">
        <v>81</v>
      </c>
      <c r="AY204" s="23" t="s">
        <v>129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79</v>
      </c>
      <c r="BK204" s="231">
        <f>ROUND(I204*H204,2)</f>
        <v>0</v>
      </c>
      <c r="BL204" s="23" t="s">
        <v>136</v>
      </c>
      <c r="BM204" s="23" t="s">
        <v>408</v>
      </c>
    </row>
    <row r="205" spans="2:51" s="11" customFormat="1" ht="13.5">
      <c r="B205" s="232"/>
      <c r="C205" s="233"/>
      <c r="D205" s="234" t="s">
        <v>138</v>
      </c>
      <c r="E205" s="235" t="s">
        <v>21</v>
      </c>
      <c r="F205" s="236" t="s">
        <v>409</v>
      </c>
      <c r="G205" s="233"/>
      <c r="H205" s="237">
        <v>41.37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138</v>
      </c>
      <c r="AU205" s="243" t="s">
        <v>81</v>
      </c>
      <c r="AV205" s="11" t="s">
        <v>81</v>
      </c>
      <c r="AW205" s="11" t="s">
        <v>35</v>
      </c>
      <c r="AX205" s="11" t="s">
        <v>79</v>
      </c>
      <c r="AY205" s="243" t="s">
        <v>129</v>
      </c>
    </row>
    <row r="206" spans="2:65" s="1" customFormat="1" ht="38.25" customHeight="1">
      <c r="B206" s="45"/>
      <c r="C206" s="220" t="s">
        <v>410</v>
      </c>
      <c r="D206" s="220" t="s">
        <v>131</v>
      </c>
      <c r="E206" s="221" t="s">
        <v>411</v>
      </c>
      <c r="F206" s="222" t="s">
        <v>412</v>
      </c>
      <c r="G206" s="223" t="s">
        <v>134</v>
      </c>
      <c r="H206" s="224">
        <v>2.939</v>
      </c>
      <c r="I206" s="225"/>
      <c r="J206" s="226">
        <f>ROUND(I206*H206,2)</f>
        <v>0</v>
      </c>
      <c r="K206" s="222" t="s">
        <v>21</v>
      </c>
      <c r="L206" s="71"/>
      <c r="M206" s="227" t="s">
        <v>21</v>
      </c>
      <c r="N206" s="228" t="s">
        <v>42</v>
      </c>
      <c r="O206" s="46"/>
      <c r="P206" s="229">
        <f>O206*H206</f>
        <v>0</v>
      </c>
      <c r="Q206" s="229">
        <v>0.01</v>
      </c>
      <c r="R206" s="229">
        <f>Q206*H206</f>
        <v>0.02939</v>
      </c>
      <c r="S206" s="229">
        <v>0</v>
      </c>
      <c r="T206" s="230">
        <f>S206*H206</f>
        <v>0</v>
      </c>
      <c r="AR206" s="23" t="s">
        <v>136</v>
      </c>
      <c r="AT206" s="23" t="s">
        <v>131</v>
      </c>
      <c r="AU206" s="23" t="s">
        <v>81</v>
      </c>
      <c r="AY206" s="23" t="s">
        <v>129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79</v>
      </c>
      <c r="BK206" s="231">
        <f>ROUND(I206*H206,2)</f>
        <v>0</v>
      </c>
      <c r="BL206" s="23" t="s">
        <v>136</v>
      </c>
      <c r="BM206" s="23" t="s">
        <v>413</v>
      </c>
    </row>
    <row r="207" spans="2:65" s="1" customFormat="1" ht="38.25" customHeight="1">
      <c r="B207" s="45"/>
      <c r="C207" s="220" t="s">
        <v>414</v>
      </c>
      <c r="D207" s="220" t="s">
        <v>131</v>
      </c>
      <c r="E207" s="221" t="s">
        <v>415</v>
      </c>
      <c r="F207" s="222" t="s">
        <v>416</v>
      </c>
      <c r="G207" s="223" t="s">
        <v>134</v>
      </c>
      <c r="H207" s="224">
        <v>5.878</v>
      </c>
      <c r="I207" s="225"/>
      <c r="J207" s="226">
        <f>ROUND(I207*H207,2)</f>
        <v>0</v>
      </c>
      <c r="K207" s="222" t="s">
        <v>135</v>
      </c>
      <c r="L207" s="71"/>
      <c r="M207" s="227" t="s">
        <v>21</v>
      </c>
      <c r="N207" s="228" t="s">
        <v>42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" t="s">
        <v>136</v>
      </c>
      <c r="AT207" s="23" t="s">
        <v>131</v>
      </c>
      <c r="AU207" s="23" t="s">
        <v>81</v>
      </c>
      <c r="AY207" s="23" t="s">
        <v>129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79</v>
      </c>
      <c r="BK207" s="231">
        <f>ROUND(I207*H207,2)</f>
        <v>0</v>
      </c>
      <c r="BL207" s="23" t="s">
        <v>136</v>
      </c>
      <c r="BM207" s="23" t="s">
        <v>417</v>
      </c>
    </row>
    <row r="208" spans="2:51" s="11" customFormat="1" ht="13.5">
      <c r="B208" s="232"/>
      <c r="C208" s="233"/>
      <c r="D208" s="234" t="s">
        <v>138</v>
      </c>
      <c r="E208" s="235" t="s">
        <v>21</v>
      </c>
      <c r="F208" s="236" t="s">
        <v>418</v>
      </c>
      <c r="G208" s="233"/>
      <c r="H208" s="237">
        <v>5.878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138</v>
      </c>
      <c r="AU208" s="243" t="s">
        <v>81</v>
      </c>
      <c r="AV208" s="11" t="s">
        <v>81</v>
      </c>
      <c r="AW208" s="11" t="s">
        <v>35</v>
      </c>
      <c r="AX208" s="11" t="s">
        <v>79</v>
      </c>
      <c r="AY208" s="243" t="s">
        <v>129</v>
      </c>
    </row>
    <row r="209" spans="2:65" s="1" customFormat="1" ht="25.5" customHeight="1">
      <c r="B209" s="45"/>
      <c r="C209" s="220" t="s">
        <v>419</v>
      </c>
      <c r="D209" s="220" t="s">
        <v>131</v>
      </c>
      <c r="E209" s="221" t="s">
        <v>420</v>
      </c>
      <c r="F209" s="222" t="s">
        <v>421</v>
      </c>
      <c r="G209" s="223" t="s">
        <v>134</v>
      </c>
      <c r="H209" s="224">
        <v>2.939</v>
      </c>
      <c r="I209" s="225"/>
      <c r="J209" s="226">
        <f>ROUND(I209*H209,2)</f>
        <v>0</v>
      </c>
      <c r="K209" s="222" t="s">
        <v>135</v>
      </c>
      <c r="L209" s="71"/>
      <c r="M209" s="227" t="s">
        <v>21</v>
      </c>
      <c r="N209" s="228" t="s">
        <v>42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136</v>
      </c>
      <c r="AT209" s="23" t="s">
        <v>131</v>
      </c>
      <c r="AU209" s="23" t="s">
        <v>81</v>
      </c>
      <c r="AY209" s="23" t="s">
        <v>129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79</v>
      </c>
      <c r="BK209" s="231">
        <f>ROUND(I209*H209,2)</f>
        <v>0</v>
      </c>
      <c r="BL209" s="23" t="s">
        <v>136</v>
      </c>
      <c r="BM209" s="23" t="s">
        <v>422</v>
      </c>
    </row>
    <row r="210" spans="2:65" s="1" customFormat="1" ht="25.5" customHeight="1">
      <c r="B210" s="45"/>
      <c r="C210" s="220" t="s">
        <v>423</v>
      </c>
      <c r="D210" s="220" t="s">
        <v>131</v>
      </c>
      <c r="E210" s="221" t="s">
        <v>424</v>
      </c>
      <c r="F210" s="222" t="s">
        <v>425</v>
      </c>
      <c r="G210" s="223" t="s">
        <v>134</v>
      </c>
      <c r="H210" s="224">
        <v>2.939</v>
      </c>
      <c r="I210" s="225"/>
      <c r="J210" s="226">
        <f>ROUND(I210*H210,2)</f>
        <v>0</v>
      </c>
      <c r="K210" s="222" t="s">
        <v>135</v>
      </c>
      <c r="L210" s="71"/>
      <c r="M210" s="227" t="s">
        <v>21</v>
      </c>
      <c r="N210" s="228" t="s">
        <v>42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136</v>
      </c>
      <c r="AT210" s="23" t="s">
        <v>131</v>
      </c>
      <c r="AU210" s="23" t="s">
        <v>81</v>
      </c>
      <c r="AY210" s="23" t="s">
        <v>129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79</v>
      </c>
      <c r="BK210" s="231">
        <f>ROUND(I210*H210,2)</f>
        <v>0</v>
      </c>
      <c r="BL210" s="23" t="s">
        <v>136</v>
      </c>
      <c r="BM210" s="23" t="s">
        <v>426</v>
      </c>
    </row>
    <row r="211" spans="2:65" s="1" customFormat="1" ht="16.5" customHeight="1">
      <c r="B211" s="45"/>
      <c r="C211" s="220" t="s">
        <v>427</v>
      </c>
      <c r="D211" s="220" t="s">
        <v>131</v>
      </c>
      <c r="E211" s="221" t="s">
        <v>428</v>
      </c>
      <c r="F211" s="222" t="s">
        <v>429</v>
      </c>
      <c r="G211" s="223" t="s">
        <v>195</v>
      </c>
      <c r="H211" s="224">
        <v>0.217</v>
      </c>
      <c r="I211" s="225"/>
      <c r="J211" s="226">
        <f>ROUND(I211*H211,2)</f>
        <v>0</v>
      </c>
      <c r="K211" s="222" t="s">
        <v>135</v>
      </c>
      <c r="L211" s="71"/>
      <c r="M211" s="227" t="s">
        <v>21</v>
      </c>
      <c r="N211" s="228" t="s">
        <v>42</v>
      </c>
      <c r="O211" s="46"/>
      <c r="P211" s="229">
        <f>O211*H211</f>
        <v>0</v>
      </c>
      <c r="Q211" s="229">
        <v>1.06277</v>
      </c>
      <c r="R211" s="229">
        <f>Q211*H211</f>
        <v>0.23062109</v>
      </c>
      <c r="S211" s="229">
        <v>0</v>
      </c>
      <c r="T211" s="230">
        <f>S211*H211</f>
        <v>0</v>
      </c>
      <c r="AR211" s="23" t="s">
        <v>136</v>
      </c>
      <c r="AT211" s="23" t="s">
        <v>131</v>
      </c>
      <c r="AU211" s="23" t="s">
        <v>81</v>
      </c>
      <c r="AY211" s="23" t="s">
        <v>129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79</v>
      </c>
      <c r="BK211" s="231">
        <f>ROUND(I211*H211,2)</f>
        <v>0</v>
      </c>
      <c r="BL211" s="23" t="s">
        <v>136</v>
      </c>
      <c r="BM211" s="23" t="s">
        <v>430</v>
      </c>
    </row>
    <row r="212" spans="2:51" s="11" customFormat="1" ht="13.5">
      <c r="B212" s="232"/>
      <c r="C212" s="233"/>
      <c r="D212" s="234" t="s">
        <v>138</v>
      </c>
      <c r="E212" s="235" t="s">
        <v>21</v>
      </c>
      <c r="F212" s="236" t="s">
        <v>431</v>
      </c>
      <c r="G212" s="233"/>
      <c r="H212" s="237">
        <v>0.217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138</v>
      </c>
      <c r="AU212" s="243" t="s">
        <v>81</v>
      </c>
      <c r="AV212" s="11" t="s">
        <v>81</v>
      </c>
      <c r="AW212" s="11" t="s">
        <v>35</v>
      </c>
      <c r="AX212" s="11" t="s">
        <v>79</v>
      </c>
      <c r="AY212" s="243" t="s">
        <v>129</v>
      </c>
    </row>
    <row r="213" spans="2:65" s="1" customFormat="1" ht="25.5" customHeight="1">
      <c r="B213" s="45"/>
      <c r="C213" s="220" t="s">
        <v>432</v>
      </c>
      <c r="D213" s="220" t="s">
        <v>131</v>
      </c>
      <c r="E213" s="221" t="s">
        <v>433</v>
      </c>
      <c r="F213" s="222" t="s">
        <v>434</v>
      </c>
      <c r="G213" s="223" t="s">
        <v>220</v>
      </c>
      <c r="H213" s="224">
        <v>48.16</v>
      </c>
      <c r="I213" s="225"/>
      <c r="J213" s="226">
        <f>ROUND(I213*H213,2)</f>
        <v>0</v>
      </c>
      <c r="K213" s="222" t="s">
        <v>135</v>
      </c>
      <c r="L213" s="71"/>
      <c r="M213" s="227" t="s">
        <v>21</v>
      </c>
      <c r="N213" s="228" t="s">
        <v>42</v>
      </c>
      <c r="O213" s="46"/>
      <c r="P213" s="229">
        <f>O213*H213</f>
        <v>0</v>
      </c>
      <c r="Q213" s="229">
        <v>0.00023</v>
      </c>
      <c r="R213" s="229">
        <f>Q213*H213</f>
        <v>0.0110768</v>
      </c>
      <c r="S213" s="229">
        <v>0</v>
      </c>
      <c r="T213" s="230">
        <f>S213*H213</f>
        <v>0</v>
      </c>
      <c r="AR213" s="23" t="s">
        <v>136</v>
      </c>
      <c r="AT213" s="23" t="s">
        <v>131</v>
      </c>
      <c r="AU213" s="23" t="s">
        <v>81</v>
      </c>
      <c r="AY213" s="23" t="s">
        <v>129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79</v>
      </c>
      <c r="BK213" s="231">
        <f>ROUND(I213*H213,2)</f>
        <v>0</v>
      </c>
      <c r="BL213" s="23" t="s">
        <v>136</v>
      </c>
      <c r="BM213" s="23" t="s">
        <v>435</v>
      </c>
    </row>
    <row r="214" spans="2:51" s="11" customFormat="1" ht="13.5">
      <c r="B214" s="232"/>
      <c r="C214" s="233"/>
      <c r="D214" s="234" t="s">
        <v>138</v>
      </c>
      <c r="E214" s="235" t="s">
        <v>21</v>
      </c>
      <c r="F214" s="236" t="s">
        <v>436</v>
      </c>
      <c r="G214" s="233"/>
      <c r="H214" s="237">
        <v>7.76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138</v>
      </c>
      <c r="AU214" s="243" t="s">
        <v>81</v>
      </c>
      <c r="AV214" s="11" t="s">
        <v>81</v>
      </c>
      <c r="AW214" s="11" t="s">
        <v>35</v>
      </c>
      <c r="AX214" s="11" t="s">
        <v>71</v>
      </c>
      <c r="AY214" s="243" t="s">
        <v>129</v>
      </c>
    </row>
    <row r="215" spans="2:51" s="11" customFormat="1" ht="13.5">
      <c r="B215" s="232"/>
      <c r="C215" s="233"/>
      <c r="D215" s="234" t="s">
        <v>138</v>
      </c>
      <c r="E215" s="235" t="s">
        <v>21</v>
      </c>
      <c r="F215" s="236" t="s">
        <v>437</v>
      </c>
      <c r="G215" s="233"/>
      <c r="H215" s="237">
        <v>40.4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138</v>
      </c>
      <c r="AU215" s="243" t="s">
        <v>81</v>
      </c>
      <c r="AV215" s="11" t="s">
        <v>81</v>
      </c>
      <c r="AW215" s="11" t="s">
        <v>35</v>
      </c>
      <c r="AX215" s="11" t="s">
        <v>71</v>
      </c>
      <c r="AY215" s="243" t="s">
        <v>129</v>
      </c>
    </row>
    <row r="216" spans="2:51" s="12" customFormat="1" ht="13.5">
      <c r="B216" s="244"/>
      <c r="C216" s="245"/>
      <c r="D216" s="234" t="s">
        <v>138</v>
      </c>
      <c r="E216" s="246" t="s">
        <v>21</v>
      </c>
      <c r="F216" s="247" t="s">
        <v>157</v>
      </c>
      <c r="G216" s="245"/>
      <c r="H216" s="248">
        <v>48.16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138</v>
      </c>
      <c r="AU216" s="254" t="s">
        <v>81</v>
      </c>
      <c r="AV216" s="12" t="s">
        <v>136</v>
      </c>
      <c r="AW216" s="12" t="s">
        <v>35</v>
      </c>
      <c r="AX216" s="12" t="s">
        <v>79</v>
      </c>
      <c r="AY216" s="254" t="s">
        <v>129</v>
      </c>
    </row>
    <row r="217" spans="2:63" s="10" customFormat="1" ht="29.85" customHeight="1">
      <c r="B217" s="204"/>
      <c r="C217" s="205"/>
      <c r="D217" s="206" t="s">
        <v>70</v>
      </c>
      <c r="E217" s="218" t="s">
        <v>167</v>
      </c>
      <c r="F217" s="218" t="s">
        <v>438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SUM(P218:P220)</f>
        <v>0</v>
      </c>
      <c r="Q217" s="212"/>
      <c r="R217" s="213">
        <f>SUM(R218:R220)</f>
        <v>0.007943</v>
      </c>
      <c r="S217" s="212"/>
      <c r="T217" s="214">
        <f>SUM(T218:T220)</f>
        <v>0</v>
      </c>
      <c r="AR217" s="215" t="s">
        <v>79</v>
      </c>
      <c r="AT217" s="216" t="s">
        <v>70</v>
      </c>
      <c r="AU217" s="216" t="s">
        <v>79</v>
      </c>
      <c r="AY217" s="215" t="s">
        <v>129</v>
      </c>
      <c r="BK217" s="217">
        <f>SUM(BK218:BK220)</f>
        <v>0</v>
      </c>
    </row>
    <row r="218" spans="2:65" s="1" customFormat="1" ht="25.5" customHeight="1">
      <c r="B218" s="45"/>
      <c r="C218" s="220" t="s">
        <v>439</v>
      </c>
      <c r="D218" s="220" t="s">
        <v>131</v>
      </c>
      <c r="E218" s="221" t="s">
        <v>440</v>
      </c>
      <c r="F218" s="222" t="s">
        <v>441</v>
      </c>
      <c r="G218" s="223" t="s">
        <v>220</v>
      </c>
      <c r="H218" s="224">
        <v>4.7</v>
      </c>
      <c r="I218" s="225"/>
      <c r="J218" s="226">
        <f>ROUND(I218*H218,2)</f>
        <v>0</v>
      </c>
      <c r="K218" s="222" t="s">
        <v>135</v>
      </c>
      <c r="L218" s="71"/>
      <c r="M218" s="227" t="s">
        <v>21</v>
      </c>
      <c r="N218" s="228" t="s">
        <v>42</v>
      </c>
      <c r="O218" s="46"/>
      <c r="P218" s="229">
        <f>O218*H218</f>
        <v>0</v>
      </c>
      <c r="Q218" s="229">
        <v>1E-05</v>
      </c>
      <c r="R218" s="229">
        <f>Q218*H218</f>
        <v>4.7000000000000004E-05</v>
      </c>
      <c r="S218" s="229">
        <v>0</v>
      </c>
      <c r="T218" s="230">
        <f>S218*H218</f>
        <v>0</v>
      </c>
      <c r="AR218" s="23" t="s">
        <v>136</v>
      </c>
      <c r="AT218" s="23" t="s">
        <v>131</v>
      </c>
      <c r="AU218" s="23" t="s">
        <v>81</v>
      </c>
      <c r="AY218" s="23" t="s">
        <v>129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79</v>
      </c>
      <c r="BK218" s="231">
        <f>ROUND(I218*H218,2)</f>
        <v>0</v>
      </c>
      <c r="BL218" s="23" t="s">
        <v>136</v>
      </c>
      <c r="BM218" s="23" t="s">
        <v>442</v>
      </c>
    </row>
    <row r="219" spans="2:65" s="1" customFormat="1" ht="16.5" customHeight="1">
      <c r="B219" s="45"/>
      <c r="C219" s="255" t="s">
        <v>443</v>
      </c>
      <c r="D219" s="255" t="s">
        <v>184</v>
      </c>
      <c r="E219" s="256" t="s">
        <v>444</v>
      </c>
      <c r="F219" s="257" t="s">
        <v>445</v>
      </c>
      <c r="G219" s="258" t="s">
        <v>220</v>
      </c>
      <c r="H219" s="259">
        <v>4.935</v>
      </c>
      <c r="I219" s="260"/>
      <c r="J219" s="261">
        <f>ROUND(I219*H219,2)</f>
        <v>0</v>
      </c>
      <c r="K219" s="257" t="s">
        <v>135</v>
      </c>
      <c r="L219" s="262"/>
      <c r="M219" s="263" t="s">
        <v>21</v>
      </c>
      <c r="N219" s="264" t="s">
        <v>42</v>
      </c>
      <c r="O219" s="46"/>
      <c r="P219" s="229">
        <f>O219*H219</f>
        <v>0</v>
      </c>
      <c r="Q219" s="229">
        <v>0.0016</v>
      </c>
      <c r="R219" s="229">
        <f>Q219*H219</f>
        <v>0.007896</v>
      </c>
      <c r="S219" s="229">
        <v>0</v>
      </c>
      <c r="T219" s="230">
        <f>S219*H219</f>
        <v>0</v>
      </c>
      <c r="AR219" s="23" t="s">
        <v>167</v>
      </c>
      <c r="AT219" s="23" t="s">
        <v>184</v>
      </c>
      <c r="AU219" s="23" t="s">
        <v>81</v>
      </c>
      <c r="AY219" s="23" t="s">
        <v>129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79</v>
      </c>
      <c r="BK219" s="231">
        <f>ROUND(I219*H219,2)</f>
        <v>0</v>
      </c>
      <c r="BL219" s="23" t="s">
        <v>136</v>
      </c>
      <c r="BM219" s="23" t="s">
        <v>446</v>
      </c>
    </row>
    <row r="220" spans="2:51" s="11" customFormat="1" ht="13.5">
      <c r="B220" s="232"/>
      <c r="C220" s="233"/>
      <c r="D220" s="234" t="s">
        <v>138</v>
      </c>
      <c r="E220" s="233"/>
      <c r="F220" s="236" t="s">
        <v>447</v>
      </c>
      <c r="G220" s="233"/>
      <c r="H220" s="237">
        <v>4.935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138</v>
      </c>
      <c r="AU220" s="243" t="s">
        <v>81</v>
      </c>
      <c r="AV220" s="11" t="s">
        <v>81</v>
      </c>
      <c r="AW220" s="11" t="s">
        <v>6</v>
      </c>
      <c r="AX220" s="11" t="s">
        <v>79</v>
      </c>
      <c r="AY220" s="243" t="s">
        <v>129</v>
      </c>
    </row>
    <row r="221" spans="2:63" s="10" customFormat="1" ht="29.85" customHeight="1">
      <c r="B221" s="204"/>
      <c r="C221" s="205"/>
      <c r="D221" s="206" t="s">
        <v>70</v>
      </c>
      <c r="E221" s="218" t="s">
        <v>172</v>
      </c>
      <c r="F221" s="218" t="s">
        <v>448</v>
      </c>
      <c r="G221" s="205"/>
      <c r="H221" s="205"/>
      <c r="I221" s="208"/>
      <c r="J221" s="219">
        <f>BK221</f>
        <v>0</v>
      </c>
      <c r="K221" s="205"/>
      <c r="L221" s="210"/>
      <c r="M221" s="211"/>
      <c r="N221" s="212"/>
      <c r="O221" s="212"/>
      <c r="P221" s="213">
        <f>SUM(P222:P246)</f>
        <v>0</v>
      </c>
      <c r="Q221" s="212"/>
      <c r="R221" s="213">
        <f>SUM(R222:R246)</f>
        <v>22.039945139999997</v>
      </c>
      <c r="S221" s="212"/>
      <c r="T221" s="214">
        <f>SUM(T222:T246)</f>
        <v>0</v>
      </c>
      <c r="AR221" s="215" t="s">
        <v>79</v>
      </c>
      <c r="AT221" s="216" t="s">
        <v>70</v>
      </c>
      <c r="AU221" s="216" t="s">
        <v>79</v>
      </c>
      <c r="AY221" s="215" t="s">
        <v>129</v>
      </c>
      <c r="BK221" s="217">
        <f>SUM(BK222:BK246)</f>
        <v>0</v>
      </c>
    </row>
    <row r="222" spans="2:65" s="1" customFormat="1" ht="38.25" customHeight="1">
      <c r="B222" s="45"/>
      <c r="C222" s="220" t="s">
        <v>449</v>
      </c>
      <c r="D222" s="220" t="s">
        <v>131</v>
      </c>
      <c r="E222" s="221" t="s">
        <v>450</v>
      </c>
      <c r="F222" s="222" t="s">
        <v>451</v>
      </c>
      <c r="G222" s="223" t="s">
        <v>220</v>
      </c>
      <c r="H222" s="224">
        <v>16.2</v>
      </c>
      <c r="I222" s="225"/>
      <c r="J222" s="226">
        <f>ROUND(I222*H222,2)</f>
        <v>0</v>
      </c>
      <c r="K222" s="222" t="s">
        <v>135</v>
      </c>
      <c r="L222" s="71"/>
      <c r="M222" s="227" t="s">
        <v>21</v>
      </c>
      <c r="N222" s="228" t="s">
        <v>42</v>
      </c>
      <c r="O222" s="46"/>
      <c r="P222" s="229">
        <f>O222*H222</f>
        <v>0</v>
      </c>
      <c r="Q222" s="229">
        <v>0.1554</v>
      </c>
      <c r="R222" s="229">
        <f>Q222*H222</f>
        <v>2.51748</v>
      </c>
      <c r="S222" s="229">
        <v>0</v>
      </c>
      <c r="T222" s="230">
        <f>S222*H222</f>
        <v>0</v>
      </c>
      <c r="AR222" s="23" t="s">
        <v>136</v>
      </c>
      <c r="AT222" s="23" t="s">
        <v>131</v>
      </c>
      <c r="AU222" s="23" t="s">
        <v>81</v>
      </c>
      <c r="AY222" s="23" t="s">
        <v>129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79</v>
      </c>
      <c r="BK222" s="231">
        <f>ROUND(I222*H222,2)</f>
        <v>0</v>
      </c>
      <c r="BL222" s="23" t="s">
        <v>136</v>
      </c>
      <c r="BM222" s="23" t="s">
        <v>452</v>
      </c>
    </row>
    <row r="223" spans="2:51" s="11" customFormat="1" ht="13.5">
      <c r="B223" s="232"/>
      <c r="C223" s="233"/>
      <c r="D223" s="234" t="s">
        <v>138</v>
      </c>
      <c r="E223" s="235" t="s">
        <v>21</v>
      </c>
      <c r="F223" s="236" t="s">
        <v>453</v>
      </c>
      <c r="G223" s="233"/>
      <c r="H223" s="237">
        <v>16.2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138</v>
      </c>
      <c r="AU223" s="243" t="s">
        <v>81</v>
      </c>
      <c r="AV223" s="11" t="s">
        <v>81</v>
      </c>
      <c r="AW223" s="11" t="s">
        <v>35</v>
      </c>
      <c r="AX223" s="11" t="s">
        <v>79</v>
      </c>
      <c r="AY223" s="243" t="s">
        <v>129</v>
      </c>
    </row>
    <row r="224" spans="2:65" s="1" customFormat="1" ht="16.5" customHeight="1">
      <c r="B224" s="45"/>
      <c r="C224" s="255" t="s">
        <v>454</v>
      </c>
      <c r="D224" s="255" t="s">
        <v>184</v>
      </c>
      <c r="E224" s="256" t="s">
        <v>455</v>
      </c>
      <c r="F224" s="257" t="s">
        <v>456</v>
      </c>
      <c r="G224" s="258" t="s">
        <v>220</v>
      </c>
      <c r="H224" s="259">
        <v>17.496</v>
      </c>
      <c r="I224" s="260"/>
      <c r="J224" s="261">
        <f>ROUND(I224*H224,2)</f>
        <v>0</v>
      </c>
      <c r="K224" s="257" t="s">
        <v>135</v>
      </c>
      <c r="L224" s="262"/>
      <c r="M224" s="263" t="s">
        <v>21</v>
      </c>
      <c r="N224" s="264" t="s">
        <v>42</v>
      </c>
      <c r="O224" s="46"/>
      <c r="P224" s="229">
        <f>O224*H224</f>
        <v>0</v>
      </c>
      <c r="Q224" s="229">
        <v>0.064</v>
      </c>
      <c r="R224" s="229">
        <f>Q224*H224</f>
        <v>1.1197439999999999</v>
      </c>
      <c r="S224" s="229">
        <v>0</v>
      </c>
      <c r="T224" s="230">
        <f>S224*H224</f>
        <v>0</v>
      </c>
      <c r="AR224" s="23" t="s">
        <v>167</v>
      </c>
      <c r="AT224" s="23" t="s">
        <v>184</v>
      </c>
      <c r="AU224" s="23" t="s">
        <v>81</v>
      </c>
      <c r="AY224" s="23" t="s">
        <v>129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79</v>
      </c>
      <c r="BK224" s="231">
        <f>ROUND(I224*H224,2)</f>
        <v>0</v>
      </c>
      <c r="BL224" s="23" t="s">
        <v>136</v>
      </c>
      <c r="BM224" s="23" t="s">
        <v>457</v>
      </c>
    </row>
    <row r="225" spans="2:51" s="11" customFormat="1" ht="13.5">
      <c r="B225" s="232"/>
      <c r="C225" s="233"/>
      <c r="D225" s="234" t="s">
        <v>138</v>
      </c>
      <c r="E225" s="233"/>
      <c r="F225" s="236" t="s">
        <v>458</v>
      </c>
      <c r="G225" s="233"/>
      <c r="H225" s="237">
        <v>17.496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138</v>
      </c>
      <c r="AU225" s="243" t="s">
        <v>81</v>
      </c>
      <c r="AV225" s="11" t="s">
        <v>81</v>
      </c>
      <c r="AW225" s="11" t="s">
        <v>6</v>
      </c>
      <c r="AX225" s="11" t="s">
        <v>79</v>
      </c>
      <c r="AY225" s="243" t="s">
        <v>129</v>
      </c>
    </row>
    <row r="226" spans="2:65" s="1" customFormat="1" ht="38.25" customHeight="1">
      <c r="B226" s="45"/>
      <c r="C226" s="220" t="s">
        <v>459</v>
      </c>
      <c r="D226" s="220" t="s">
        <v>131</v>
      </c>
      <c r="E226" s="221" t="s">
        <v>460</v>
      </c>
      <c r="F226" s="222" t="s">
        <v>461</v>
      </c>
      <c r="G226" s="223" t="s">
        <v>220</v>
      </c>
      <c r="H226" s="224">
        <v>5</v>
      </c>
      <c r="I226" s="225"/>
      <c r="J226" s="226">
        <f>ROUND(I226*H226,2)</f>
        <v>0</v>
      </c>
      <c r="K226" s="222" t="s">
        <v>21</v>
      </c>
      <c r="L226" s="71"/>
      <c r="M226" s="227" t="s">
        <v>21</v>
      </c>
      <c r="N226" s="228" t="s">
        <v>42</v>
      </c>
      <c r="O226" s="46"/>
      <c r="P226" s="229">
        <f>O226*H226</f>
        <v>0</v>
      </c>
      <c r="Q226" s="229">
        <v>0.1295</v>
      </c>
      <c r="R226" s="229">
        <f>Q226*H226</f>
        <v>0.6475</v>
      </c>
      <c r="S226" s="229">
        <v>0</v>
      </c>
      <c r="T226" s="230">
        <f>S226*H226</f>
        <v>0</v>
      </c>
      <c r="AR226" s="23" t="s">
        <v>136</v>
      </c>
      <c r="AT226" s="23" t="s">
        <v>131</v>
      </c>
      <c r="AU226" s="23" t="s">
        <v>81</v>
      </c>
      <c r="AY226" s="23" t="s">
        <v>129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79</v>
      </c>
      <c r="BK226" s="231">
        <f>ROUND(I226*H226,2)</f>
        <v>0</v>
      </c>
      <c r="BL226" s="23" t="s">
        <v>136</v>
      </c>
      <c r="BM226" s="23" t="s">
        <v>462</v>
      </c>
    </row>
    <row r="227" spans="2:51" s="11" customFormat="1" ht="13.5">
      <c r="B227" s="232"/>
      <c r="C227" s="233"/>
      <c r="D227" s="234" t="s">
        <v>138</v>
      </c>
      <c r="E227" s="235" t="s">
        <v>21</v>
      </c>
      <c r="F227" s="236" t="s">
        <v>463</v>
      </c>
      <c r="G227" s="233"/>
      <c r="H227" s="237">
        <v>5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138</v>
      </c>
      <c r="AU227" s="243" t="s">
        <v>81</v>
      </c>
      <c r="AV227" s="11" t="s">
        <v>81</v>
      </c>
      <c r="AW227" s="11" t="s">
        <v>35</v>
      </c>
      <c r="AX227" s="11" t="s">
        <v>79</v>
      </c>
      <c r="AY227" s="243" t="s">
        <v>129</v>
      </c>
    </row>
    <row r="228" spans="2:65" s="1" customFormat="1" ht="25.5" customHeight="1">
      <c r="B228" s="45"/>
      <c r="C228" s="220" t="s">
        <v>464</v>
      </c>
      <c r="D228" s="220" t="s">
        <v>131</v>
      </c>
      <c r="E228" s="221" t="s">
        <v>465</v>
      </c>
      <c r="F228" s="222" t="s">
        <v>466</v>
      </c>
      <c r="G228" s="223" t="s">
        <v>231</v>
      </c>
      <c r="H228" s="224">
        <v>32.1</v>
      </c>
      <c r="I228" s="225"/>
      <c r="J228" s="226">
        <f>ROUND(I228*H228,2)</f>
        <v>0</v>
      </c>
      <c r="K228" s="222" t="s">
        <v>135</v>
      </c>
      <c r="L228" s="71"/>
      <c r="M228" s="227" t="s">
        <v>21</v>
      </c>
      <c r="N228" s="228" t="s">
        <v>42</v>
      </c>
      <c r="O228" s="46"/>
      <c r="P228" s="229">
        <f>O228*H228</f>
        <v>0</v>
      </c>
      <c r="Q228" s="229">
        <v>0.00047</v>
      </c>
      <c r="R228" s="229">
        <f>Q228*H228</f>
        <v>0.015087</v>
      </c>
      <c r="S228" s="229">
        <v>0</v>
      </c>
      <c r="T228" s="230">
        <f>S228*H228</f>
        <v>0</v>
      </c>
      <c r="AR228" s="23" t="s">
        <v>136</v>
      </c>
      <c r="AT228" s="23" t="s">
        <v>131</v>
      </c>
      <c r="AU228" s="23" t="s">
        <v>81</v>
      </c>
      <c r="AY228" s="23" t="s">
        <v>129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79</v>
      </c>
      <c r="BK228" s="231">
        <f>ROUND(I228*H228,2)</f>
        <v>0</v>
      </c>
      <c r="BL228" s="23" t="s">
        <v>136</v>
      </c>
      <c r="BM228" s="23" t="s">
        <v>467</v>
      </c>
    </row>
    <row r="229" spans="2:51" s="11" customFormat="1" ht="13.5">
      <c r="B229" s="232"/>
      <c r="C229" s="233"/>
      <c r="D229" s="234" t="s">
        <v>138</v>
      </c>
      <c r="E229" s="235" t="s">
        <v>21</v>
      </c>
      <c r="F229" s="236" t="s">
        <v>285</v>
      </c>
      <c r="G229" s="233"/>
      <c r="H229" s="237">
        <v>32.1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138</v>
      </c>
      <c r="AU229" s="243" t="s">
        <v>81</v>
      </c>
      <c r="AV229" s="11" t="s">
        <v>81</v>
      </c>
      <c r="AW229" s="11" t="s">
        <v>35</v>
      </c>
      <c r="AX229" s="11" t="s">
        <v>79</v>
      </c>
      <c r="AY229" s="243" t="s">
        <v>129</v>
      </c>
    </row>
    <row r="230" spans="2:65" s="1" customFormat="1" ht="25.5" customHeight="1">
      <c r="B230" s="45"/>
      <c r="C230" s="220" t="s">
        <v>468</v>
      </c>
      <c r="D230" s="220" t="s">
        <v>131</v>
      </c>
      <c r="E230" s="221" t="s">
        <v>469</v>
      </c>
      <c r="F230" s="222" t="s">
        <v>470</v>
      </c>
      <c r="G230" s="223" t="s">
        <v>231</v>
      </c>
      <c r="H230" s="224">
        <v>426.066</v>
      </c>
      <c r="I230" s="225"/>
      <c r="J230" s="226">
        <f>ROUND(I230*H230,2)</f>
        <v>0</v>
      </c>
      <c r="K230" s="222" t="s">
        <v>135</v>
      </c>
      <c r="L230" s="71"/>
      <c r="M230" s="227" t="s">
        <v>21</v>
      </c>
      <c r="N230" s="228" t="s">
        <v>42</v>
      </c>
      <c r="O230" s="46"/>
      <c r="P230" s="229">
        <f>O230*H230</f>
        <v>0</v>
      </c>
      <c r="Q230" s="229">
        <v>0.00069</v>
      </c>
      <c r="R230" s="229">
        <f>Q230*H230</f>
        <v>0.29398554</v>
      </c>
      <c r="S230" s="229">
        <v>0</v>
      </c>
      <c r="T230" s="230">
        <f>S230*H230</f>
        <v>0</v>
      </c>
      <c r="AR230" s="23" t="s">
        <v>136</v>
      </c>
      <c r="AT230" s="23" t="s">
        <v>131</v>
      </c>
      <c r="AU230" s="23" t="s">
        <v>81</v>
      </c>
      <c r="AY230" s="23" t="s">
        <v>129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79</v>
      </c>
      <c r="BK230" s="231">
        <f>ROUND(I230*H230,2)</f>
        <v>0</v>
      </c>
      <c r="BL230" s="23" t="s">
        <v>136</v>
      </c>
      <c r="BM230" s="23" t="s">
        <v>471</v>
      </c>
    </row>
    <row r="231" spans="2:51" s="11" customFormat="1" ht="13.5">
      <c r="B231" s="232"/>
      <c r="C231" s="233"/>
      <c r="D231" s="234" t="s">
        <v>138</v>
      </c>
      <c r="E231" s="235" t="s">
        <v>21</v>
      </c>
      <c r="F231" s="236" t="s">
        <v>295</v>
      </c>
      <c r="G231" s="233"/>
      <c r="H231" s="237">
        <v>473.286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138</v>
      </c>
      <c r="AU231" s="243" t="s">
        <v>81</v>
      </c>
      <c r="AV231" s="11" t="s">
        <v>81</v>
      </c>
      <c r="AW231" s="11" t="s">
        <v>35</v>
      </c>
      <c r="AX231" s="11" t="s">
        <v>71</v>
      </c>
      <c r="AY231" s="243" t="s">
        <v>129</v>
      </c>
    </row>
    <row r="232" spans="2:51" s="11" customFormat="1" ht="13.5">
      <c r="B232" s="232"/>
      <c r="C232" s="233"/>
      <c r="D232" s="234" t="s">
        <v>138</v>
      </c>
      <c r="E232" s="235" t="s">
        <v>21</v>
      </c>
      <c r="F232" s="236" t="s">
        <v>472</v>
      </c>
      <c r="G232" s="233"/>
      <c r="H232" s="237">
        <v>-47.22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138</v>
      </c>
      <c r="AU232" s="243" t="s">
        <v>81</v>
      </c>
      <c r="AV232" s="11" t="s">
        <v>81</v>
      </c>
      <c r="AW232" s="11" t="s">
        <v>35</v>
      </c>
      <c r="AX232" s="11" t="s">
        <v>71</v>
      </c>
      <c r="AY232" s="243" t="s">
        <v>129</v>
      </c>
    </row>
    <row r="233" spans="2:51" s="12" customFormat="1" ht="13.5">
      <c r="B233" s="244"/>
      <c r="C233" s="245"/>
      <c r="D233" s="234" t="s">
        <v>138</v>
      </c>
      <c r="E233" s="246" t="s">
        <v>21</v>
      </c>
      <c r="F233" s="247" t="s">
        <v>157</v>
      </c>
      <c r="G233" s="245"/>
      <c r="H233" s="248">
        <v>426.066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138</v>
      </c>
      <c r="AU233" s="254" t="s">
        <v>81</v>
      </c>
      <c r="AV233" s="12" t="s">
        <v>136</v>
      </c>
      <c r="AW233" s="12" t="s">
        <v>35</v>
      </c>
      <c r="AX233" s="12" t="s">
        <v>79</v>
      </c>
      <c r="AY233" s="254" t="s">
        <v>129</v>
      </c>
    </row>
    <row r="234" spans="2:65" s="1" customFormat="1" ht="25.5" customHeight="1">
      <c r="B234" s="45"/>
      <c r="C234" s="220" t="s">
        <v>473</v>
      </c>
      <c r="D234" s="220" t="s">
        <v>131</v>
      </c>
      <c r="E234" s="221" t="s">
        <v>474</v>
      </c>
      <c r="F234" s="222" t="s">
        <v>475</v>
      </c>
      <c r="G234" s="223" t="s">
        <v>220</v>
      </c>
      <c r="H234" s="224">
        <v>47.17</v>
      </c>
      <c r="I234" s="225"/>
      <c r="J234" s="226">
        <f>ROUND(I234*H234,2)</f>
        <v>0</v>
      </c>
      <c r="K234" s="222" t="s">
        <v>135</v>
      </c>
      <c r="L234" s="71"/>
      <c r="M234" s="227" t="s">
        <v>21</v>
      </c>
      <c r="N234" s="228" t="s">
        <v>42</v>
      </c>
      <c r="O234" s="4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" t="s">
        <v>136</v>
      </c>
      <c r="AT234" s="23" t="s">
        <v>131</v>
      </c>
      <c r="AU234" s="23" t="s">
        <v>81</v>
      </c>
      <c r="AY234" s="23" t="s">
        <v>129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79</v>
      </c>
      <c r="BK234" s="231">
        <f>ROUND(I234*H234,2)</f>
        <v>0</v>
      </c>
      <c r="BL234" s="23" t="s">
        <v>136</v>
      </c>
      <c r="BM234" s="23" t="s">
        <v>476</v>
      </c>
    </row>
    <row r="235" spans="2:51" s="11" customFormat="1" ht="13.5">
      <c r="B235" s="232"/>
      <c r="C235" s="233"/>
      <c r="D235" s="234" t="s">
        <v>138</v>
      </c>
      <c r="E235" s="235" t="s">
        <v>21</v>
      </c>
      <c r="F235" s="236" t="s">
        <v>477</v>
      </c>
      <c r="G235" s="233"/>
      <c r="H235" s="237">
        <v>47.17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138</v>
      </c>
      <c r="AU235" s="243" t="s">
        <v>81</v>
      </c>
      <c r="AV235" s="11" t="s">
        <v>81</v>
      </c>
      <c r="AW235" s="11" t="s">
        <v>35</v>
      </c>
      <c r="AX235" s="11" t="s">
        <v>79</v>
      </c>
      <c r="AY235" s="243" t="s">
        <v>129</v>
      </c>
    </row>
    <row r="236" spans="2:65" s="1" customFormat="1" ht="25.5" customHeight="1">
      <c r="B236" s="45"/>
      <c r="C236" s="220" t="s">
        <v>478</v>
      </c>
      <c r="D236" s="220" t="s">
        <v>131</v>
      </c>
      <c r="E236" s="221" t="s">
        <v>479</v>
      </c>
      <c r="F236" s="222" t="s">
        <v>480</v>
      </c>
      <c r="G236" s="223" t="s">
        <v>220</v>
      </c>
      <c r="H236" s="224">
        <v>40</v>
      </c>
      <c r="I236" s="225"/>
      <c r="J236" s="226">
        <f>ROUND(I236*H236,2)</f>
        <v>0</v>
      </c>
      <c r="K236" s="222" t="s">
        <v>135</v>
      </c>
      <c r="L236" s="71"/>
      <c r="M236" s="227" t="s">
        <v>21</v>
      </c>
      <c r="N236" s="228" t="s">
        <v>42</v>
      </c>
      <c r="O236" s="46"/>
      <c r="P236" s="229">
        <f>O236*H236</f>
        <v>0</v>
      </c>
      <c r="Q236" s="229">
        <v>0.29221</v>
      </c>
      <c r="R236" s="229">
        <f>Q236*H236</f>
        <v>11.688400000000001</v>
      </c>
      <c r="S236" s="229">
        <v>0</v>
      </c>
      <c r="T236" s="230">
        <f>S236*H236</f>
        <v>0</v>
      </c>
      <c r="AR236" s="23" t="s">
        <v>136</v>
      </c>
      <c r="AT236" s="23" t="s">
        <v>131</v>
      </c>
      <c r="AU236" s="23" t="s">
        <v>81</v>
      </c>
      <c r="AY236" s="23" t="s">
        <v>129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79</v>
      </c>
      <c r="BK236" s="231">
        <f>ROUND(I236*H236,2)</f>
        <v>0</v>
      </c>
      <c r="BL236" s="23" t="s">
        <v>136</v>
      </c>
      <c r="BM236" s="23" t="s">
        <v>481</v>
      </c>
    </row>
    <row r="237" spans="2:65" s="1" customFormat="1" ht="16.5" customHeight="1">
      <c r="B237" s="45"/>
      <c r="C237" s="255" t="s">
        <v>482</v>
      </c>
      <c r="D237" s="255" t="s">
        <v>184</v>
      </c>
      <c r="E237" s="256" t="s">
        <v>483</v>
      </c>
      <c r="F237" s="257" t="s">
        <v>484</v>
      </c>
      <c r="G237" s="258" t="s">
        <v>220</v>
      </c>
      <c r="H237" s="259">
        <v>40</v>
      </c>
      <c r="I237" s="260"/>
      <c r="J237" s="261">
        <f>ROUND(I237*H237,2)</f>
        <v>0</v>
      </c>
      <c r="K237" s="257" t="s">
        <v>135</v>
      </c>
      <c r="L237" s="262"/>
      <c r="M237" s="263" t="s">
        <v>21</v>
      </c>
      <c r="N237" s="264" t="s">
        <v>42</v>
      </c>
      <c r="O237" s="46"/>
      <c r="P237" s="229">
        <f>O237*H237</f>
        <v>0</v>
      </c>
      <c r="Q237" s="229">
        <v>0.0058</v>
      </c>
      <c r="R237" s="229">
        <f>Q237*H237</f>
        <v>0.23199999999999998</v>
      </c>
      <c r="S237" s="229">
        <v>0</v>
      </c>
      <c r="T237" s="230">
        <f>S237*H237</f>
        <v>0</v>
      </c>
      <c r="AR237" s="23" t="s">
        <v>167</v>
      </c>
      <c r="AT237" s="23" t="s">
        <v>184</v>
      </c>
      <c r="AU237" s="23" t="s">
        <v>81</v>
      </c>
      <c r="AY237" s="23" t="s">
        <v>129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79</v>
      </c>
      <c r="BK237" s="231">
        <f>ROUND(I237*H237,2)</f>
        <v>0</v>
      </c>
      <c r="BL237" s="23" t="s">
        <v>136</v>
      </c>
      <c r="BM237" s="23" t="s">
        <v>485</v>
      </c>
    </row>
    <row r="238" spans="2:65" s="1" customFormat="1" ht="16.5" customHeight="1">
      <c r="B238" s="45"/>
      <c r="C238" s="255" t="s">
        <v>486</v>
      </c>
      <c r="D238" s="255" t="s">
        <v>184</v>
      </c>
      <c r="E238" s="256" t="s">
        <v>487</v>
      </c>
      <c r="F238" s="257" t="s">
        <v>488</v>
      </c>
      <c r="G238" s="258" t="s">
        <v>220</v>
      </c>
      <c r="H238" s="259">
        <v>40</v>
      </c>
      <c r="I238" s="260"/>
      <c r="J238" s="261">
        <f>ROUND(I238*H238,2)</f>
        <v>0</v>
      </c>
      <c r="K238" s="257" t="s">
        <v>135</v>
      </c>
      <c r="L238" s="262"/>
      <c r="M238" s="263" t="s">
        <v>21</v>
      </c>
      <c r="N238" s="264" t="s">
        <v>42</v>
      </c>
      <c r="O238" s="46"/>
      <c r="P238" s="229">
        <f>O238*H238</f>
        <v>0</v>
      </c>
      <c r="Q238" s="229">
        <v>0.00325</v>
      </c>
      <c r="R238" s="229">
        <f>Q238*H238</f>
        <v>0.13</v>
      </c>
      <c r="S238" s="229">
        <v>0</v>
      </c>
      <c r="T238" s="230">
        <f>S238*H238</f>
        <v>0</v>
      </c>
      <c r="AR238" s="23" t="s">
        <v>167</v>
      </c>
      <c r="AT238" s="23" t="s">
        <v>184</v>
      </c>
      <c r="AU238" s="23" t="s">
        <v>81</v>
      </c>
      <c r="AY238" s="23" t="s">
        <v>129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79</v>
      </c>
      <c r="BK238" s="231">
        <f>ROUND(I238*H238,2)</f>
        <v>0</v>
      </c>
      <c r="BL238" s="23" t="s">
        <v>136</v>
      </c>
      <c r="BM238" s="23" t="s">
        <v>489</v>
      </c>
    </row>
    <row r="239" spans="2:65" s="1" customFormat="1" ht="16.5" customHeight="1">
      <c r="B239" s="45"/>
      <c r="C239" s="220" t="s">
        <v>490</v>
      </c>
      <c r="D239" s="220" t="s">
        <v>131</v>
      </c>
      <c r="E239" s="221" t="s">
        <v>491</v>
      </c>
      <c r="F239" s="222" t="s">
        <v>492</v>
      </c>
      <c r="G239" s="223" t="s">
        <v>215</v>
      </c>
      <c r="H239" s="224">
        <v>13</v>
      </c>
      <c r="I239" s="225"/>
      <c r="J239" s="226">
        <f>ROUND(I239*H239,2)</f>
        <v>0</v>
      </c>
      <c r="K239" s="222" t="s">
        <v>135</v>
      </c>
      <c r="L239" s="71"/>
      <c r="M239" s="227" t="s">
        <v>21</v>
      </c>
      <c r="N239" s="228" t="s">
        <v>42</v>
      </c>
      <c r="O239" s="46"/>
      <c r="P239" s="229">
        <f>O239*H239</f>
        <v>0</v>
      </c>
      <c r="Q239" s="229">
        <v>0.35744</v>
      </c>
      <c r="R239" s="229">
        <f>Q239*H239</f>
        <v>4.64672</v>
      </c>
      <c r="S239" s="229">
        <v>0</v>
      </c>
      <c r="T239" s="230">
        <f>S239*H239</f>
        <v>0</v>
      </c>
      <c r="AR239" s="23" t="s">
        <v>136</v>
      </c>
      <c r="AT239" s="23" t="s">
        <v>131</v>
      </c>
      <c r="AU239" s="23" t="s">
        <v>81</v>
      </c>
      <c r="AY239" s="23" t="s">
        <v>129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79</v>
      </c>
      <c r="BK239" s="231">
        <f>ROUND(I239*H239,2)</f>
        <v>0</v>
      </c>
      <c r="BL239" s="23" t="s">
        <v>136</v>
      </c>
      <c r="BM239" s="23" t="s">
        <v>493</v>
      </c>
    </row>
    <row r="240" spans="2:65" s="1" customFormat="1" ht="25.5" customHeight="1">
      <c r="B240" s="45"/>
      <c r="C240" s="255" t="s">
        <v>494</v>
      </c>
      <c r="D240" s="255" t="s">
        <v>184</v>
      </c>
      <c r="E240" s="256" t="s">
        <v>495</v>
      </c>
      <c r="F240" s="257" t="s">
        <v>496</v>
      </c>
      <c r="G240" s="258" t="s">
        <v>215</v>
      </c>
      <c r="H240" s="259">
        <v>13</v>
      </c>
      <c r="I240" s="260"/>
      <c r="J240" s="261">
        <f>ROUND(I240*H240,2)</f>
        <v>0</v>
      </c>
      <c r="K240" s="257" t="s">
        <v>135</v>
      </c>
      <c r="L240" s="262"/>
      <c r="M240" s="263" t="s">
        <v>21</v>
      </c>
      <c r="N240" s="264" t="s">
        <v>42</v>
      </c>
      <c r="O240" s="46"/>
      <c r="P240" s="229">
        <f>O240*H240</f>
        <v>0</v>
      </c>
      <c r="Q240" s="229">
        <v>0.0566</v>
      </c>
      <c r="R240" s="229">
        <f>Q240*H240</f>
        <v>0.7358</v>
      </c>
      <c r="S240" s="229">
        <v>0</v>
      </c>
      <c r="T240" s="230">
        <f>S240*H240</f>
        <v>0</v>
      </c>
      <c r="AR240" s="23" t="s">
        <v>167</v>
      </c>
      <c r="AT240" s="23" t="s">
        <v>184</v>
      </c>
      <c r="AU240" s="23" t="s">
        <v>81</v>
      </c>
      <c r="AY240" s="23" t="s">
        <v>129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79</v>
      </c>
      <c r="BK240" s="231">
        <f>ROUND(I240*H240,2)</f>
        <v>0</v>
      </c>
      <c r="BL240" s="23" t="s">
        <v>136</v>
      </c>
      <c r="BM240" s="23" t="s">
        <v>497</v>
      </c>
    </row>
    <row r="241" spans="2:65" s="1" customFormat="1" ht="25.5" customHeight="1">
      <c r="B241" s="45"/>
      <c r="C241" s="220" t="s">
        <v>498</v>
      </c>
      <c r="D241" s="220" t="s">
        <v>131</v>
      </c>
      <c r="E241" s="221" t="s">
        <v>499</v>
      </c>
      <c r="F241" s="222" t="s">
        <v>500</v>
      </c>
      <c r="G241" s="223" t="s">
        <v>231</v>
      </c>
      <c r="H241" s="224">
        <v>1.94</v>
      </c>
      <c r="I241" s="225"/>
      <c r="J241" s="226">
        <f>ROUND(I241*H241,2)</f>
        <v>0</v>
      </c>
      <c r="K241" s="222" t="s">
        <v>135</v>
      </c>
      <c r="L241" s="71"/>
      <c r="M241" s="227" t="s">
        <v>21</v>
      </c>
      <c r="N241" s="228" t="s">
        <v>42</v>
      </c>
      <c r="O241" s="46"/>
      <c r="P241" s="229">
        <f>O241*H241</f>
        <v>0</v>
      </c>
      <c r="Q241" s="229">
        <v>0.00119</v>
      </c>
      <c r="R241" s="229">
        <f>Q241*H241</f>
        <v>0.0023086</v>
      </c>
      <c r="S241" s="229">
        <v>0</v>
      </c>
      <c r="T241" s="230">
        <f>S241*H241</f>
        <v>0</v>
      </c>
      <c r="AR241" s="23" t="s">
        <v>136</v>
      </c>
      <c r="AT241" s="23" t="s">
        <v>131</v>
      </c>
      <c r="AU241" s="23" t="s">
        <v>81</v>
      </c>
      <c r="AY241" s="23" t="s">
        <v>129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79</v>
      </c>
      <c r="BK241" s="231">
        <f>ROUND(I241*H241,2)</f>
        <v>0</v>
      </c>
      <c r="BL241" s="23" t="s">
        <v>136</v>
      </c>
      <c r="BM241" s="23" t="s">
        <v>501</v>
      </c>
    </row>
    <row r="242" spans="2:51" s="11" customFormat="1" ht="13.5">
      <c r="B242" s="232"/>
      <c r="C242" s="233"/>
      <c r="D242" s="234" t="s">
        <v>138</v>
      </c>
      <c r="E242" s="235" t="s">
        <v>21</v>
      </c>
      <c r="F242" s="236" t="s">
        <v>502</v>
      </c>
      <c r="G242" s="233"/>
      <c r="H242" s="237">
        <v>1.94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138</v>
      </c>
      <c r="AU242" s="243" t="s">
        <v>81</v>
      </c>
      <c r="AV242" s="11" t="s">
        <v>81</v>
      </c>
      <c r="AW242" s="11" t="s">
        <v>35</v>
      </c>
      <c r="AX242" s="11" t="s">
        <v>79</v>
      </c>
      <c r="AY242" s="243" t="s">
        <v>129</v>
      </c>
    </row>
    <row r="243" spans="2:65" s="1" customFormat="1" ht="25.5" customHeight="1">
      <c r="B243" s="45"/>
      <c r="C243" s="220" t="s">
        <v>503</v>
      </c>
      <c r="D243" s="220" t="s">
        <v>131</v>
      </c>
      <c r="E243" s="221" t="s">
        <v>504</v>
      </c>
      <c r="F243" s="222" t="s">
        <v>505</v>
      </c>
      <c r="G243" s="223" t="s">
        <v>215</v>
      </c>
      <c r="H243" s="224">
        <v>182</v>
      </c>
      <c r="I243" s="225"/>
      <c r="J243" s="226">
        <f>ROUND(I243*H243,2)</f>
        <v>0</v>
      </c>
      <c r="K243" s="222" t="s">
        <v>135</v>
      </c>
      <c r="L243" s="71"/>
      <c r="M243" s="227" t="s">
        <v>21</v>
      </c>
      <c r="N243" s="228" t="s">
        <v>42</v>
      </c>
      <c r="O243" s="46"/>
      <c r="P243" s="229">
        <f>O243*H243</f>
        <v>0</v>
      </c>
      <c r="Q243" s="229">
        <v>6E-05</v>
      </c>
      <c r="R243" s="229">
        <f>Q243*H243</f>
        <v>0.010920000000000001</v>
      </c>
      <c r="S243" s="229">
        <v>0</v>
      </c>
      <c r="T243" s="230">
        <f>S243*H243</f>
        <v>0</v>
      </c>
      <c r="AR243" s="23" t="s">
        <v>136</v>
      </c>
      <c r="AT243" s="23" t="s">
        <v>131</v>
      </c>
      <c r="AU243" s="23" t="s">
        <v>81</v>
      </c>
      <c r="AY243" s="23" t="s">
        <v>129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79</v>
      </c>
      <c r="BK243" s="231">
        <f>ROUND(I243*H243,2)</f>
        <v>0</v>
      </c>
      <c r="BL243" s="23" t="s">
        <v>136</v>
      </c>
      <c r="BM243" s="23" t="s">
        <v>506</v>
      </c>
    </row>
    <row r="244" spans="2:51" s="11" customFormat="1" ht="13.5">
      <c r="B244" s="232"/>
      <c r="C244" s="233"/>
      <c r="D244" s="234" t="s">
        <v>138</v>
      </c>
      <c r="E244" s="235" t="s">
        <v>21</v>
      </c>
      <c r="F244" s="236" t="s">
        <v>507</v>
      </c>
      <c r="G244" s="233"/>
      <c r="H244" s="237">
        <v>78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138</v>
      </c>
      <c r="AU244" s="243" t="s">
        <v>81</v>
      </c>
      <c r="AV244" s="11" t="s">
        <v>81</v>
      </c>
      <c r="AW244" s="11" t="s">
        <v>35</v>
      </c>
      <c r="AX244" s="11" t="s">
        <v>71</v>
      </c>
      <c r="AY244" s="243" t="s">
        <v>129</v>
      </c>
    </row>
    <row r="245" spans="2:51" s="11" customFormat="1" ht="13.5">
      <c r="B245" s="232"/>
      <c r="C245" s="233"/>
      <c r="D245" s="234" t="s">
        <v>138</v>
      </c>
      <c r="E245" s="235" t="s">
        <v>21</v>
      </c>
      <c r="F245" s="236" t="s">
        <v>508</v>
      </c>
      <c r="G245" s="233"/>
      <c r="H245" s="237">
        <v>104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138</v>
      </c>
      <c r="AU245" s="243" t="s">
        <v>81</v>
      </c>
      <c r="AV245" s="11" t="s">
        <v>81</v>
      </c>
      <c r="AW245" s="11" t="s">
        <v>35</v>
      </c>
      <c r="AX245" s="11" t="s">
        <v>71</v>
      </c>
      <c r="AY245" s="243" t="s">
        <v>129</v>
      </c>
    </row>
    <row r="246" spans="2:51" s="12" customFormat="1" ht="13.5">
      <c r="B246" s="244"/>
      <c r="C246" s="245"/>
      <c r="D246" s="234" t="s">
        <v>138</v>
      </c>
      <c r="E246" s="246" t="s">
        <v>21</v>
      </c>
      <c r="F246" s="247" t="s">
        <v>157</v>
      </c>
      <c r="G246" s="245"/>
      <c r="H246" s="248">
        <v>182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138</v>
      </c>
      <c r="AU246" s="254" t="s">
        <v>81</v>
      </c>
      <c r="AV246" s="12" t="s">
        <v>136</v>
      </c>
      <c r="AW246" s="12" t="s">
        <v>35</v>
      </c>
      <c r="AX246" s="12" t="s">
        <v>79</v>
      </c>
      <c r="AY246" s="254" t="s">
        <v>129</v>
      </c>
    </row>
    <row r="247" spans="2:63" s="10" customFormat="1" ht="29.85" customHeight="1">
      <c r="B247" s="204"/>
      <c r="C247" s="205"/>
      <c r="D247" s="206" t="s">
        <v>70</v>
      </c>
      <c r="E247" s="218" t="s">
        <v>509</v>
      </c>
      <c r="F247" s="218" t="s">
        <v>510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P248</f>
        <v>0</v>
      </c>
      <c r="Q247" s="212"/>
      <c r="R247" s="213">
        <f>R248</f>
        <v>0</v>
      </c>
      <c r="S247" s="212"/>
      <c r="T247" s="214">
        <f>T248</f>
        <v>0</v>
      </c>
      <c r="AR247" s="215" t="s">
        <v>79</v>
      </c>
      <c r="AT247" s="216" t="s">
        <v>70</v>
      </c>
      <c r="AU247" s="216" t="s">
        <v>79</v>
      </c>
      <c r="AY247" s="215" t="s">
        <v>129</v>
      </c>
      <c r="BK247" s="217">
        <f>BK248</f>
        <v>0</v>
      </c>
    </row>
    <row r="248" spans="2:65" s="1" customFormat="1" ht="25.5" customHeight="1">
      <c r="B248" s="45"/>
      <c r="C248" s="220" t="s">
        <v>511</v>
      </c>
      <c r="D248" s="220" t="s">
        <v>131</v>
      </c>
      <c r="E248" s="221" t="s">
        <v>512</v>
      </c>
      <c r="F248" s="222" t="s">
        <v>513</v>
      </c>
      <c r="G248" s="223" t="s">
        <v>195</v>
      </c>
      <c r="H248" s="224">
        <v>555.285</v>
      </c>
      <c r="I248" s="225"/>
      <c r="J248" s="226">
        <f>ROUND(I248*H248,2)</f>
        <v>0</v>
      </c>
      <c r="K248" s="222" t="s">
        <v>514</v>
      </c>
      <c r="L248" s="71"/>
      <c r="M248" s="227" t="s">
        <v>21</v>
      </c>
      <c r="N248" s="228" t="s">
        <v>42</v>
      </c>
      <c r="O248" s="4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AR248" s="23" t="s">
        <v>136</v>
      </c>
      <c r="AT248" s="23" t="s">
        <v>131</v>
      </c>
      <c r="AU248" s="23" t="s">
        <v>81</v>
      </c>
      <c r="AY248" s="23" t="s">
        <v>129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79</v>
      </c>
      <c r="BK248" s="231">
        <f>ROUND(I248*H248,2)</f>
        <v>0</v>
      </c>
      <c r="BL248" s="23" t="s">
        <v>136</v>
      </c>
      <c r="BM248" s="23" t="s">
        <v>515</v>
      </c>
    </row>
    <row r="249" spans="2:63" s="10" customFormat="1" ht="37.4" customHeight="1">
      <c r="B249" s="204"/>
      <c r="C249" s="205"/>
      <c r="D249" s="206" t="s">
        <v>70</v>
      </c>
      <c r="E249" s="207" t="s">
        <v>516</v>
      </c>
      <c r="F249" s="207" t="s">
        <v>517</v>
      </c>
      <c r="G249" s="205"/>
      <c r="H249" s="205"/>
      <c r="I249" s="208"/>
      <c r="J249" s="209">
        <f>BK249</f>
        <v>0</v>
      </c>
      <c r="K249" s="205"/>
      <c r="L249" s="210"/>
      <c r="M249" s="211"/>
      <c r="N249" s="212"/>
      <c r="O249" s="212"/>
      <c r="P249" s="213">
        <f>P250+P260</f>
        <v>0</v>
      </c>
      <c r="Q249" s="212"/>
      <c r="R249" s="213">
        <f>R250+R260</f>
        <v>1.4242108</v>
      </c>
      <c r="S249" s="212"/>
      <c r="T249" s="214">
        <f>T250+T260</f>
        <v>0</v>
      </c>
      <c r="AR249" s="215" t="s">
        <v>81</v>
      </c>
      <c r="AT249" s="216" t="s">
        <v>70</v>
      </c>
      <c r="AU249" s="216" t="s">
        <v>71</v>
      </c>
      <c r="AY249" s="215" t="s">
        <v>129</v>
      </c>
      <c r="BK249" s="217">
        <f>BK250+BK260</f>
        <v>0</v>
      </c>
    </row>
    <row r="250" spans="2:63" s="10" customFormat="1" ht="19.9" customHeight="1">
      <c r="B250" s="204"/>
      <c r="C250" s="205"/>
      <c r="D250" s="206" t="s">
        <v>70</v>
      </c>
      <c r="E250" s="218" t="s">
        <v>518</v>
      </c>
      <c r="F250" s="218" t="s">
        <v>519</v>
      </c>
      <c r="G250" s="205"/>
      <c r="H250" s="205"/>
      <c r="I250" s="208"/>
      <c r="J250" s="219">
        <f>BK250</f>
        <v>0</v>
      </c>
      <c r="K250" s="205"/>
      <c r="L250" s="210"/>
      <c r="M250" s="211"/>
      <c r="N250" s="212"/>
      <c r="O250" s="212"/>
      <c r="P250" s="213">
        <f>SUM(P251:P259)</f>
        <v>0</v>
      </c>
      <c r="Q250" s="212"/>
      <c r="R250" s="213">
        <f>SUM(R251:R259)</f>
        <v>0.18135480000000004</v>
      </c>
      <c r="S250" s="212"/>
      <c r="T250" s="214">
        <f>SUM(T251:T259)</f>
        <v>0</v>
      </c>
      <c r="AR250" s="215" t="s">
        <v>81</v>
      </c>
      <c r="AT250" s="216" t="s">
        <v>70</v>
      </c>
      <c r="AU250" s="216" t="s">
        <v>79</v>
      </c>
      <c r="AY250" s="215" t="s">
        <v>129</v>
      </c>
      <c r="BK250" s="217">
        <f>SUM(BK251:BK259)</f>
        <v>0</v>
      </c>
    </row>
    <row r="251" spans="2:65" s="1" customFormat="1" ht="25.5" customHeight="1">
      <c r="B251" s="45"/>
      <c r="C251" s="220" t="s">
        <v>520</v>
      </c>
      <c r="D251" s="220" t="s">
        <v>131</v>
      </c>
      <c r="E251" s="221" t="s">
        <v>521</v>
      </c>
      <c r="F251" s="222" t="s">
        <v>522</v>
      </c>
      <c r="G251" s="223" t="s">
        <v>231</v>
      </c>
      <c r="H251" s="224">
        <v>26.462</v>
      </c>
      <c r="I251" s="225"/>
      <c r="J251" s="226">
        <f>ROUND(I251*H251,2)</f>
        <v>0</v>
      </c>
      <c r="K251" s="222" t="s">
        <v>135</v>
      </c>
      <c r="L251" s="71"/>
      <c r="M251" s="227" t="s">
        <v>21</v>
      </c>
      <c r="N251" s="228" t="s">
        <v>42</v>
      </c>
      <c r="O251" s="4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" t="s">
        <v>207</v>
      </c>
      <c r="AT251" s="23" t="s">
        <v>131</v>
      </c>
      <c r="AU251" s="23" t="s">
        <v>81</v>
      </c>
      <c r="AY251" s="23" t="s">
        <v>129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23" t="s">
        <v>79</v>
      </c>
      <c r="BK251" s="231">
        <f>ROUND(I251*H251,2)</f>
        <v>0</v>
      </c>
      <c r="BL251" s="23" t="s">
        <v>207</v>
      </c>
      <c r="BM251" s="23" t="s">
        <v>523</v>
      </c>
    </row>
    <row r="252" spans="2:51" s="11" customFormat="1" ht="13.5">
      <c r="B252" s="232"/>
      <c r="C252" s="233"/>
      <c r="D252" s="234" t="s">
        <v>138</v>
      </c>
      <c r="E252" s="235" t="s">
        <v>21</v>
      </c>
      <c r="F252" s="236" t="s">
        <v>524</v>
      </c>
      <c r="G252" s="233"/>
      <c r="H252" s="237">
        <v>26.462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138</v>
      </c>
      <c r="AU252" s="243" t="s">
        <v>81</v>
      </c>
      <c r="AV252" s="11" t="s">
        <v>81</v>
      </c>
      <c r="AW252" s="11" t="s">
        <v>35</v>
      </c>
      <c r="AX252" s="11" t="s">
        <v>79</v>
      </c>
      <c r="AY252" s="243" t="s">
        <v>129</v>
      </c>
    </row>
    <row r="253" spans="2:65" s="1" customFormat="1" ht="16.5" customHeight="1">
      <c r="B253" s="45"/>
      <c r="C253" s="255" t="s">
        <v>525</v>
      </c>
      <c r="D253" s="255" t="s">
        <v>184</v>
      </c>
      <c r="E253" s="256" t="s">
        <v>526</v>
      </c>
      <c r="F253" s="257" t="s">
        <v>527</v>
      </c>
      <c r="G253" s="258" t="s">
        <v>195</v>
      </c>
      <c r="H253" s="259">
        <v>0.012</v>
      </c>
      <c r="I253" s="260"/>
      <c r="J253" s="261">
        <f>ROUND(I253*H253,2)</f>
        <v>0</v>
      </c>
      <c r="K253" s="257" t="s">
        <v>135</v>
      </c>
      <c r="L253" s="262"/>
      <c r="M253" s="263" t="s">
        <v>21</v>
      </c>
      <c r="N253" s="264" t="s">
        <v>42</v>
      </c>
      <c r="O253" s="46"/>
      <c r="P253" s="229">
        <f>O253*H253</f>
        <v>0</v>
      </c>
      <c r="Q253" s="229">
        <v>1</v>
      </c>
      <c r="R253" s="229">
        <f>Q253*H253</f>
        <v>0.012</v>
      </c>
      <c r="S253" s="229">
        <v>0</v>
      </c>
      <c r="T253" s="230">
        <f>S253*H253</f>
        <v>0</v>
      </c>
      <c r="AR253" s="23" t="s">
        <v>286</v>
      </c>
      <c r="AT253" s="23" t="s">
        <v>184</v>
      </c>
      <c r="AU253" s="23" t="s">
        <v>81</v>
      </c>
      <c r="AY253" s="23" t="s">
        <v>129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79</v>
      </c>
      <c r="BK253" s="231">
        <f>ROUND(I253*H253,2)</f>
        <v>0</v>
      </c>
      <c r="BL253" s="23" t="s">
        <v>207</v>
      </c>
      <c r="BM253" s="23" t="s">
        <v>528</v>
      </c>
    </row>
    <row r="254" spans="2:51" s="11" customFormat="1" ht="13.5">
      <c r="B254" s="232"/>
      <c r="C254" s="233"/>
      <c r="D254" s="234" t="s">
        <v>138</v>
      </c>
      <c r="E254" s="233"/>
      <c r="F254" s="236" t="s">
        <v>529</v>
      </c>
      <c r="G254" s="233"/>
      <c r="H254" s="237">
        <v>0.012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138</v>
      </c>
      <c r="AU254" s="243" t="s">
        <v>81</v>
      </c>
      <c r="AV254" s="11" t="s">
        <v>81</v>
      </c>
      <c r="AW254" s="11" t="s">
        <v>6</v>
      </c>
      <c r="AX254" s="11" t="s">
        <v>79</v>
      </c>
      <c r="AY254" s="243" t="s">
        <v>129</v>
      </c>
    </row>
    <row r="255" spans="2:65" s="1" customFormat="1" ht="25.5" customHeight="1">
      <c r="B255" s="45"/>
      <c r="C255" s="220" t="s">
        <v>530</v>
      </c>
      <c r="D255" s="220" t="s">
        <v>131</v>
      </c>
      <c r="E255" s="221" t="s">
        <v>531</v>
      </c>
      <c r="F255" s="222" t="s">
        <v>532</v>
      </c>
      <c r="G255" s="223" t="s">
        <v>231</v>
      </c>
      <c r="H255" s="224">
        <v>26.462</v>
      </c>
      <c r="I255" s="225"/>
      <c r="J255" s="226">
        <f>ROUND(I255*H255,2)</f>
        <v>0</v>
      </c>
      <c r="K255" s="222" t="s">
        <v>135</v>
      </c>
      <c r="L255" s="71"/>
      <c r="M255" s="227" t="s">
        <v>21</v>
      </c>
      <c r="N255" s="228" t="s">
        <v>42</v>
      </c>
      <c r="O255" s="46"/>
      <c r="P255" s="229">
        <f>O255*H255</f>
        <v>0</v>
      </c>
      <c r="Q255" s="229">
        <v>0.0004</v>
      </c>
      <c r="R255" s="229">
        <f>Q255*H255</f>
        <v>0.0105848</v>
      </c>
      <c r="S255" s="229">
        <v>0</v>
      </c>
      <c r="T255" s="230">
        <f>S255*H255</f>
        <v>0</v>
      </c>
      <c r="AR255" s="23" t="s">
        <v>207</v>
      </c>
      <c r="AT255" s="23" t="s">
        <v>131</v>
      </c>
      <c r="AU255" s="23" t="s">
        <v>81</v>
      </c>
      <c r="AY255" s="23" t="s">
        <v>129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79</v>
      </c>
      <c r="BK255" s="231">
        <f>ROUND(I255*H255,2)</f>
        <v>0</v>
      </c>
      <c r="BL255" s="23" t="s">
        <v>207</v>
      </c>
      <c r="BM255" s="23" t="s">
        <v>533</v>
      </c>
    </row>
    <row r="256" spans="2:65" s="1" customFormat="1" ht="16.5" customHeight="1">
      <c r="B256" s="45"/>
      <c r="C256" s="255" t="s">
        <v>534</v>
      </c>
      <c r="D256" s="255" t="s">
        <v>184</v>
      </c>
      <c r="E256" s="256" t="s">
        <v>535</v>
      </c>
      <c r="F256" s="257" t="s">
        <v>536</v>
      </c>
      <c r="G256" s="258" t="s">
        <v>231</v>
      </c>
      <c r="H256" s="259">
        <v>31.754</v>
      </c>
      <c r="I256" s="260"/>
      <c r="J256" s="261">
        <f>ROUND(I256*H256,2)</f>
        <v>0</v>
      </c>
      <c r="K256" s="257" t="s">
        <v>135</v>
      </c>
      <c r="L256" s="262"/>
      <c r="M256" s="263" t="s">
        <v>21</v>
      </c>
      <c r="N256" s="264" t="s">
        <v>42</v>
      </c>
      <c r="O256" s="46"/>
      <c r="P256" s="229">
        <f>O256*H256</f>
        <v>0</v>
      </c>
      <c r="Q256" s="229">
        <v>0.005</v>
      </c>
      <c r="R256" s="229">
        <f>Q256*H256</f>
        <v>0.15877000000000002</v>
      </c>
      <c r="S256" s="229">
        <v>0</v>
      </c>
      <c r="T256" s="230">
        <f>S256*H256</f>
        <v>0</v>
      </c>
      <c r="AR256" s="23" t="s">
        <v>286</v>
      </c>
      <c r="AT256" s="23" t="s">
        <v>184</v>
      </c>
      <c r="AU256" s="23" t="s">
        <v>81</v>
      </c>
      <c r="AY256" s="23" t="s">
        <v>129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79</v>
      </c>
      <c r="BK256" s="231">
        <f>ROUND(I256*H256,2)</f>
        <v>0</v>
      </c>
      <c r="BL256" s="23" t="s">
        <v>207</v>
      </c>
      <c r="BM256" s="23" t="s">
        <v>537</v>
      </c>
    </row>
    <row r="257" spans="2:51" s="11" customFormat="1" ht="13.5">
      <c r="B257" s="232"/>
      <c r="C257" s="233"/>
      <c r="D257" s="234" t="s">
        <v>138</v>
      </c>
      <c r="E257" s="233"/>
      <c r="F257" s="236" t="s">
        <v>538</v>
      </c>
      <c r="G257" s="233"/>
      <c r="H257" s="237">
        <v>31.754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138</v>
      </c>
      <c r="AU257" s="243" t="s">
        <v>81</v>
      </c>
      <c r="AV257" s="11" t="s">
        <v>81</v>
      </c>
      <c r="AW257" s="11" t="s">
        <v>6</v>
      </c>
      <c r="AX257" s="11" t="s">
        <v>79</v>
      </c>
      <c r="AY257" s="243" t="s">
        <v>129</v>
      </c>
    </row>
    <row r="258" spans="2:65" s="1" customFormat="1" ht="38.25" customHeight="1">
      <c r="B258" s="45"/>
      <c r="C258" s="220" t="s">
        <v>539</v>
      </c>
      <c r="D258" s="220" t="s">
        <v>131</v>
      </c>
      <c r="E258" s="221" t="s">
        <v>540</v>
      </c>
      <c r="F258" s="222" t="s">
        <v>541</v>
      </c>
      <c r="G258" s="223" t="s">
        <v>195</v>
      </c>
      <c r="H258" s="224">
        <v>0.181</v>
      </c>
      <c r="I258" s="225"/>
      <c r="J258" s="226">
        <f>ROUND(I258*H258,2)</f>
        <v>0</v>
      </c>
      <c r="K258" s="222" t="s">
        <v>135</v>
      </c>
      <c r="L258" s="71"/>
      <c r="M258" s="227" t="s">
        <v>21</v>
      </c>
      <c r="N258" s="228" t="s">
        <v>42</v>
      </c>
      <c r="O258" s="4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AR258" s="23" t="s">
        <v>207</v>
      </c>
      <c r="AT258" s="23" t="s">
        <v>131</v>
      </c>
      <c r="AU258" s="23" t="s">
        <v>81</v>
      </c>
      <c r="AY258" s="23" t="s">
        <v>129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23" t="s">
        <v>79</v>
      </c>
      <c r="BK258" s="231">
        <f>ROUND(I258*H258,2)</f>
        <v>0</v>
      </c>
      <c r="BL258" s="23" t="s">
        <v>207</v>
      </c>
      <c r="BM258" s="23" t="s">
        <v>542</v>
      </c>
    </row>
    <row r="259" spans="2:65" s="1" customFormat="1" ht="38.25" customHeight="1">
      <c r="B259" s="45"/>
      <c r="C259" s="220" t="s">
        <v>543</v>
      </c>
      <c r="D259" s="220" t="s">
        <v>131</v>
      </c>
      <c r="E259" s="221" t="s">
        <v>544</v>
      </c>
      <c r="F259" s="222" t="s">
        <v>545</v>
      </c>
      <c r="G259" s="223" t="s">
        <v>195</v>
      </c>
      <c r="H259" s="224">
        <v>0.181</v>
      </c>
      <c r="I259" s="225"/>
      <c r="J259" s="226">
        <f>ROUND(I259*H259,2)</f>
        <v>0</v>
      </c>
      <c r="K259" s="222" t="s">
        <v>135</v>
      </c>
      <c r="L259" s="71"/>
      <c r="M259" s="227" t="s">
        <v>21</v>
      </c>
      <c r="N259" s="228" t="s">
        <v>42</v>
      </c>
      <c r="O259" s="4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AR259" s="23" t="s">
        <v>207</v>
      </c>
      <c r="AT259" s="23" t="s">
        <v>131</v>
      </c>
      <c r="AU259" s="23" t="s">
        <v>81</v>
      </c>
      <c r="AY259" s="23" t="s">
        <v>129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79</v>
      </c>
      <c r="BK259" s="231">
        <f>ROUND(I259*H259,2)</f>
        <v>0</v>
      </c>
      <c r="BL259" s="23" t="s">
        <v>207</v>
      </c>
      <c r="BM259" s="23" t="s">
        <v>546</v>
      </c>
    </row>
    <row r="260" spans="2:63" s="10" customFormat="1" ht="29.85" customHeight="1">
      <c r="B260" s="204"/>
      <c r="C260" s="205"/>
      <c r="D260" s="206" t="s">
        <v>70</v>
      </c>
      <c r="E260" s="218" t="s">
        <v>547</v>
      </c>
      <c r="F260" s="218" t="s">
        <v>548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SUM(P261:P267)</f>
        <v>0</v>
      </c>
      <c r="Q260" s="212"/>
      <c r="R260" s="213">
        <f>SUM(R261:R267)</f>
        <v>1.242856</v>
      </c>
      <c r="S260" s="212"/>
      <c r="T260" s="214">
        <f>SUM(T261:T267)</f>
        <v>0</v>
      </c>
      <c r="AR260" s="215" t="s">
        <v>81</v>
      </c>
      <c r="AT260" s="216" t="s">
        <v>70</v>
      </c>
      <c r="AU260" s="216" t="s">
        <v>79</v>
      </c>
      <c r="AY260" s="215" t="s">
        <v>129</v>
      </c>
      <c r="BK260" s="217">
        <f>SUM(BK261:BK267)</f>
        <v>0</v>
      </c>
    </row>
    <row r="261" spans="2:65" s="1" customFormat="1" ht="16.5" customHeight="1">
      <c r="B261" s="45"/>
      <c r="C261" s="220" t="s">
        <v>549</v>
      </c>
      <c r="D261" s="220" t="s">
        <v>131</v>
      </c>
      <c r="E261" s="221" t="s">
        <v>550</v>
      </c>
      <c r="F261" s="222" t="s">
        <v>551</v>
      </c>
      <c r="G261" s="223" t="s">
        <v>237</v>
      </c>
      <c r="H261" s="224">
        <v>853.58</v>
      </c>
      <c r="I261" s="225"/>
      <c r="J261" s="226">
        <f>ROUND(I261*H261,2)</f>
        <v>0</v>
      </c>
      <c r="K261" s="222" t="s">
        <v>21</v>
      </c>
      <c r="L261" s="71"/>
      <c r="M261" s="227" t="s">
        <v>21</v>
      </c>
      <c r="N261" s="228" t="s">
        <v>42</v>
      </c>
      <c r="O261" s="46"/>
      <c r="P261" s="229">
        <f>O261*H261</f>
        <v>0</v>
      </c>
      <c r="Q261" s="229">
        <v>0.001</v>
      </c>
      <c r="R261" s="229">
        <f>Q261*H261</f>
        <v>0.85358</v>
      </c>
      <c r="S261" s="229">
        <v>0</v>
      </c>
      <c r="T261" s="230">
        <f>S261*H261</f>
        <v>0</v>
      </c>
      <c r="AR261" s="23" t="s">
        <v>207</v>
      </c>
      <c r="AT261" s="23" t="s">
        <v>131</v>
      </c>
      <c r="AU261" s="23" t="s">
        <v>81</v>
      </c>
      <c r="AY261" s="23" t="s">
        <v>129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79</v>
      </c>
      <c r="BK261" s="231">
        <f>ROUND(I261*H261,2)</f>
        <v>0</v>
      </c>
      <c r="BL261" s="23" t="s">
        <v>207</v>
      </c>
      <c r="BM261" s="23" t="s">
        <v>552</v>
      </c>
    </row>
    <row r="262" spans="2:51" s="11" customFormat="1" ht="13.5">
      <c r="B262" s="232"/>
      <c r="C262" s="233"/>
      <c r="D262" s="234" t="s">
        <v>138</v>
      </c>
      <c r="E262" s="235" t="s">
        <v>21</v>
      </c>
      <c r="F262" s="236" t="s">
        <v>553</v>
      </c>
      <c r="G262" s="233"/>
      <c r="H262" s="237">
        <v>853.58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138</v>
      </c>
      <c r="AU262" s="243" t="s">
        <v>81</v>
      </c>
      <c r="AV262" s="11" t="s">
        <v>81</v>
      </c>
      <c r="AW262" s="11" t="s">
        <v>35</v>
      </c>
      <c r="AX262" s="11" t="s">
        <v>79</v>
      </c>
      <c r="AY262" s="243" t="s">
        <v>129</v>
      </c>
    </row>
    <row r="263" spans="2:65" s="1" customFormat="1" ht="25.5" customHeight="1">
      <c r="B263" s="45"/>
      <c r="C263" s="220" t="s">
        <v>554</v>
      </c>
      <c r="D263" s="220" t="s">
        <v>131</v>
      </c>
      <c r="E263" s="221" t="s">
        <v>555</v>
      </c>
      <c r="F263" s="222" t="s">
        <v>556</v>
      </c>
      <c r="G263" s="223" t="s">
        <v>237</v>
      </c>
      <c r="H263" s="224">
        <v>389.276</v>
      </c>
      <c r="I263" s="225"/>
      <c r="J263" s="226">
        <f>ROUND(I263*H263,2)</f>
        <v>0</v>
      </c>
      <c r="K263" s="222" t="s">
        <v>21</v>
      </c>
      <c r="L263" s="71"/>
      <c r="M263" s="227" t="s">
        <v>21</v>
      </c>
      <c r="N263" s="228" t="s">
        <v>42</v>
      </c>
      <c r="O263" s="46"/>
      <c r="P263" s="229">
        <f>O263*H263</f>
        <v>0</v>
      </c>
      <c r="Q263" s="229">
        <v>0.001</v>
      </c>
      <c r="R263" s="229">
        <f>Q263*H263</f>
        <v>0.389276</v>
      </c>
      <c r="S263" s="229">
        <v>0</v>
      </c>
      <c r="T263" s="230">
        <f>S263*H263</f>
        <v>0</v>
      </c>
      <c r="AR263" s="23" t="s">
        <v>207</v>
      </c>
      <c r="AT263" s="23" t="s">
        <v>131</v>
      </c>
      <c r="AU263" s="23" t="s">
        <v>81</v>
      </c>
      <c r="AY263" s="23" t="s">
        <v>129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23" t="s">
        <v>79</v>
      </c>
      <c r="BK263" s="231">
        <f>ROUND(I263*H263,2)</f>
        <v>0</v>
      </c>
      <c r="BL263" s="23" t="s">
        <v>207</v>
      </c>
      <c r="BM263" s="23" t="s">
        <v>557</v>
      </c>
    </row>
    <row r="264" spans="2:51" s="13" customFormat="1" ht="13.5">
      <c r="B264" s="265"/>
      <c r="C264" s="266"/>
      <c r="D264" s="234" t="s">
        <v>138</v>
      </c>
      <c r="E264" s="267" t="s">
        <v>21</v>
      </c>
      <c r="F264" s="268" t="s">
        <v>558</v>
      </c>
      <c r="G264" s="266"/>
      <c r="H264" s="267" t="s">
        <v>21</v>
      </c>
      <c r="I264" s="269"/>
      <c r="J264" s="266"/>
      <c r="K264" s="266"/>
      <c r="L264" s="270"/>
      <c r="M264" s="271"/>
      <c r="N264" s="272"/>
      <c r="O264" s="272"/>
      <c r="P264" s="272"/>
      <c r="Q264" s="272"/>
      <c r="R264" s="272"/>
      <c r="S264" s="272"/>
      <c r="T264" s="273"/>
      <c r="AT264" s="274" t="s">
        <v>138</v>
      </c>
      <c r="AU264" s="274" t="s">
        <v>81</v>
      </c>
      <c r="AV264" s="13" t="s">
        <v>79</v>
      </c>
      <c r="AW264" s="13" t="s">
        <v>35</v>
      </c>
      <c r="AX264" s="13" t="s">
        <v>71</v>
      </c>
      <c r="AY264" s="274" t="s">
        <v>129</v>
      </c>
    </row>
    <row r="265" spans="2:51" s="11" customFormat="1" ht="13.5">
      <c r="B265" s="232"/>
      <c r="C265" s="233"/>
      <c r="D265" s="234" t="s">
        <v>138</v>
      </c>
      <c r="E265" s="235" t="s">
        <v>21</v>
      </c>
      <c r="F265" s="236" t="s">
        <v>559</v>
      </c>
      <c r="G265" s="233"/>
      <c r="H265" s="237">
        <v>389.276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138</v>
      </c>
      <c r="AU265" s="243" t="s">
        <v>81</v>
      </c>
      <c r="AV265" s="11" t="s">
        <v>81</v>
      </c>
      <c r="AW265" s="11" t="s">
        <v>35</v>
      </c>
      <c r="AX265" s="11" t="s">
        <v>71</v>
      </c>
      <c r="AY265" s="243" t="s">
        <v>129</v>
      </c>
    </row>
    <row r="266" spans="2:51" s="12" customFormat="1" ht="13.5">
      <c r="B266" s="244"/>
      <c r="C266" s="245"/>
      <c r="D266" s="234" t="s">
        <v>138</v>
      </c>
      <c r="E266" s="246" t="s">
        <v>21</v>
      </c>
      <c r="F266" s="247" t="s">
        <v>157</v>
      </c>
      <c r="G266" s="245"/>
      <c r="H266" s="248">
        <v>389.276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138</v>
      </c>
      <c r="AU266" s="254" t="s">
        <v>81</v>
      </c>
      <c r="AV266" s="12" t="s">
        <v>136</v>
      </c>
      <c r="AW266" s="12" t="s">
        <v>35</v>
      </c>
      <c r="AX266" s="12" t="s">
        <v>79</v>
      </c>
      <c r="AY266" s="254" t="s">
        <v>129</v>
      </c>
    </row>
    <row r="267" spans="2:65" s="1" customFormat="1" ht="38.25" customHeight="1">
      <c r="B267" s="45"/>
      <c r="C267" s="220" t="s">
        <v>560</v>
      </c>
      <c r="D267" s="220" t="s">
        <v>131</v>
      </c>
      <c r="E267" s="221" t="s">
        <v>561</v>
      </c>
      <c r="F267" s="222" t="s">
        <v>562</v>
      </c>
      <c r="G267" s="223" t="s">
        <v>195</v>
      </c>
      <c r="H267" s="224">
        <v>1.243</v>
      </c>
      <c r="I267" s="225"/>
      <c r="J267" s="226">
        <f>ROUND(I267*H267,2)</f>
        <v>0</v>
      </c>
      <c r="K267" s="222" t="s">
        <v>170</v>
      </c>
      <c r="L267" s="71"/>
      <c r="M267" s="227" t="s">
        <v>21</v>
      </c>
      <c r="N267" s="275" t="s">
        <v>42</v>
      </c>
      <c r="O267" s="276"/>
      <c r="P267" s="277">
        <f>O267*H267</f>
        <v>0</v>
      </c>
      <c r="Q267" s="277">
        <v>0</v>
      </c>
      <c r="R267" s="277">
        <f>Q267*H267</f>
        <v>0</v>
      </c>
      <c r="S267" s="277">
        <v>0</v>
      </c>
      <c r="T267" s="278">
        <f>S267*H267</f>
        <v>0</v>
      </c>
      <c r="AR267" s="23" t="s">
        <v>207</v>
      </c>
      <c r="AT267" s="23" t="s">
        <v>131</v>
      </c>
      <c r="AU267" s="23" t="s">
        <v>81</v>
      </c>
      <c r="AY267" s="23" t="s">
        <v>129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79</v>
      </c>
      <c r="BK267" s="231">
        <f>ROUND(I267*H267,2)</f>
        <v>0</v>
      </c>
      <c r="BL267" s="23" t="s">
        <v>207</v>
      </c>
      <c r="BM267" s="23" t="s">
        <v>563</v>
      </c>
    </row>
    <row r="268" spans="2:12" s="1" customFormat="1" ht="6.95" customHeight="1">
      <c r="B268" s="66"/>
      <c r="C268" s="67"/>
      <c r="D268" s="67"/>
      <c r="E268" s="67"/>
      <c r="F268" s="67"/>
      <c r="G268" s="67"/>
      <c r="H268" s="67"/>
      <c r="I268" s="165"/>
      <c r="J268" s="67"/>
      <c r="K268" s="67"/>
      <c r="L268" s="71"/>
    </row>
  </sheetData>
  <sheetProtection password="CC35" sheet="1" objects="1" scenarios="1" formatColumns="0" formatRows="0" autoFilter="0"/>
  <autoFilter ref="C87:K267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Oprava zpevněné plochy před ZŠ Dr. M. Tyrše, Česká Lípa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564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19. 12. 2018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ROUND(SUM(BE84:BE171),2)</f>
        <v>0</v>
      </c>
      <c r="G30" s="46"/>
      <c r="H30" s="46"/>
      <c r="I30" s="157">
        <v>0.21</v>
      </c>
      <c r="J30" s="156">
        <f>ROUND(ROUND((SUM(BE84:BE171)),2)*I30,2)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ROUND(SUM(BF84:BF171),2)</f>
        <v>0</v>
      </c>
      <c r="G31" s="46"/>
      <c r="H31" s="46"/>
      <c r="I31" s="157">
        <v>0.15</v>
      </c>
      <c r="J31" s="156">
        <f>ROUND(ROUND((SUM(BF84:BF171)),2)*I31,2)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ROUND(SUM(BG84:BG171),2)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ROUND(SUM(BH84:BH171),2)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ROUND(SUM(BI84:BI171),2)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zpevněné plochy před ZŠ Dr. M. Tyrše, Česká Lípa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 901 - Bourání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Česká Lípa</v>
      </c>
      <c r="G51" s="46"/>
      <c r="H51" s="46"/>
      <c r="I51" s="145" t="s">
        <v>33</v>
      </c>
      <c r="J51" s="43" t="str">
        <f>E21</f>
        <v>Projektový ATELIER DAVID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J85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J86</f>
        <v>0</v>
      </c>
      <c r="K58" s="189"/>
    </row>
    <row r="59" spans="2:11" s="8" customFormat="1" ht="19.9" customHeight="1">
      <c r="B59" s="183"/>
      <c r="C59" s="184"/>
      <c r="D59" s="185" t="s">
        <v>107</v>
      </c>
      <c r="E59" s="186"/>
      <c r="F59" s="186"/>
      <c r="G59" s="186"/>
      <c r="H59" s="186"/>
      <c r="I59" s="187"/>
      <c r="J59" s="188">
        <f>J124</f>
        <v>0</v>
      </c>
      <c r="K59" s="189"/>
    </row>
    <row r="60" spans="2:11" s="8" customFormat="1" ht="19.9" customHeight="1">
      <c r="B60" s="183"/>
      <c r="C60" s="184"/>
      <c r="D60" s="185" t="s">
        <v>108</v>
      </c>
      <c r="E60" s="186"/>
      <c r="F60" s="186"/>
      <c r="G60" s="186"/>
      <c r="H60" s="186"/>
      <c r="I60" s="187"/>
      <c r="J60" s="188">
        <f>J130</f>
        <v>0</v>
      </c>
      <c r="K60" s="189"/>
    </row>
    <row r="61" spans="2:11" s="8" customFormat="1" ht="19.9" customHeight="1">
      <c r="B61" s="183"/>
      <c r="C61" s="184"/>
      <c r="D61" s="185" t="s">
        <v>565</v>
      </c>
      <c r="E61" s="186"/>
      <c r="F61" s="186"/>
      <c r="G61" s="186"/>
      <c r="H61" s="186"/>
      <c r="I61" s="187"/>
      <c r="J61" s="188">
        <f>J152</f>
        <v>0</v>
      </c>
      <c r="K61" s="189"/>
    </row>
    <row r="62" spans="2:11" s="7" customFormat="1" ht="24.95" customHeight="1">
      <c r="B62" s="176"/>
      <c r="C62" s="177"/>
      <c r="D62" s="178" t="s">
        <v>110</v>
      </c>
      <c r="E62" s="179"/>
      <c r="F62" s="179"/>
      <c r="G62" s="179"/>
      <c r="H62" s="179"/>
      <c r="I62" s="180"/>
      <c r="J62" s="181">
        <f>J163</f>
        <v>0</v>
      </c>
      <c r="K62" s="182"/>
    </row>
    <row r="63" spans="2:11" s="8" customFormat="1" ht="19.9" customHeight="1">
      <c r="B63" s="183"/>
      <c r="C63" s="184"/>
      <c r="D63" s="185" t="s">
        <v>566</v>
      </c>
      <c r="E63" s="186"/>
      <c r="F63" s="186"/>
      <c r="G63" s="186"/>
      <c r="H63" s="186"/>
      <c r="I63" s="187"/>
      <c r="J63" s="188">
        <f>J164</f>
        <v>0</v>
      </c>
      <c r="K63" s="189"/>
    </row>
    <row r="64" spans="2:11" s="8" customFormat="1" ht="19.9" customHeight="1">
      <c r="B64" s="183"/>
      <c r="C64" s="184"/>
      <c r="D64" s="185" t="s">
        <v>112</v>
      </c>
      <c r="E64" s="186"/>
      <c r="F64" s="186"/>
      <c r="G64" s="186"/>
      <c r="H64" s="186"/>
      <c r="I64" s="187"/>
      <c r="J64" s="188">
        <f>J166</f>
        <v>0</v>
      </c>
      <c r="K64" s="189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pans="2:12" s="1" customFormat="1" ht="36.95" customHeight="1">
      <c r="B71" s="45"/>
      <c r="C71" s="72" t="s">
        <v>113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6.5" customHeight="1">
      <c r="B74" s="45"/>
      <c r="C74" s="73"/>
      <c r="D74" s="73"/>
      <c r="E74" s="191" t="str">
        <f>E7</f>
        <v>Oprava zpevněné plochy před ZŠ Dr. M. Tyrše, Česká Lípa</v>
      </c>
      <c r="F74" s="75"/>
      <c r="G74" s="75"/>
      <c r="H74" s="75"/>
      <c r="I74" s="190"/>
      <c r="J74" s="73"/>
      <c r="K74" s="73"/>
      <c r="L74" s="71"/>
    </row>
    <row r="75" spans="2:12" s="1" customFormat="1" ht="14.4" customHeight="1">
      <c r="B75" s="45"/>
      <c r="C75" s="75" t="s">
        <v>94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SO 901 - Bourání</v>
      </c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92" t="str">
        <f>F12</f>
        <v xml:space="preserve"> </v>
      </c>
      <c r="G78" s="73"/>
      <c r="H78" s="73"/>
      <c r="I78" s="193" t="s">
        <v>25</v>
      </c>
      <c r="J78" s="84" t="str">
        <f>IF(J12="","",J12)</f>
        <v>19. 12. 2018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92" t="str">
        <f>E15</f>
        <v>Město Česká Lípa</v>
      </c>
      <c r="G80" s="73"/>
      <c r="H80" s="73"/>
      <c r="I80" s="193" t="s">
        <v>33</v>
      </c>
      <c r="J80" s="192" t="str">
        <f>E21</f>
        <v>Projektový ATELIER DAVID</v>
      </c>
      <c r="K80" s="73"/>
      <c r="L80" s="71"/>
    </row>
    <row r="81" spans="2:12" s="1" customFormat="1" ht="14.4" customHeight="1">
      <c r="B81" s="45"/>
      <c r="C81" s="75" t="s">
        <v>31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20" s="9" customFormat="1" ht="29.25" customHeight="1">
      <c r="B83" s="194"/>
      <c r="C83" s="195" t="s">
        <v>114</v>
      </c>
      <c r="D83" s="196" t="s">
        <v>56</v>
      </c>
      <c r="E83" s="196" t="s">
        <v>52</v>
      </c>
      <c r="F83" s="196" t="s">
        <v>115</v>
      </c>
      <c r="G83" s="196" t="s">
        <v>116</v>
      </c>
      <c r="H83" s="196" t="s">
        <v>117</v>
      </c>
      <c r="I83" s="197" t="s">
        <v>118</v>
      </c>
      <c r="J83" s="196" t="s">
        <v>98</v>
      </c>
      <c r="K83" s="198" t="s">
        <v>119</v>
      </c>
      <c r="L83" s="199"/>
      <c r="M83" s="101" t="s">
        <v>120</v>
      </c>
      <c r="N83" s="102" t="s">
        <v>41</v>
      </c>
      <c r="O83" s="102" t="s">
        <v>121</v>
      </c>
      <c r="P83" s="102" t="s">
        <v>122</v>
      </c>
      <c r="Q83" s="102" t="s">
        <v>123</v>
      </c>
      <c r="R83" s="102" t="s">
        <v>124</v>
      </c>
      <c r="S83" s="102" t="s">
        <v>125</v>
      </c>
      <c r="T83" s="103" t="s">
        <v>126</v>
      </c>
    </row>
    <row r="84" spans="2:63" s="1" customFormat="1" ht="29.25" customHeight="1">
      <c r="B84" s="45"/>
      <c r="C84" s="107" t="s">
        <v>99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P85+P163</f>
        <v>0</v>
      </c>
      <c r="Q84" s="105"/>
      <c r="R84" s="201">
        <f>R85+R163</f>
        <v>0.8756101</v>
      </c>
      <c r="S84" s="105"/>
      <c r="T84" s="202">
        <f>T85+T163</f>
        <v>385.7427</v>
      </c>
      <c r="AT84" s="23" t="s">
        <v>70</v>
      </c>
      <c r="AU84" s="23" t="s">
        <v>100</v>
      </c>
      <c r="BK84" s="203">
        <f>BK85+BK163</f>
        <v>0</v>
      </c>
    </row>
    <row r="85" spans="2:63" s="10" customFormat="1" ht="37.4" customHeight="1">
      <c r="B85" s="204"/>
      <c r="C85" s="205"/>
      <c r="D85" s="206" t="s">
        <v>70</v>
      </c>
      <c r="E85" s="207" t="s">
        <v>127</v>
      </c>
      <c r="F85" s="207" t="s">
        <v>128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P86+P124+P130+P152</f>
        <v>0</v>
      </c>
      <c r="Q85" s="212"/>
      <c r="R85" s="213">
        <f>R86+R124+R130+R152</f>
        <v>0.8753301</v>
      </c>
      <c r="S85" s="212"/>
      <c r="T85" s="214">
        <f>T86+T124+T130+T152</f>
        <v>384.777</v>
      </c>
      <c r="AR85" s="215" t="s">
        <v>79</v>
      </c>
      <c r="AT85" s="216" t="s">
        <v>70</v>
      </c>
      <c r="AU85" s="216" t="s">
        <v>71</v>
      </c>
      <c r="AY85" s="215" t="s">
        <v>129</v>
      </c>
      <c r="BK85" s="217">
        <f>BK86+BK124+BK130+BK152</f>
        <v>0</v>
      </c>
    </row>
    <row r="86" spans="2:63" s="10" customFormat="1" ht="19.9" customHeight="1">
      <c r="B86" s="204"/>
      <c r="C86" s="205"/>
      <c r="D86" s="206" t="s">
        <v>70</v>
      </c>
      <c r="E86" s="218" t="s">
        <v>79</v>
      </c>
      <c r="F86" s="218" t="s">
        <v>130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SUM(P87:P123)</f>
        <v>0</v>
      </c>
      <c r="Q86" s="212"/>
      <c r="R86" s="213">
        <f>SUM(R87:R123)</f>
        <v>0</v>
      </c>
      <c r="S86" s="212"/>
      <c r="T86" s="214">
        <f>SUM(T87:T123)</f>
        <v>330.925</v>
      </c>
      <c r="AR86" s="215" t="s">
        <v>79</v>
      </c>
      <c r="AT86" s="216" t="s">
        <v>70</v>
      </c>
      <c r="AU86" s="216" t="s">
        <v>79</v>
      </c>
      <c r="AY86" s="215" t="s">
        <v>129</v>
      </c>
      <c r="BK86" s="217">
        <f>SUM(BK87:BK123)</f>
        <v>0</v>
      </c>
    </row>
    <row r="87" spans="2:65" s="1" customFormat="1" ht="25.5" customHeight="1">
      <c r="B87" s="45"/>
      <c r="C87" s="220" t="s">
        <v>79</v>
      </c>
      <c r="D87" s="220" t="s">
        <v>131</v>
      </c>
      <c r="E87" s="221" t="s">
        <v>567</v>
      </c>
      <c r="F87" s="222" t="s">
        <v>568</v>
      </c>
      <c r="G87" s="223" t="s">
        <v>231</v>
      </c>
      <c r="H87" s="224">
        <v>8.8</v>
      </c>
      <c r="I87" s="225"/>
      <c r="J87" s="226">
        <f>ROUND(I87*H87,2)</f>
        <v>0</v>
      </c>
      <c r="K87" s="222" t="s">
        <v>135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136</v>
      </c>
      <c r="AT87" s="23" t="s">
        <v>131</v>
      </c>
      <c r="AU87" s="23" t="s">
        <v>81</v>
      </c>
      <c r="AY87" s="23" t="s">
        <v>129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136</v>
      </c>
      <c r="BM87" s="23" t="s">
        <v>569</v>
      </c>
    </row>
    <row r="88" spans="2:51" s="11" customFormat="1" ht="13.5">
      <c r="B88" s="232"/>
      <c r="C88" s="233"/>
      <c r="D88" s="234" t="s">
        <v>138</v>
      </c>
      <c r="E88" s="235" t="s">
        <v>21</v>
      </c>
      <c r="F88" s="236" t="s">
        <v>570</v>
      </c>
      <c r="G88" s="233"/>
      <c r="H88" s="237">
        <v>8.8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138</v>
      </c>
      <c r="AU88" s="243" t="s">
        <v>81</v>
      </c>
      <c r="AV88" s="11" t="s">
        <v>81</v>
      </c>
      <c r="AW88" s="11" t="s">
        <v>35</v>
      </c>
      <c r="AX88" s="11" t="s">
        <v>79</v>
      </c>
      <c r="AY88" s="243" t="s">
        <v>129</v>
      </c>
    </row>
    <row r="89" spans="2:65" s="1" customFormat="1" ht="51" customHeight="1">
      <c r="B89" s="45"/>
      <c r="C89" s="220" t="s">
        <v>81</v>
      </c>
      <c r="D89" s="220" t="s">
        <v>131</v>
      </c>
      <c r="E89" s="221" t="s">
        <v>571</v>
      </c>
      <c r="F89" s="222" t="s">
        <v>572</v>
      </c>
      <c r="G89" s="223" t="s">
        <v>231</v>
      </c>
      <c r="H89" s="224">
        <v>40.4</v>
      </c>
      <c r="I89" s="225"/>
      <c r="J89" s="226">
        <f>ROUND(I89*H89,2)</f>
        <v>0</v>
      </c>
      <c r="K89" s="222" t="s">
        <v>135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0.255</v>
      </c>
      <c r="T89" s="230">
        <f>S89*H89</f>
        <v>10.302</v>
      </c>
      <c r="AR89" s="23" t="s">
        <v>136</v>
      </c>
      <c r="AT89" s="23" t="s">
        <v>131</v>
      </c>
      <c r="AU89" s="23" t="s">
        <v>81</v>
      </c>
      <c r="AY89" s="23" t="s">
        <v>129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79</v>
      </c>
      <c r="BK89" s="231">
        <f>ROUND(I89*H89,2)</f>
        <v>0</v>
      </c>
      <c r="BL89" s="23" t="s">
        <v>136</v>
      </c>
      <c r="BM89" s="23" t="s">
        <v>573</v>
      </c>
    </row>
    <row r="90" spans="2:51" s="11" customFormat="1" ht="13.5">
      <c r="B90" s="232"/>
      <c r="C90" s="233"/>
      <c r="D90" s="234" t="s">
        <v>138</v>
      </c>
      <c r="E90" s="235" t="s">
        <v>21</v>
      </c>
      <c r="F90" s="236" t="s">
        <v>574</v>
      </c>
      <c r="G90" s="233"/>
      <c r="H90" s="237">
        <v>40.4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138</v>
      </c>
      <c r="AU90" s="243" t="s">
        <v>81</v>
      </c>
      <c r="AV90" s="11" t="s">
        <v>81</v>
      </c>
      <c r="AW90" s="11" t="s">
        <v>35</v>
      </c>
      <c r="AX90" s="11" t="s">
        <v>79</v>
      </c>
      <c r="AY90" s="243" t="s">
        <v>129</v>
      </c>
    </row>
    <row r="91" spans="2:65" s="1" customFormat="1" ht="51" customHeight="1">
      <c r="B91" s="45"/>
      <c r="C91" s="220" t="s">
        <v>143</v>
      </c>
      <c r="D91" s="220" t="s">
        <v>131</v>
      </c>
      <c r="E91" s="221" t="s">
        <v>575</v>
      </c>
      <c r="F91" s="222" t="s">
        <v>576</v>
      </c>
      <c r="G91" s="223" t="s">
        <v>231</v>
      </c>
      <c r="H91" s="224">
        <v>367.6</v>
      </c>
      <c r="I91" s="225"/>
      <c r="J91" s="226">
        <f>ROUND(I91*H91,2)</f>
        <v>0</v>
      </c>
      <c r="K91" s="222" t="s">
        <v>135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0.255</v>
      </c>
      <c r="T91" s="230">
        <f>S91*H91</f>
        <v>93.73800000000001</v>
      </c>
      <c r="AR91" s="23" t="s">
        <v>136</v>
      </c>
      <c r="AT91" s="23" t="s">
        <v>131</v>
      </c>
      <c r="AU91" s="23" t="s">
        <v>81</v>
      </c>
      <c r="AY91" s="23" t="s">
        <v>129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136</v>
      </c>
      <c r="BM91" s="23" t="s">
        <v>577</v>
      </c>
    </row>
    <row r="92" spans="2:51" s="11" customFormat="1" ht="13.5">
      <c r="B92" s="232"/>
      <c r="C92" s="233"/>
      <c r="D92" s="234" t="s">
        <v>138</v>
      </c>
      <c r="E92" s="235" t="s">
        <v>21</v>
      </c>
      <c r="F92" s="236" t="s">
        <v>578</v>
      </c>
      <c r="G92" s="233"/>
      <c r="H92" s="237">
        <v>408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138</v>
      </c>
      <c r="AU92" s="243" t="s">
        <v>81</v>
      </c>
      <c r="AV92" s="11" t="s">
        <v>81</v>
      </c>
      <c r="AW92" s="11" t="s">
        <v>35</v>
      </c>
      <c r="AX92" s="11" t="s">
        <v>71</v>
      </c>
      <c r="AY92" s="243" t="s">
        <v>129</v>
      </c>
    </row>
    <row r="93" spans="2:51" s="11" customFormat="1" ht="13.5">
      <c r="B93" s="232"/>
      <c r="C93" s="233"/>
      <c r="D93" s="234" t="s">
        <v>138</v>
      </c>
      <c r="E93" s="235" t="s">
        <v>21</v>
      </c>
      <c r="F93" s="236" t="s">
        <v>579</v>
      </c>
      <c r="G93" s="233"/>
      <c r="H93" s="237">
        <v>-40.4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138</v>
      </c>
      <c r="AU93" s="243" t="s">
        <v>81</v>
      </c>
      <c r="AV93" s="11" t="s">
        <v>81</v>
      </c>
      <c r="AW93" s="11" t="s">
        <v>35</v>
      </c>
      <c r="AX93" s="11" t="s">
        <v>71</v>
      </c>
      <c r="AY93" s="243" t="s">
        <v>129</v>
      </c>
    </row>
    <row r="94" spans="2:51" s="12" customFormat="1" ht="13.5">
      <c r="B94" s="244"/>
      <c r="C94" s="245"/>
      <c r="D94" s="234" t="s">
        <v>138</v>
      </c>
      <c r="E94" s="246" t="s">
        <v>21</v>
      </c>
      <c r="F94" s="247" t="s">
        <v>157</v>
      </c>
      <c r="G94" s="245"/>
      <c r="H94" s="248">
        <v>367.6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138</v>
      </c>
      <c r="AU94" s="254" t="s">
        <v>81</v>
      </c>
      <c r="AV94" s="12" t="s">
        <v>136</v>
      </c>
      <c r="AW94" s="12" t="s">
        <v>35</v>
      </c>
      <c r="AX94" s="12" t="s">
        <v>79</v>
      </c>
      <c r="AY94" s="254" t="s">
        <v>129</v>
      </c>
    </row>
    <row r="95" spans="2:65" s="1" customFormat="1" ht="51" customHeight="1">
      <c r="B95" s="45"/>
      <c r="C95" s="220" t="s">
        <v>136</v>
      </c>
      <c r="D95" s="220" t="s">
        <v>131</v>
      </c>
      <c r="E95" s="221" t="s">
        <v>580</v>
      </c>
      <c r="F95" s="222" t="s">
        <v>581</v>
      </c>
      <c r="G95" s="223" t="s">
        <v>231</v>
      </c>
      <c r="H95" s="224">
        <v>3.75</v>
      </c>
      <c r="I95" s="225"/>
      <c r="J95" s="226">
        <f>ROUND(I95*H95,2)</f>
        <v>0</v>
      </c>
      <c r="K95" s="222" t="s">
        <v>135</v>
      </c>
      <c r="L95" s="71"/>
      <c r="M95" s="227" t="s">
        <v>21</v>
      </c>
      <c r="N95" s="228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0.26</v>
      </c>
      <c r="T95" s="230">
        <f>S95*H95</f>
        <v>0.9750000000000001</v>
      </c>
      <c r="AR95" s="23" t="s">
        <v>136</v>
      </c>
      <c r="AT95" s="23" t="s">
        <v>131</v>
      </c>
      <c r="AU95" s="23" t="s">
        <v>81</v>
      </c>
      <c r="AY95" s="23" t="s">
        <v>129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79</v>
      </c>
      <c r="BK95" s="231">
        <f>ROUND(I95*H95,2)</f>
        <v>0</v>
      </c>
      <c r="BL95" s="23" t="s">
        <v>136</v>
      </c>
      <c r="BM95" s="23" t="s">
        <v>582</v>
      </c>
    </row>
    <row r="96" spans="2:51" s="11" customFormat="1" ht="13.5">
      <c r="B96" s="232"/>
      <c r="C96" s="233"/>
      <c r="D96" s="234" t="s">
        <v>138</v>
      </c>
      <c r="E96" s="235" t="s">
        <v>21</v>
      </c>
      <c r="F96" s="236" t="s">
        <v>583</v>
      </c>
      <c r="G96" s="233"/>
      <c r="H96" s="237">
        <v>3.75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138</v>
      </c>
      <c r="AU96" s="243" t="s">
        <v>81</v>
      </c>
      <c r="AV96" s="11" t="s">
        <v>81</v>
      </c>
      <c r="AW96" s="11" t="s">
        <v>35</v>
      </c>
      <c r="AX96" s="11" t="s">
        <v>79</v>
      </c>
      <c r="AY96" s="243" t="s">
        <v>129</v>
      </c>
    </row>
    <row r="97" spans="2:65" s="1" customFormat="1" ht="38.25" customHeight="1">
      <c r="B97" s="45"/>
      <c r="C97" s="220" t="s">
        <v>151</v>
      </c>
      <c r="D97" s="220" t="s">
        <v>131</v>
      </c>
      <c r="E97" s="221" t="s">
        <v>584</v>
      </c>
      <c r="F97" s="222" t="s">
        <v>585</v>
      </c>
      <c r="G97" s="223" t="s">
        <v>231</v>
      </c>
      <c r="H97" s="224">
        <v>40.4</v>
      </c>
      <c r="I97" s="225"/>
      <c r="J97" s="226">
        <f>ROUND(I97*H97,2)</f>
        <v>0</v>
      </c>
      <c r="K97" s="222" t="s">
        <v>135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0.18</v>
      </c>
      <c r="T97" s="230">
        <f>S97*H97</f>
        <v>7.271999999999999</v>
      </c>
      <c r="AR97" s="23" t="s">
        <v>136</v>
      </c>
      <c r="AT97" s="23" t="s">
        <v>131</v>
      </c>
      <c r="AU97" s="23" t="s">
        <v>81</v>
      </c>
      <c r="AY97" s="23" t="s">
        <v>129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136</v>
      </c>
      <c r="BM97" s="23" t="s">
        <v>586</v>
      </c>
    </row>
    <row r="98" spans="2:51" s="11" customFormat="1" ht="13.5">
      <c r="B98" s="232"/>
      <c r="C98" s="233"/>
      <c r="D98" s="234" t="s">
        <v>138</v>
      </c>
      <c r="E98" s="235" t="s">
        <v>21</v>
      </c>
      <c r="F98" s="236" t="s">
        <v>587</v>
      </c>
      <c r="G98" s="233"/>
      <c r="H98" s="237">
        <v>40.4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138</v>
      </c>
      <c r="AU98" s="243" t="s">
        <v>81</v>
      </c>
      <c r="AV98" s="11" t="s">
        <v>81</v>
      </c>
      <c r="AW98" s="11" t="s">
        <v>35</v>
      </c>
      <c r="AX98" s="11" t="s">
        <v>79</v>
      </c>
      <c r="AY98" s="243" t="s">
        <v>129</v>
      </c>
    </row>
    <row r="99" spans="2:65" s="1" customFormat="1" ht="51" customHeight="1">
      <c r="B99" s="45"/>
      <c r="C99" s="220" t="s">
        <v>158</v>
      </c>
      <c r="D99" s="220" t="s">
        <v>131</v>
      </c>
      <c r="E99" s="221" t="s">
        <v>588</v>
      </c>
      <c r="F99" s="222" t="s">
        <v>589</v>
      </c>
      <c r="G99" s="223" t="s">
        <v>231</v>
      </c>
      <c r="H99" s="224">
        <v>40.4</v>
      </c>
      <c r="I99" s="225"/>
      <c r="J99" s="226">
        <f>ROUND(I99*H99,2)</f>
        <v>0</v>
      </c>
      <c r="K99" s="222" t="s">
        <v>135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0.29</v>
      </c>
      <c r="T99" s="230">
        <f>S99*H99</f>
        <v>11.716</v>
      </c>
      <c r="AR99" s="23" t="s">
        <v>136</v>
      </c>
      <c r="AT99" s="23" t="s">
        <v>131</v>
      </c>
      <c r="AU99" s="23" t="s">
        <v>81</v>
      </c>
      <c r="AY99" s="23" t="s">
        <v>129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136</v>
      </c>
      <c r="BM99" s="23" t="s">
        <v>590</v>
      </c>
    </row>
    <row r="100" spans="2:51" s="11" customFormat="1" ht="13.5">
      <c r="B100" s="232"/>
      <c r="C100" s="233"/>
      <c r="D100" s="234" t="s">
        <v>138</v>
      </c>
      <c r="E100" s="235" t="s">
        <v>21</v>
      </c>
      <c r="F100" s="236" t="s">
        <v>587</v>
      </c>
      <c r="G100" s="233"/>
      <c r="H100" s="237">
        <v>40.4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138</v>
      </c>
      <c r="AU100" s="243" t="s">
        <v>81</v>
      </c>
      <c r="AV100" s="11" t="s">
        <v>81</v>
      </c>
      <c r="AW100" s="11" t="s">
        <v>35</v>
      </c>
      <c r="AX100" s="11" t="s">
        <v>79</v>
      </c>
      <c r="AY100" s="243" t="s">
        <v>129</v>
      </c>
    </row>
    <row r="101" spans="2:65" s="1" customFormat="1" ht="38.25" customHeight="1">
      <c r="B101" s="45"/>
      <c r="C101" s="220" t="s">
        <v>162</v>
      </c>
      <c r="D101" s="220" t="s">
        <v>131</v>
      </c>
      <c r="E101" s="221" t="s">
        <v>591</v>
      </c>
      <c r="F101" s="222" t="s">
        <v>592</v>
      </c>
      <c r="G101" s="223" t="s">
        <v>231</v>
      </c>
      <c r="H101" s="224">
        <v>5</v>
      </c>
      <c r="I101" s="225"/>
      <c r="J101" s="226">
        <f>ROUND(I101*H101,2)</f>
        <v>0</v>
      </c>
      <c r="K101" s="222" t="s">
        <v>135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0.22</v>
      </c>
      <c r="T101" s="230">
        <f>S101*H101</f>
        <v>1.1</v>
      </c>
      <c r="AR101" s="23" t="s">
        <v>136</v>
      </c>
      <c r="AT101" s="23" t="s">
        <v>131</v>
      </c>
      <c r="AU101" s="23" t="s">
        <v>81</v>
      </c>
      <c r="AY101" s="23" t="s">
        <v>129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136</v>
      </c>
      <c r="BM101" s="23" t="s">
        <v>593</v>
      </c>
    </row>
    <row r="102" spans="2:65" s="1" customFormat="1" ht="51" customHeight="1">
      <c r="B102" s="45"/>
      <c r="C102" s="220" t="s">
        <v>167</v>
      </c>
      <c r="D102" s="220" t="s">
        <v>131</v>
      </c>
      <c r="E102" s="221" t="s">
        <v>594</v>
      </c>
      <c r="F102" s="222" t="s">
        <v>595</v>
      </c>
      <c r="G102" s="223" t="s">
        <v>231</v>
      </c>
      <c r="H102" s="224">
        <v>35</v>
      </c>
      <c r="I102" s="225"/>
      <c r="J102" s="226">
        <f>ROUND(I102*H102,2)</f>
        <v>0</v>
      </c>
      <c r="K102" s="222" t="s">
        <v>135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0.33</v>
      </c>
      <c r="T102" s="230">
        <f>S102*H102</f>
        <v>11.55</v>
      </c>
      <c r="AR102" s="23" t="s">
        <v>136</v>
      </c>
      <c r="AT102" s="23" t="s">
        <v>131</v>
      </c>
      <c r="AU102" s="23" t="s">
        <v>81</v>
      </c>
      <c r="AY102" s="23" t="s">
        <v>129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136</v>
      </c>
      <c r="BM102" s="23" t="s">
        <v>596</v>
      </c>
    </row>
    <row r="103" spans="2:51" s="11" customFormat="1" ht="13.5">
      <c r="B103" s="232"/>
      <c r="C103" s="233"/>
      <c r="D103" s="234" t="s">
        <v>138</v>
      </c>
      <c r="E103" s="235" t="s">
        <v>21</v>
      </c>
      <c r="F103" s="236" t="s">
        <v>597</v>
      </c>
      <c r="G103" s="233"/>
      <c r="H103" s="237">
        <v>35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138</v>
      </c>
      <c r="AU103" s="243" t="s">
        <v>81</v>
      </c>
      <c r="AV103" s="11" t="s">
        <v>81</v>
      </c>
      <c r="AW103" s="11" t="s">
        <v>35</v>
      </c>
      <c r="AX103" s="11" t="s">
        <v>79</v>
      </c>
      <c r="AY103" s="243" t="s">
        <v>129</v>
      </c>
    </row>
    <row r="104" spans="2:65" s="1" customFormat="1" ht="51" customHeight="1">
      <c r="B104" s="45"/>
      <c r="C104" s="220" t="s">
        <v>172</v>
      </c>
      <c r="D104" s="220" t="s">
        <v>131</v>
      </c>
      <c r="E104" s="221" t="s">
        <v>598</v>
      </c>
      <c r="F104" s="222" t="s">
        <v>599</v>
      </c>
      <c r="G104" s="223" t="s">
        <v>231</v>
      </c>
      <c r="H104" s="224">
        <v>407.6</v>
      </c>
      <c r="I104" s="225"/>
      <c r="J104" s="226">
        <f>ROUND(I104*H104,2)</f>
        <v>0</v>
      </c>
      <c r="K104" s="222" t="s">
        <v>135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0.18</v>
      </c>
      <c r="T104" s="230">
        <f>S104*H104</f>
        <v>73.368</v>
      </c>
      <c r="AR104" s="23" t="s">
        <v>136</v>
      </c>
      <c r="AT104" s="23" t="s">
        <v>131</v>
      </c>
      <c r="AU104" s="23" t="s">
        <v>81</v>
      </c>
      <c r="AY104" s="23" t="s">
        <v>129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136</v>
      </c>
      <c r="BM104" s="23" t="s">
        <v>600</v>
      </c>
    </row>
    <row r="105" spans="2:51" s="11" customFormat="1" ht="13.5">
      <c r="B105" s="232"/>
      <c r="C105" s="233"/>
      <c r="D105" s="234" t="s">
        <v>138</v>
      </c>
      <c r="E105" s="235" t="s">
        <v>21</v>
      </c>
      <c r="F105" s="236" t="s">
        <v>578</v>
      </c>
      <c r="G105" s="233"/>
      <c r="H105" s="237">
        <v>408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138</v>
      </c>
      <c r="AU105" s="243" t="s">
        <v>81</v>
      </c>
      <c r="AV105" s="11" t="s">
        <v>81</v>
      </c>
      <c r="AW105" s="11" t="s">
        <v>35</v>
      </c>
      <c r="AX105" s="11" t="s">
        <v>71</v>
      </c>
      <c r="AY105" s="243" t="s">
        <v>129</v>
      </c>
    </row>
    <row r="106" spans="2:51" s="11" customFormat="1" ht="13.5">
      <c r="B106" s="232"/>
      <c r="C106" s="233"/>
      <c r="D106" s="234" t="s">
        <v>138</v>
      </c>
      <c r="E106" s="235" t="s">
        <v>21</v>
      </c>
      <c r="F106" s="236" t="s">
        <v>601</v>
      </c>
      <c r="G106" s="233"/>
      <c r="H106" s="237">
        <v>35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138</v>
      </c>
      <c r="AU106" s="243" t="s">
        <v>81</v>
      </c>
      <c r="AV106" s="11" t="s">
        <v>81</v>
      </c>
      <c r="AW106" s="11" t="s">
        <v>35</v>
      </c>
      <c r="AX106" s="11" t="s">
        <v>71</v>
      </c>
      <c r="AY106" s="243" t="s">
        <v>129</v>
      </c>
    </row>
    <row r="107" spans="2:51" s="11" customFormat="1" ht="13.5">
      <c r="B107" s="232"/>
      <c r="C107" s="233"/>
      <c r="D107" s="234" t="s">
        <v>138</v>
      </c>
      <c r="E107" s="235" t="s">
        <v>21</v>
      </c>
      <c r="F107" s="236" t="s">
        <v>602</v>
      </c>
      <c r="G107" s="233"/>
      <c r="H107" s="237">
        <v>5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138</v>
      </c>
      <c r="AU107" s="243" t="s">
        <v>81</v>
      </c>
      <c r="AV107" s="11" t="s">
        <v>81</v>
      </c>
      <c r="AW107" s="11" t="s">
        <v>35</v>
      </c>
      <c r="AX107" s="11" t="s">
        <v>71</v>
      </c>
      <c r="AY107" s="243" t="s">
        <v>129</v>
      </c>
    </row>
    <row r="108" spans="2:51" s="11" customFormat="1" ht="13.5">
      <c r="B108" s="232"/>
      <c r="C108" s="233"/>
      <c r="D108" s="234" t="s">
        <v>138</v>
      </c>
      <c r="E108" s="235" t="s">
        <v>21</v>
      </c>
      <c r="F108" s="236" t="s">
        <v>603</v>
      </c>
      <c r="G108" s="233"/>
      <c r="H108" s="237">
        <v>-40.4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138</v>
      </c>
      <c r="AU108" s="243" t="s">
        <v>81</v>
      </c>
      <c r="AV108" s="11" t="s">
        <v>81</v>
      </c>
      <c r="AW108" s="11" t="s">
        <v>35</v>
      </c>
      <c r="AX108" s="11" t="s">
        <v>71</v>
      </c>
      <c r="AY108" s="243" t="s">
        <v>129</v>
      </c>
    </row>
    <row r="109" spans="2:51" s="12" customFormat="1" ht="13.5">
      <c r="B109" s="244"/>
      <c r="C109" s="245"/>
      <c r="D109" s="234" t="s">
        <v>138</v>
      </c>
      <c r="E109" s="246" t="s">
        <v>21</v>
      </c>
      <c r="F109" s="247" t="s">
        <v>157</v>
      </c>
      <c r="G109" s="245"/>
      <c r="H109" s="248">
        <v>407.6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138</v>
      </c>
      <c r="AU109" s="254" t="s">
        <v>81</v>
      </c>
      <c r="AV109" s="12" t="s">
        <v>136</v>
      </c>
      <c r="AW109" s="12" t="s">
        <v>35</v>
      </c>
      <c r="AX109" s="12" t="s">
        <v>79</v>
      </c>
      <c r="AY109" s="254" t="s">
        <v>129</v>
      </c>
    </row>
    <row r="110" spans="2:65" s="1" customFormat="1" ht="51" customHeight="1">
      <c r="B110" s="45"/>
      <c r="C110" s="220" t="s">
        <v>178</v>
      </c>
      <c r="D110" s="220" t="s">
        <v>131</v>
      </c>
      <c r="E110" s="221" t="s">
        <v>604</v>
      </c>
      <c r="F110" s="222" t="s">
        <v>605</v>
      </c>
      <c r="G110" s="223" t="s">
        <v>231</v>
      </c>
      <c r="H110" s="224">
        <v>5</v>
      </c>
      <c r="I110" s="225"/>
      <c r="J110" s="226">
        <f>ROUND(I110*H110,2)</f>
        <v>0</v>
      </c>
      <c r="K110" s="222" t="s">
        <v>135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0.5</v>
      </c>
      <c r="T110" s="230">
        <f>S110*H110</f>
        <v>2.5</v>
      </c>
      <c r="AR110" s="23" t="s">
        <v>136</v>
      </c>
      <c r="AT110" s="23" t="s">
        <v>131</v>
      </c>
      <c r="AU110" s="23" t="s">
        <v>81</v>
      </c>
      <c r="AY110" s="23" t="s">
        <v>129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136</v>
      </c>
      <c r="BM110" s="23" t="s">
        <v>606</v>
      </c>
    </row>
    <row r="111" spans="2:51" s="11" customFormat="1" ht="13.5">
      <c r="B111" s="232"/>
      <c r="C111" s="233"/>
      <c r="D111" s="234" t="s">
        <v>138</v>
      </c>
      <c r="E111" s="235" t="s">
        <v>21</v>
      </c>
      <c r="F111" s="236" t="s">
        <v>607</v>
      </c>
      <c r="G111" s="233"/>
      <c r="H111" s="237">
        <v>1.25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138</v>
      </c>
      <c r="AU111" s="243" t="s">
        <v>81</v>
      </c>
      <c r="AV111" s="11" t="s">
        <v>81</v>
      </c>
      <c r="AW111" s="11" t="s">
        <v>35</v>
      </c>
      <c r="AX111" s="11" t="s">
        <v>71</v>
      </c>
      <c r="AY111" s="243" t="s">
        <v>129</v>
      </c>
    </row>
    <row r="112" spans="2:51" s="11" customFormat="1" ht="13.5">
      <c r="B112" s="232"/>
      <c r="C112" s="233"/>
      <c r="D112" s="234" t="s">
        <v>138</v>
      </c>
      <c r="E112" s="235" t="s">
        <v>21</v>
      </c>
      <c r="F112" s="236" t="s">
        <v>608</v>
      </c>
      <c r="G112" s="233"/>
      <c r="H112" s="237">
        <v>3.75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138</v>
      </c>
      <c r="AU112" s="243" t="s">
        <v>81</v>
      </c>
      <c r="AV112" s="11" t="s">
        <v>81</v>
      </c>
      <c r="AW112" s="11" t="s">
        <v>35</v>
      </c>
      <c r="AX112" s="11" t="s">
        <v>71</v>
      </c>
      <c r="AY112" s="243" t="s">
        <v>129</v>
      </c>
    </row>
    <row r="113" spans="2:51" s="12" customFormat="1" ht="13.5">
      <c r="B113" s="244"/>
      <c r="C113" s="245"/>
      <c r="D113" s="234" t="s">
        <v>138</v>
      </c>
      <c r="E113" s="246" t="s">
        <v>21</v>
      </c>
      <c r="F113" s="247" t="s">
        <v>157</v>
      </c>
      <c r="G113" s="245"/>
      <c r="H113" s="248">
        <v>5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138</v>
      </c>
      <c r="AU113" s="254" t="s">
        <v>81</v>
      </c>
      <c r="AV113" s="12" t="s">
        <v>136</v>
      </c>
      <c r="AW113" s="12" t="s">
        <v>35</v>
      </c>
      <c r="AX113" s="12" t="s">
        <v>79</v>
      </c>
      <c r="AY113" s="254" t="s">
        <v>129</v>
      </c>
    </row>
    <row r="114" spans="2:65" s="1" customFormat="1" ht="51" customHeight="1">
      <c r="B114" s="45"/>
      <c r="C114" s="220" t="s">
        <v>183</v>
      </c>
      <c r="D114" s="220" t="s">
        <v>131</v>
      </c>
      <c r="E114" s="221" t="s">
        <v>609</v>
      </c>
      <c r="F114" s="222" t="s">
        <v>610</v>
      </c>
      <c r="G114" s="223" t="s">
        <v>231</v>
      </c>
      <c r="H114" s="224">
        <v>407.6</v>
      </c>
      <c r="I114" s="225"/>
      <c r="J114" s="226">
        <f>ROUND(I114*H114,2)</f>
        <v>0</v>
      </c>
      <c r="K114" s="222" t="s">
        <v>135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0.29</v>
      </c>
      <c r="T114" s="230">
        <f>S114*H114</f>
        <v>118.204</v>
      </c>
      <c r="AR114" s="23" t="s">
        <v>136</v>
      </c>
      <c r="AT114" s="23" t="s">
        <v>131</v>
      </c>
      <c r="AU114" s="23" t="s">
        <v>81</v>
      </c>
      <c r="AY114" s="23" t="s">
        <v>129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136</v>
      </c>
      <c r="BM114" s="23" t="s">
        <v>611</v>
      </c>
    </row>
    <row r="115" spans="2:65" s="1" customFormat="1" ht="25.5" customHeight="1">
      <c r="B115" s="45"/>
      <c r="C115" s="220" t="s">
        <v>188</v>
      </c>
      <c r="D115" s="220" t="s">
        <v>131</v>
      </c>
      <c r="E115" s="221" t="s">
        <v>612</v>
      </c>
      <c r="F115" s="222" t="s">
        <v>613</v>
      </c>
      <c r="G115" s="223" t="s">
        <v>220</v>
      </c>
      <c r="H115" s="224">
        <v>5</v>
      </c>
      <c r="I115" s="225"/>
      <c r="J115" s="226">
        <f>ROUND(I115*H115,2)</f>
        <v>0</v>
      </c>
      <c r="K115" s="222" t="s">
        <v>135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0.04</v>
      </c>
      <c r="T115" s="230">
        <f>S115*H115</f>
        <v>0.2</v>
      </c>
      <c r="AR115" s="23" t="s">
        <v>136</v>
      </c>
      <c r="AT115" s="23" t="s">
        <v>131</v>
      </c>
      <c r="AU115" s="23" t="s">
        <v>81</v>
      </c>
      <c r="AY115" s="23" t="s">
        <v>129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136</v>
      </c>
      <c r="BM115" s="23" t="s">
        <v>614</v>
      </c>
    </row>
    <row r="116" spans="2:65" s="1" customFormat="1" ht="38.25" customHeight="1">
      <c r="B116" s="45"/>
      <c r="C116" s="220" t="s">
        <v>192</v>
      </c>
      <c r="D116" s="220" t="s">
        <v>131</v>
      </c>
      <c r="E116" s="221" t="s">
        <v>615</v>
      </c>
      <c r="F116" s="222" t="s">
        <v>616</v>
      </c>
      <c r="G116" s="223" t="s">
        <v>134</v>
      </c>
      <c r="H116" s="224">
        <v>10.98</v>
      </c>
      <c r="I116" s="225"/>
      <c r="J116" s="226">
        <f>ROUND(I116*H116,2)</f>
        <v>0</v>
      </c>
      <c r="K116" s="222" t="s">
        <v>135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136</v>
      </c>
      <c r="AT116" s="23" t="s">
        <v>131</v>
      </c>
      <c r="AU116" s="23" t="s">
        <v>81</v>
      </c>
      <c r="AY116" s="23" t="s">
        <v>129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136</v>
      </c>
      <c r="BM116" s="23" t="s">
        <v>617</v>
      </c>
    </row>
    <row r="117" spans="2:51" s="11" customFormat="1" ht="13.5">
      <c r="B117" s="232"/>
      <c r="C117" s="233"/>
      <c r="D117" s="234" t="s">
        <v>138</v>
      </c>
      <c r="E117" s="235" t="s">
        <v>21</v>
      </c>
      <c r="F117" s="236" t="s">
        <v>618</v>
      </c>
      <c r="G117" s="233"/>
      <c r="H117" s="237">
        <v>10.98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138</v>
      </c>
      <c r="AU117" s="243" t="s">
        <v>81</v>
      </c>
      <c r="AV117" s="11" t="s">
        <v>81</v>
      </c>
      <c r="AW117" s="11" t="s">
        <v>35</v>
      </c>
      <c r="AX117" s="11" t="s">
        <v>79</v>
      </c>
      <c r="AY117" s="243" t="s">
        <v>129</v>
      </c>
    </row>
    <row r="118" spans="2:65" s="1" customFormat="1" ht="38.25" customHeight="1">
      <c r="B118" s="45"/>
      <c r="C118" s="220" t="s">
        <v>198</v>
      </c>
      <c r="D118" s="220" t="s">
        <v>131</v>
      </c>
      <c r="E118" s="221" t="s">
        <v>619</v>
      </c>
      <c r="F118" s="222" t="s">
        <v>620</v>
      </c>
      <c r="G118" s="223" t="s">
        <v>134</v>
      </c>
      <c r="H118" s="224">
        <v>10.98</v>
      </c>
      <c r="I118" s="225"/>
      <c r="J118" s="226">
        <f>ROUND(I118*H118,2)</f>
        <v>0</v>
      </c>
      <c r="K118" s="222" t="s">
        <v>135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136</v>
      </c>
      <c r="AT118" s="23" t="s">
        <v>131</v>
      </c>
      <c r="AU118" s="23" t="s">
        <v>81</v>
      </c>
      <c r="AY118" s="23" t="s">
        <v>129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136</v>
      </c>
      <c r="BM118" s="23" t="s">
        <v>621</v>
      </c>
    </row>
    <row r="119" spans="2:65" s="1" customFormat="1" ht="25.5" customHeight="1">
      <c r="B119" s="45"/>
      <c r="C119" s="220" t="s">
        <v>10</v>
      </c>
      <c r="D119" s="220" t="s">
        <v>131</v>
      </c>
      <c r="E119" s="221" t="s">
        <v>622</v>
      </c>
      <c r="F119" s="222" t="s">
        <v>623</v>
      </c>
      <c r="G119" s="223" t="s">
        <v>231</v>
      </c>
      <c r="H119" s="224">
        <v>8.8</v>
      </c>
      <c r="I119" s="225"/>
      <c r="J119" s="226">
        <f>ROUND(I119*H119,2)</f>
        <v>0</v>
      </c>
      <c r="K119" s="222" t="s">
        <v>135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136</v>
      </c>
      <c r="AT119" s="23" t="s">
        <v>131</v>
      </c>
      <c r="AU119" s="23" t="s">
        <v>81</v>
      </c>
      <c r="AY119" s="23" t="s">
        <v>129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136</v>
      </c>
      <c r="BM119" s="23" t="s">
        <v>624</v>
      </c>
    </row>
    <row r="120" spans="2:65" s="1" customFormat="1" ht="25.5" customHeight="1">
      <c r="B120" s="45"/>
      <c r="C120" s="220" t="s">
        <v>207</v>
      </c>
      <c r="D120" s="220" t="s">
        <v>131</v>
      </c>
      <c r="E120" s="221" t="s">
        <v>199</v>
      </c>
      <c r="F120" s="222" t="s">
        <v>200</v>
      </c>
      <c r="G120" s="223" t="s">
        <v>134</v>
      </c>
      <c r="H120" s="224">
        <v>23.994</v>
      </c>
      <c r="I120" s="225"/>
      <c r="J120" s="226">
        <f>ROUND(I120*H120,2)</f>
        <v>0</v>
      </c>
      <c r="K120" s="222" t="s">
        <v>135</v>
      </c>
      <c r="L120" s="71"/>
      <c r="M120" s="227" t="s">
        <v>21</v>
      </c>
      <c r="N120" s="228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136</v>
      </c>
      <c r="AT120" s="23" t="s">
        <v>131</v>
      </c>
      <c r="AU120" s="23" t="s">
        <v>81</v>
      </c>
      <c r="AY120" s="23" t="s">
        <v>129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136</v>
      </c>
      <c r="BM120" s="23" t="s">
        <v>625</v>
      </c>
    </row>
    <row r="121" spans="2:51" s="11" customFormat="1" ht="13.5">
      <c r="B121" s="232"/>
      <c r="C121" s="233"/>
      <c r="D121" s="234" t="s">
        <v>138</v>
      </c>
      <c r="E121" s="235" t="s">
        <v>21</v>
      </c>
      <c r="F121" s="236" t="s">
        <v>626</v>
      </c>
      <c r="G121" s="233"/>
      <c r="H121" s="237">
        <v>10.98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138</v>
      </c>
      <c r="AU121" s="243" t="s">
        <v>81</v>
      </c>
      <c r="AV121" s="11" t="s">
        <v>81</v>
      </c>
      <c r="AW121" s="11" t="s">
        <v>35</v>
      </c>
      <c r="AX121" s="11" t="s">
        <v>71</v>
      </c>
      <c r="AY121" s="243" t="s">
        <v>129</v>
      </c>
    </row>
    <row r="122" spans="2:51" s="11" customFormat="1" ht="13.5">
      <c r="B122" s="232"/>
      <c r="C122" s="233"/>
      <c r="D122" s="234" t="s">
        <v>138</v>
      </c>
      <c r="E122" s="235" t="s">
        <v>21</v>
      </c>
      <c r="F122" s="236" t="s">
        <v>627</v>
      </c>
      <c r="G122" s="233"/>
      <c r="H122" s="237">
        <v>13.014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138</v>
      </c>
      <c r="AU122" s="243" t="s">
        <v>81</v>
      </c>
      <c r="AV122" s="11" t="s">
        <v>81</v>
      </c>
      <c r="AW122" s="11" t="s">
        <v>35</v>
      </c>
      <c r="AX122" s="11" t="s">
        <v>71</v>
      </c>
      <c r="AY122" s="243" t="s">
        <v>129</v>
      </c>
    </row>
    <row r="123" spans="2:51" s="12" customFormat="1" ht="13.5">
      <c r="B123" s="244"/>
      <c r="C123" s="245"/>
      <c r="D123" s="234" t="s">
        <v>138</v>
      </c>
      <c r="E123" s="246" t="s">
        <v>21</v>
      </c>
      <c r="F123" s="247" t="s">
        <v>157</v>
      </c>
      <c r="G123" s="245"/>
      <c r="H123" s="248">
        <v>23.994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138</v>
      </c>
      <c r="AU123" s="254" t="s">
        <v>81</v>
      </c>
      <c r="AV123" s="12" t="s">
        <v>136</v>
      </c>
      <c r="AW123" s="12" t="s">
        <v>35</v>
      </c>
      <c r="AX123" s="12" t="s">
        <v>79</v>
      </c>
      <c r="AY123" s="254" t="s">
        <v>129</v>
      </c>
    </row>
    <row r="124" spans="2:63" s="10" customFormat="1" ht="29.85" customHeight="1">
      <c r="B124" s="204"/>
      <c r="C124" s="205"/>
      <c r="D124" s="206" t="s">
        <v>70</v>
      </c>
      <c r="E124" s="218" t="s">
        <v>167</v>
      </c>
      <c r="F124" s="218" t="s">
        <v>438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SUM(P125:P129)</f>
        <v>0</v>
      </c>
      <c r="Q124" s="212"/>
      <c r="R124" s="213">
        <f>SUM(R125:R129)</f>
        <v>0.875328</v>
      </c>
      <c r="S124" s="212"/>
      <c r="T124" s="214">
        <f>SUM(T125:T129)</f>
        <v>0</v>
      </c>
      <c r="AR124" s="215" t="s">
        <v>79</v>
      </c>
      <c r="AT124" s="216" t="s">
        <v>70</v>
      </c>
      <c r="AU124" s="216" t="s">
        <v>79</v>
      </c>
      <c r="AY124" s="215" t="s">
        <v>129</v>
      </c>
      <c r="BK124" s="217">
        <f>SUM(BK125:BK129)</f>
        <v>0</v>
      </c>
    </row>
    <row r="125" spans="2:65" s="1" customFormat="1" ht="25.5" customHeight="1">
      <c r="B125" s="45"/>
      <c r="C125" s="220" t="s">
        <v>212</v>
      </c>
      <c r="D125" s="220" t="s">
        <v>131</v>
      </c>
      <c r="E125" s="221" t="s">
        <v>628</v>
      </c>
      <c r="F125" s="222" t="s">
        <v>629</v>
      </c>
      <c r="G125" s="223" t="s">
        <v>220</v>
      </c>
      <c r="H125" s="224">
        <v>12.2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0.00274</v>
      </c>
      <c r="R125" s="229">
        <f>Q125*H125</f>
        <v>0.03342799999999999</v>
      </c>
      <c r="S125" s="229">
        <v>0</v>
      </c>
      <c r="T125" s="230">
        <f>S125*H125</f>
        <v>0</v>
      </c>
      <c r="AR125" s="23" t="s">
        <v>136</v>
      </c>
      <c r="AT125" s="23" t="s">
        <v>131</v>
      </c>
      <c r="AU125" s="23" t="s">
        <v>81</v>
      </c>
      <c r="AY125" s="23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136</v>
      </c>
      <c r="BM125" s="23" t="s">
        <v>630</v>
      </c>
    </row>
    <row r="126" spans="2:51" s="11" customFormat="1" ht="13.5">
      <c r="B126" s="232"/>
      <c r="C126" s="233"/>
      <c r="D126" s="234" t="s">
        <v>138</v>
      </c>
      <c r="E126" s="235" t="s">
        <v>21</v>
      </c>
      <c r="F126" s="236" t="s">
        <v>631</v>
      </c>
      <c r="G126" s="233"/>
      <c r="H126" s="237">
        <v>12.2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138</v>
      </c>
      <c r="AU126" s="243" t="s">
        <v>81</v>
      </c>
      <c r="AV126" s="11" t="s">
        <v>81</v>
      </c>
      <c r="AW126" s="11" t="s">
        <v>35</v>
      </c>
      <c r="AX126" s="11" t="s">
        <v>79</v>
      </c>
      <c r="AY126" s="243" t="s">
        <v>129</v>
      </c>
    </row>
    <row r="127" spans="2:65" s="1" customFormat="1" ht="25.5" customHeight="1">
      <c r="B127" s="45"/>
      <c r="C127" s="220" t="s">
        <v>217</v>
      </c>
      <c r="D127" s="220" t="s">
        <v>131</v>
      </c>
      <c r="E127" s="221" t="s">
        <v>632</v>
      </c>
      <c r="F127" s="222" t="s">
        <v>633</v>
      </c>
      <c r="G127" s="223" t="s">
        <v>215</v>
      </c>
      <c r="H127" s="224">
        <v>1</v>
      </c>
      <c r="I127" s="225"/>
      <c r="J127" s="226">
        <f>ROUND(I127*H127,2)</f>
        <v>0</v>
      </c>
      <c r="K127" s="222" t="s">
        <v>135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136</v>
      </c>
      <c r="AT127" s="23" t="s">
        <v>131</v>
      </c>
      <c r="AU127" s="23" t="s">
        <v>81</v>
      </c>
      <c r="AY127" s="23" t="s">
        <v>129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136</v>
      </c>
      <c r="BM127" s="23" t="s">
        <v>634</v>
      </c>
    </row>
    <row r="128" spans="2:65" s="1" customFormat="1" ht="16.5" customHeight="1">
      <c r="B128" s="45"/>
      <c r="C128" s="255" t="s">
        <v>223</v>
      </c>
      <c r="D128" s="255" t="s">
        <v>184</v>
      </c>
      <c r="E128" s="256" t="s">
        <v>635</v>
      </c>
      <c r="F128" s="257" t="s">
        <v>636</v>
      </c>
      <c r="G128" s="258" t="s">
        <v>215</v>
      </c>
      <c r="H128" s="259">
        <v>1</v>
      </c>
      <c r="I128" s="260"/>
      <c r="J128" s="261">
        <f>ROUND(I128*H128,2)</f>
        <v>0</v>
      </c>
      <c r="K128" s="257" t="s">
        <v>135</v>
      </c>
      <c r="L128" s="262"/>
      <c r="M128" s="263" t="s">
        <v>21</v>
      </c>
      <c r="N128" s="264" t="s">
        <v>42</v>
      </c>
      <c r="O128" s="46"/>
      <c r="P128" s="229">
        <f>O128*H128</f>
        <v>0</v>
      </c>
      <c r="Q128" s="229">
        <v>0.0003</v>
      </c>
      <c r="R128" s="229">
        <f>Q128*H128</f>
        <v>0.0003</v>
      </c>
      <c r="S128" s="229">
        <v>0</v>
      </c>
      <c r="T128" s="230">
        <f>S128*H128</f>
        <v>0</v>
      </c>
      <c r="AR128" s="23" t="s">
        <v>167</v>
      </c>
      <c r="AT128" s="23" t="s">
        <v>184</v>
      </c>
      <c r="AU128" s="23" t="s">
        <v>81</v>
      </c>
      <c r="AY128" s="23" t="s">
        <v>129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79</v>
      </c>
      <c r="BK128" s="231">
        <f>ROUND(I128*H128,2)</f>
        <v>0</v>
      </c>
      <c r="BL128" s="23" t="s">
        <v>136</v>
      </c>
      <c r="BM128" s="23" t="s">
        <v>637</v>
      </c>
    </row>
    <row r="129" spans="2:65" s="1" customFormat="1" ht="16.5" customHeight="1">
      <c r="B129" s="45"/>
      <c r="C129" s="220" t="s">
        <v>228</v>
      </c>
      <c r="D129" s="220" t="s">
        <v>131</v>
      </c>
      <c r="E129" s="221" t="s">
        <v>638</v>
      </c>
      <c r="F129" s="222" t="s">
        <v>639</v>
      </c>
      <c r="G129" s="223" t="s">
        <v>215</v>
      </c>
      <c r="H129" s="224">
        <v>2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0.4208</v>
      </c>
      <c r="R129" s="229">
        <f>Q129*H129</f>
        <v>0.8416</v>
      </c>
      <c r="S129" s="229">
        <v>0</v>
      </c>
      <c r="T129" s="230">
        <f>S129*H129</f>
        <v>0</v>
      </c>
      <c r="AR129" s="23" t="s">
        <v>136</v>
      </c>
      <c r="AT129" s="23" t="s">
        <v>131</v>
      </c>
      <c r="AU129" s="23" t="s">
        <v>81</v>
      </c>
      <c r="AY129" s="23" t="s">
        <v>129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136</v>
      </c>
      <c r="BM129" s="23" t="s">
        <v>640</v>
      </c>
    </row>
    <row r="130" spans="2:63" s="10" customFormat="1" ht="29.85" customHeight="1">
      <c r="B130" s="204"/>
      <c r="C130" s="205"/>
      <c r="D130" s="206" t="s">
        <v>70</v>
      </c>
      <c r="E130" s="218" t="s">
        <v>172</v>
      </c>
      <c r="F130" s="218" t="s">
        <v>448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SUM(P131:P151)</f>
        <v>0</v>
      </c>
      <c r="Q130" s="212"/>
      <c r="R130" s="213">
        <f>SUM(R131:R151)</f>
        <v>2.1000000000000002E-06</v>
      </c>
      <c r="S130" s="212"/>
      <c r="T130" s="214">
        <f>SUM(T131:T151)</f>
        <v>53.852</v>
      </c>
      <c r="AR130" s="215" t="s">
        <v>79</v>
      </c>
      <c r="AT130" s="216" t="s">
        <v>70</v>
      </c>
      <c r="AU130" s="216" t="s">
        <v>79</v>
      </c>
      <c r="AY130" s="215" t="s">
        <v>129</v>
      </c>
      <c r="BK130" s="217">
        <f>SUM(BK131:BK151)</f>
        <v>0</v>
      </c>
    </row>
    <row r="131" spans="2:65" s="1" customFormat="1" ht="25.5" customHeight="1">
      <c r="B131" s="45"/>
      <c r="C131" s="220" t="s">
        <v>9</v>
      </c>
      <c r="D131" s="220" t="s">
        <v>131</v>
      </c>
      <c r="E131" s="221" t="s">
        <v>641</v>
      </c>
      <c r="F131" s="222" t="s">
        <v>642</v>
      </c>
      <c r="G131" s="223" t="s">
        <v>220</v>
      </c>
      <c r="H131" s="224">
        <v>46</v>
      </c>
      <c r="I131" s="225"/>
      <c r="J131" s="226">
        <f>ROUND(I131*H131,2)</f>
        <v>0</v>
      </c>
      <c r="K131" s="222" t="s">
        <v>135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136</v>
      </c>
      <c r="AT131" s="23" t="s">
        <v>131</v>
      </c>
      <c r="AU131" s="23" t="s">
        <v>81</v>
      </c>
      <c r="AY131" s="23" t="s">
        <v>129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136</v>
      </c>
      <c r="BM131" s="23" t="s">
        <v>643</v>
      </c>
    </row>
    <row r="132" spans="2:51" s="11" customFormat="1" ht="13.5">
      <c r="B132" s="232"/>
      <c r="C132" s="233"/>
      <c r="D132" s="234" t="s">
        <v>138</v>
      </c>
      <c r="E132" s="235" t="s">
        <v>21</v>
      </c>
      <c r="F132" s="236" t="s">
        <v>644</v>
      </c>
      <c r="G132" s="233"/>
      <c r="H132" s="237">
        <v>46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138</v>
      </c>
      <c r="AU132" s="243" t="s">
        <v>81</v>
      </c>
      <c r="AV132" s="11" t="s">
        <v>81</v>
      </c>
      <c r="AW132" s="11" t="s">
        <v>35</v>
      </c>
      <c r="AX132" s="11" t="s">
        <v>79</v>
      </c>
      <c r="AY132" s="243" t="s">
        <v>129</v>
      </c>
    </row>
    <row r="133" spans="2:65" s="1" customFormat="1" ht="25.5" customHeight="1">
      <c r="B133" s="45"/>
      <c r="C133" s="220" t="s">
        <v>240</v>
      </c>
      <c r="D133" s="220" t="s">
        <v>131</v>
      </c>
      <c r="E133" s="221" t="s">
        <v>474</v>
      </c>
      <c r="F133" s="222" t="s">
        <v>475</v>
      </c>
      <c r="G133" s="223" t="s">
        <v>220</v>
      </c>
      <c r="H133" s="224">
        <v>46</v>
      </c>
      <c r="I133" s="225"/>
      <c r="J133" s="226">
        <f>ROUND(I133*H133,2)</f>
        <v>0</v>
      </c>
      <c r="K133" s="222" t="s">
        <v>135</v>
      </c>
      <c r="L133" s="71"/>
      <c r="M133" s="227" t="s">
        <v>21</v>
      </c>
      <c r="N133" s="228" t="s">
        <v>42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136</v>
      </c>
      <c r="AT133" s="23" t="s">
        <v>131</v>
      </c>
      <c r="AU133" s="23" t="s">
        <v>81</v>
      </c>
      <c r="AY133" s="23" t="s">
        <v>129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79</v>
      </c>
      <c r="BK133" s="231">
        <f>ROUND(I133*H133,2)</f>
        <v>0</v>
      </c>
      <c r="BL133" s="23" t="s">
        <v>136</v>
      </c>
      <c r="BM133" s="23" t="s">
        <v>645</v>
      </c>
    </row>
    <row r="134" spans="2:65" s="1" customFormat="1" ht="16.5" customHeight="1">
      <c r="B134" s="45"/>
      <c r="C134" s="220" t="s">
        <v>244</v>
      </c>
      <c r="D134" s="220" t="s">
        <v>131</v>
      </c>
      <c r="E134" s="221" t="s">
        <v>646</v>
      </c>
      <c r="F134" s="222" t="s">
        <v>647</v>
      </c>
      <c r="G134" s="223" t="s">
        <v>134</v>
      </c>
      <c r="H134" s="224">
        <v>15.174</v>
      </c>
      <c r="I134" s="225"/>
      <c r="J134" s="226">
        <f>ROUND(I134*H134,2)</f>
        <v>0</v>
      </c>
      <c r="K134" s="222" t="s">
        <v>135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2</v>
      </c>
      <c r="T134" s="230">
        <f>S134*H134</f>
        <v>30.348</v>
      </c>
      <c r="AR134" s="23" t="s">
        <v>136</v>
      </c>
      <c r="AT134" s="23" t="s">
        <v>131</v>
      </c>
      <c r="AU134" s="23" t="s">
        <v>81</v>
      </c>
      <c r="AY134" s="23" t="s">
        <v>129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136</v>
      </c>
      <c r="BM134" s="23" t="s">
        <v>648</v>
      </c>
    </row>
    <row r="135" spans="2:51" s="11" customFormat="1" ht="13.5">
      <c r="B135" s="232"/>
      <c r="C135" s="233"/>
      <c r="D135" s="234" t="s">
        <v>138</v>
      </c>
      <c r="E135" s="235" t="s">
        <v>21</v>
      </c>
      <c r="F135" s="236" t="s">
        <v>649</v>
      </c>
      <c r="G135" s="233"/>
      <c r="H135" s="237">
        <v>4.32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138</v>
      </c>
      <c r="AU135" s="243" t="s">
        <v>81</v>
      </c>
      <c r="AV135" s="11" t="s">
        <v>81</v>
      </c>
      <c r="AW135" s="11" t="s">
        <v>35</v>
      </c>
      <c r="AX135" s="11" t="s">
        <v>71</v>
      </c>
      <c r="AY135" s="243" t="s">
        <v>129</v>
      </c>
    </row>
    <row r="136" spans="2:51" s="11" customFormat="1" ht="13.5">
      <c r="B136" s="232"/>
      <c r="C136" s="233"/>
      <c r="D136" s="234" t="s">
        <v>138</v>
      </c>
      <c r="E136" s="235" t="s">
        <v>21</v>
      </c>
      <c r="F136" s="236" t="s">
        <v>650</v>
      </c>
      <c r="G136" s="233"/>
      <c r="H136" s="237">
        <v>10.854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138</v>
      </c>
      <c r="AU136" s="243" t="s">
        <v>81</v>
      </c>
      <c r="AV136" s="11" t="s">
        <v>81</v>
      </c>
      <c r="AW136" s="11" t="s">
        <v>35</v>
      </c>
      <c r="AX136" s="11" t="s">
        <v>71</v>
      </c>
      <c r="AY136" s="243" t="s">
        <v>129</v>
      </c>
    </row>
    <row r="137" spans="2:51" s="12" customFormat="1" ht="13.5">
      <c r="B137" s="244"/>
      <c r="C137" s="245"/>
      <c r="D137" s="234" t="s">
        <v>138</v>
      </c>
      <c r="E137" s="246" t="s">
        <v>21</v>
      </c>
      <c r="F137" s="247" t="s">
        <v>157</v>
      </c>
      <c r="G137" s="245"/>
      <c r="H137" s="248">
        <v>15.174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138</v>
      </c>
      <c r="AU137" s="254" t="s">
        <v>81</v>
      </c>
      <c r="AV137" s="12" t="s">
        <v>136</v>
      </c>
      <c r="AW137" s="12" t="s">
        <v>35</v>
      </c>
      <c r="AX137" s="12" t="s">
        <v>79</v>
      </c>
      <c r="AY137" s="254" t="s">
        <v>129</v>
      </c>
    </row>
    <row r="138" spans="2:65" s="1" customFormat="1" ht="16.5" customHeight="1">
      <c r="B138" s="45"/>
      <c r="C138" s="220" t="s">
        <v>248</v>
      </c>
      <c r="D138" s="220" t="s">
        <v>131</v>
      </c>
      <c r="E138" s="221" t="s">
        <v>651</v>
      </c>
      <c r="F138" s="222" t="s">
        <v>652</v>
      </c>
      <c r="G138" s="223" t="s">
        <v>134</v>
      </c>
      <c r="H138" s="224">
        <v>8.43</v>
      </c>
      <c r="I138" s="225"/>
      <c r="J138" s="226">
        <f>ROUND(I138*H138,2)</f>
        <v>0</v>
      </c>
      <c r="K138" s="222" t="s">
        <v>135</v>
      </c>
      <c r="L138" s="71"/>
      <c r="M138" s="227" t="s">
        <v>21</v>
      </c>
      <c r="N138" s="228" t="s">
        <v>42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2.2</v>
      </c>
      <c r="T138" s="230">
        <f>S138*H138</f>
        <v>18.546</v>
      </c>
      <c r="AR138" s="23" t="s">
        <v>136</v>
      </c>
      <c r="AT138" s="23" t="s">
        <v>131</v>
      </c>
      <c r="AU138" s="23" t="s">
        <v>81</v>
      </c>
      <c r="AY138" s="23" t="s">
        <v>129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79</v>
      </c>
      <c r="BK138" s="231">
        <f>ROUND(I138*H138,2)</f>
        <v>0</v>
      </c>
      <c r="BL138" s="23" t="s">
        <v>136</v>
      </c>
      <c r="BM138" s="23" t="s">
        <v>653</v>
      </c>
    </row>
    <row r="139" spans="2:51" s="11" customFormat="1" ht="13.5">
      <c r="B139" s="232"/>
      <c r="C139" s="233"/>
      <c r="D139" s="234" t="s">
        <v>138</v>
      </c>
      <c r="E139" s="235" t="s">
        <v>21</v>
      </c>
      <c r="F139" s="236" t="s">
        <v>654</v>
      </c>
      <c r="G139" s="233"/>
      <c r="H139" s="237">
        <v>2.4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138</v>
      </c>
      <c r="AU139" s="243" t="s">
        <v>81</v>
      </c>
      <c r="AV139" s="11" t="s">
        <v>81</v>
      </c>
      <c r="AW139" s="11" t="s">
        <v>35</v>
      </c>
      <c r="AX139" s="11" t="s">
        <v>71</v>
      </c>
      <c r="AY139" s="243" t="s">
        <v>129</v>
      </c>
    </row>
    <row r="140" spans="2:51" s="11" customFormat="1" ht="13.5">
      <c r="B140" s="232"/>
      <c r="C140" s="233"/>
      <c r="D140" s="234" t="s">
        <v>138</v>
      </c>
      <c r="E140" s="235" t="s">
        <v>21</v>
      </c>
      <c r="F140" s="236" t="s">
        <v>655</v>
      </c>
      <c r="G140" s="233"/>
      <c r="H140" s="237">
        <v>6.03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138</v>
      </c>
      <c r="AU140" s="243" t="s">
        <v>81</v>
      </c>
      <c r="AV140" s="11" t="s">
        <v>81</v>
      </c>
      <c r="AW140" s="11" t="s">
        <v>35</v>
      </c>
      <c r="AX140" s="11" t="s">
        <v>71</v>
      </c>
      <c r="AY140" s="243" t="s">
        <v>129</v>
      </c>
    </row>
    <row r="141" spans="2:51" s="12" customFormat="1" ht="13.5">
      <c r="B141" s="244"/>
      <c r="C141" s="245"/>
      <c r="D141" s="234" t="s">
        <v>138</v>
      </c>
      <c r="E141" s="246" t="s">
        <v>21</v>
      </c>
      <c r="F141" s="247" t="s">
        <v>157</v>
      </c>
      <c r="G141" s="245"/>
      <c r="H141" s="248">
        <v>8.43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138</v>
      </c>
      <c r="AU141" s="254" t="s">
        <v>81</v>
      </c>
      <c r="AV141" s="12" t="s">
        <v>136</v>
      </c>
      <c r="AW141" s="12" t="s">
        <v>35</v>
      </c>
      <c r="AX141" s="12" t="s">
        <v>79</v>
      </c>
      <c r="AY141" s="254" t="s">
        <v>129</v>
      </c>
    </row>
    <row r="142" spans="2:65" s="1" customFormat="1" ht="25.5" customHeight="1">
      <c r="B142" s="45"/>
      <c r="C142" s="220" t="s">
        <v>253</v>
      </c>
      <c r="D142" s="220" t="s">
        <v>131</v>
      </c>
      <c r="E142" s="221" t="s">
        <v>656</v>
      </c>
      <c r="F142" s="222" t="s">
        <v>657</v>
      </c>
      <c r="G142" s="223" t="s">
        <v>220</v>
      </c>
      <c r="H142" s="224">
        <v>13.4</v>
      </c>
      <c r="I142" s="225"/>
      <c r="J142" s="226">
        <f>ROUND(I142*H142,2)</f>
        <v>0</v>
      </c>
      <c r="K142" s="222" t="s">
        <v>135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0.37</v>
      </c>
      <c r="T142" s="230">
        <f>S142*H142</f>
        <v>4.958</v>
      </c>
      <c r="AR142" s="23" t="s">
        <v>136</v>
      </c>
      <c r="AT142" s="23" t="s">
        <v>131</v>
      </c>
      <c r="AU142" s="23" t="s">
        <v>81</v>
      </c>
      <c r="AY142" s="23" t="s">
        <v>129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136</v>
      </c>
      <c r="BM142" s="23" t="s">
        <v>658</v>
      </c>
    </row>
    <row r="143" spans="2:51" s="11" customFormat="1" ht="13.5">
      <c r="B143" s="232"/>
      <c r="C143" s="233"/>
      <c r="D143" s="234" t="s">
        <v>138</v>
      </c>
      <c r="E143" s="235" t="s">
        <v>21</v>
      </c>
      <c r="F143" s="236" t="s">
        <v>659</v>
      </c>
      <c r="G143" s="233"/>
      <c r="H143" s="237">
        <v>11.3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138</v>
      </c>
      <c r="AU143" s="243" t="s">
        <v>81</v>
      </c>
      <c r="AV143" s="11" t="s">
        <v>81</v>
      </c>
      <c r="AW143" s="11" t="s">
        <v>35</v>
      </c>
      <c r="AX143" s="11" t="s">
        <v>71</v>
      </c>
      <c r="AY143" s="243" t="s">
        <v>129</v>
      </c>
    </row>
    <row r="144" spans="2:51" s="11" customFormat="1" ht="13.5">
      <c r="B144" s="232"/>
      <c r="C144" s="233"/>
      <c r="D144" s="234" t="s">
        <v>138</v>
      </c>
      <c r="E144" s="235" t="s">
        <v>21</v>
      </c>
      <c r="F144" s="236" t="s">
        <v>660</v>
      </c>
      <c r="G144" s="233"/>
      <c r="H144" s="237">
        <v>2.1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138</v>
      </c>
      <c r="AU144" s="243" t="s">
        <v>81</v>
      </c>
      <c r="AV144" s="11" t="s">
        <v>81</v>
      </c>
      <c r="AW144" s="11" t="s">
        <v>35</v>
      </c>
      <c r="AX144" s="11" t="s">
        <v>71</v>
      </c>
      <c r="AY144" s="243" t="s">
        <v>129</v>
      </c>
    </row>
    <row r="145" spans="2:51" s="12" customFormat="1" ht="13.5">
      <c r="B145" s="244"/>
      <c r="C145" s="245"/>
      <c r="D145" s="234" t="s">
        <v>138</v>
      </c>
      <c r="E145" s="246" t="s">
        <v>21</v>
      </c>
      <c r="F145" s="247" t="s">
        <v>157</v>
      </c>
      <c r="G145" s="245"/>
      <c r="H145" s="248">
        <v>13.4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138</v>
      </c>
      <c r="AU145" s="254" t="s">
        <v>81</v>
      </c>
      <c r="AV145" s="12" t="s">
        <v>136</v>
      </c>
      <c r="AW145" s="12" t="s">
        <v>35</v>
      </c>
      <c r="AX145" s="12" t="s">
        <v>79</v>
      </c>
      <c r="AY145" s="254" t="s">
        <v>129</v>
      </c>
    </row>
    <row r="146" spans="2:65" s="1" customFormat="1" ht="25.5" customHeight="1">
      <c r="B146" s="45"/>
      <c r="C146" s="220" t="s">
        <v>257</v>
      </c>
      <c r="D146" s="220" t="s">
        <v>131</v>
      </c>
      <c r="E146" s="221" t="s">
        <v>661</v>
      </c>
      <c r="F146" s="222" t="s">
        <v>662</v>
      </c>
      <c r="G146" s="223" t="s">
        <v>231</v>
      </c>
      <c r="H146" s="224">
        <v>0.21</v>
      </c>
      <c r="I146" s="225"/>
      <c r="J146" s="226">
        <f>ROUND(I146*H146,2)</f>
        <v>0</v>
      </c>
      <c r="K146" s="222" t="s">
        <v>21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1E-05</v>
      </c>
      <c r="R146" s="229">
        <f>Q146*H146</f>
        <v>2.1000000000000002E-06</v>
      </c>
      <c r="S146" s="229">
        <v>0</v>
      </c>
      <c r="T146" s="230">
        <f>S146*H146</f>
        <v>0</v>
      </c>
      <c r="AR146" s="23" t="s">
        <v>136</v>
      </c>
      <c r="AT146" s="23" t="s">
        <v>131</v>
      </c>
      <c r="AU146" s="23" t="s">
        <v>81</v>
      </c>
      <c r="AY146" s="23" t="s">
        <v>129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136</v>
      </c>
      <c r="BM146" s="23" t="s">
        <v>663</v>
      </c>
    </row>
    <row r="147" spans="2:51" s="11" customFormat="1" ht="13.5">
      <c r="B147" s="232"/>
      <c r="C147" s="233"/>
      <c r="D147" s="234" t="s">
        <v>138</v>
      </c>
      <c r="E147" s="235" t="s">
        <v>21</v>
      </c>
      <c r="F147" s="236" t="s">
        <v>664</v>
      </c>
      <c r="G147" s="233"/>
      <c r="H147" s="237">
        <v>0.21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138</v>
      </c>
      <c r="AU147" s="243" t="s">
        <v>81</v>
      </c>
      <c r="AV147" s="11" t="s">
        <v>81</v>
      </c>
      <c r="AW147" s="11" t="s">
        <v>35</v>
      </c>
      <c r="AX147" s="11" t="s">
        <v>79</v>
      </c>
      <c r="AY147" s="243" t="s">
        <v>129</v>
      </c>
    </row>
    <row r="148" spans="2:65" s="1" customFormat="1" ht="63.75" customHeight="1">
      <c r="B148" s="45"/>
      <c r="C148" s="220" t="s">
        <v>262</v>
      </c>
      <c r="D148" s="220" t="s">
        <v>131</v>
      </c>
      <c r="E148" s="221" t="s">
        <v>665</v>
      </c>
      <c r="F148" s="222" t="s">
        <v>666</v>
      </c>
      <c r="G148" s="223" t="s">
        <v>220</v>
      </c>
      <c r="H148" s="224">
        <v>5</v>
      </c>
      <c r="I148" s="225"/>
      <c r="J148" s="226">
        <f>ROUND(I148*H148,2)</f>
        <v>0</v>
      </c>
      <c r="K148" s="222" t="s">
        <v>135</v>
      </c>
      <c r="L148" s="71"/>
      <c r="M148" s="227" t="s">
        <v>21</v>
      </c>
      <c r="N148" s="228" t="s">
        <v>42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136</v>
      </c>
      <c r="AT148" s="23" t="s">
        <v>131</v>
      </c>
      <c r="AU148" s="23" t="s">
        <v>81</v>
      </c>
      <c r="AY148" s="23" t="s">
        <v>129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79</v>
      </c>
      <c r="BK148" s="231">
        <f>ROUND(I148*H148,2)</f>
        <v>0</v>
      </c>
      <c r="BL148" s="23" t="s">
        <v>136</v>
      </c>
      <c r="BM148" s="23" t="s">
        <v>667</v>
      </c>
    </row>
    <row r="149" spans="2:51" s="11" customFormat="1" ht="13.5">
      <c r="B149" s="232"/>
      <c r="C149" s="233"/>
      <c r="D149" s="234" t="s">
        <v>138</v>
      </c>
      <c r="E149" s="235" t="s">
        <v>21</v>
      </c>
      <c r="F149" s="236" t="s">
        <v>668</v>
      </c>
      <c r="G149" s="233"/>
      <c r="H149" s="237">
        <v>5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138</v>
      </c>
      <c r="AU149" s="243" t="s">
        <v>81</v>
      </c>
      <c r="AV149" s="11" t="s">
        <v>81</v>
      </c>
      <c r="AW149" s="11" t="s">
        <v>35</v>
      </c>
      <c r="AX149" s="11" t="s">
        <v>79</v>
      </c>
      <c r="AY149" s="243" t="s">
        <v>129</v>
      </c>
    </row>
    <row r="150" spans="2:65" s="1" customFormat="1" ht="51" customHeight="1">
      <c r="B150" s="45"/>
      <c r="C150" s="220" t="s">
        <v>266</v>
      </c>
      <c r="D150" s="220" t="s">
        <v>131</v>
      </c>
      <c r="E150" s="221" t="s">
        <v>669</v>
      </c>
      <c r="F150" s="222" t="s">
        <v>670</v>
      </c>
      <c r="G150" s="223" t="s">
        <v>231</v>
      </c>
      <c r="H150" s="224">
        <v>3.75</v>
      </c>
      <c r="I150" s="225"/>
      <c r="J150" s="226">
        <f>ROUND(I150*H150,2)</f>
        <v>0</v>
      </c>
      <c r="K150" s="222" t="s">
        <v>135</v>
      </c>
      <c r="L150" s="71"/>
      <c r="M150" s="227" t="s">
        <v>21</v>
      </c>
      <c r="N150" s="228" t="s">
        <v>42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136</v>
      </c>
      <c r="AT150" s="23" t="s">
        <v>131</v>
      </c>
      <c r="AU150" s="23" t="s">
        <v>81</v>
      </c>
      <c r="AY150" s="23" t="s">
        <v>129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79</v>
      </c>
      <c r="BK150" s="231">
        <f>ROUND(I150*H150,2)</f>
        <v>0</v>
      </c>
      <c r="BL150" s="23" t="s">
        <v>136</v>
      </c>
      <c r="BM150" s="23" t="s">
        <v>671</v>
      </c>
    </row>
    <row r="151" spans="2:51" s="11" customFormat="1" ht="13.5">
      <c r="B151" s="232"/>
      <c r="C151" s="233"/>
      <c r="D151" s="234" t="s">
        <v>138</v>
      </c>
      <c r="E151" s="235" t="s">
        <v>21</v>
      </c>
      <c r="F151" s="236" t="s">
        <v>583</v>
      </c>
      <c r="G151" s="233"/>
      <c r="H151" s="237">
        <v>3.75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138</v>
      </c>
      <c r="AU151" s="243" t="s">
        <v>81</v>
      </c>
      <c r="AV151" s="11" t="s">
        <v>81</v>
      </c>
      <c r="AW151" s="11" t="s">
        <v>35</v>
      </c>
      <c r="AX151" s="11" t="s">
        <v>79</v>
      </c>
      <c r="AY151" s="243" t="s">
        <v>129</v>
      </c>
    </row>
    <row r="152" spans="2:63" s="10" customFormat="1" ht="29.85" customHeight="1">
      <c r="B152" s="204"/>
      <c r="C152" s="205"/>
      <c r="D152" s="206" t="s">
        <v>70</v>
      </c>
      <c r="E152" s="218" t="s">
        <v>672</v>
      </c>
      <c r="F152" s="218" t="s">
        <v>673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SUM(P153:P162)</f>
        <v>0</v>
      </c>
      <c r="Q152" s="212"/>
      <c r="R152" s="213">
        <f>SUM(R153:R162)</f>
        <v>0</v>
      </c>
      <c r="S152" s="212"/>
      <c r="T152" s="214">
        <f>SUM(T153:T162)</f>
        <v>0</v>
      </c>
      <c r="AR152" s="215" t="s">
        <v>79</v>
      </c>
      <c r="AT152" s="216" t="s">
        <v>70</v>
      </c>
      <c r="AU152" s="216" t="s">
        <v>79</v>
      </c>
      <c r="AY152" s="215" t="s">
        <v>129</v>
      </c>
      <c r="BK152" s="217">
        <f>SUM(BK153:BK162)</f>
        <v>0</v>
      </c>
    </row>
    <row r="153" spans="2:65" s="1" customFormat="1" ht="25.5" customHeight="1">
      <c r="B153" s="45"/>
      <c r="C153" s="220" t="s">
        <v>271</v>
      </c>
      <c r="D153" s="220" t="s">
        <v>131</v>
      </c>
      <c r="E153" s="221" t="s">
        <v>674</v>
      </c>
      <c r="F153" s="222" t="s">
        <v>675</v>
      </c>
      <c r="G153" s="223" t="s">
        <v>195</v>
      </c>
      <c r="H153" s="224">
        <v>385.743</v>
      </c>
      <c r="I153" s="225"/>
      <c r="J153" s="226">
        <f>ROUND(I153*H153,2)</f>
        <v>0</v>
      </c>
      <c r="K153" s="222" t="s">
        <v>135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136</v>
      </c>
      <c r="AT153" s="23" t="s">
        <v>131</v>
      </c>
      <c r="AU153" s="23" t="s">
        <v>81</v>
      </c>
      <c r="AY153" s="23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136</v>
      </c>
      <c r="BM153" s="23" t="s">
        <v>676</v>
      </c>
    </row>
    <row r="154" spans="2:65" s="1" customFormat="1" ht="38.25" customHeight="1">
      <c r="B154" s="45"/>
      <c r="C154" s="220" t="s">
        <v>275</v>
      </c>
      <c r="D154" s="220" t="s">
        <v>131</v>
      </c>
      <c r="E154" s="221" t="s">
        <v>677</v>
      </c>
      <c r="F154" s="222" t="s">
        <v>678</v>
      </c>
      <c r="G154" s="223" t="s">
        <v>195</v>
      </c>
      <c r="H154" s="224">
        <v>385.743</v>
      </c>
      <c r="I154" s="225"/>
      <c r="J154" s="226">
        <f>ROUND(I154*H154,2)</f>
        <v>0</v>
      </c>
      <c r="K154" s="222" t="s">
        <v>135</v>
      </c>
      <c r="L154" s="71"/>
      <c r="M154" s="227" t="s">
        <v>21</v>
      </c>
      <c r="N154" s="228" t="s">
        <v>42</v>
      </c>
      <c r="O154" s="4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" t="s">
        <v>136</v>
      </c>
      <c r="AT154" s="23" t="s">
        <v>131</v>
      </c>
      <c r="AU154" s="23" t="s">
        <v>81</v>
      </c>
      <c r="AY154" s="23" t="s">
        <v>129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79</v>
      </c>
      <c r="BK154" s="231">
        <f>ROUND(I154*H154,2)</f>
        <v>0</v>
      </c>
      <c r="BL154" s="23" t="s">
        <v>136</v>
      </c>
      <c r="BM154" s="23" t="s">
        <v>679</v>
      </c>
    </row>
    <row r="155" spans="2:65" s="1" customFormat="1" ht="25.5" customHeight="1">
      <c r="B155" s="45"/>
      <c r="C155" s="220" t="s">
        <v>281</v>
      </c>
      <c r="D155" s="220" t="s">
        <v>131</v>
      </c>
      <c r="E155" s="221" t="s">
        <v>680</v>
      </c>
      <c r="F155" s="222" t="s">
        <v>681</v>
      </c>
      <c r="G155" s="223" t="s">
        <v>195</v>
      </c>
      <c r="H155" s="224">
        <v>385.743</v>
      </c>
      <c r="I155" s="225"/>
      <c r="J155" s="226">
        <f>ROUND(I155*H155,2)</f>
        <v>0</v>
      </c>
      <c r="K155" s="222" t="s">
        <v>135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136</v>
      </c>
      <c r="AT155" s="23" t="s">
        <v>131</v>
      </c>
      <c r="AU155" s="23" t="s">
        <v>81</v>
      </c>
      <c r="AY155" s="23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136</v>
      </c>
      <c r="BM155" s="23" t="s">
        <v>682</v>
      </c>
    </row>
    <row r="156" spans="2:65" s="1" customFormat="1" ht="25.5" customHeight="1">
      <c r="B156" s="45"/>
      <c r="C156" s="220" t="s">
        <v>286</v>
      </c>
      <c r="D156" s="220" t="s">
        <v>131</v>
      </c>
      <c r="E156" s="221" t="s">
        <v>683</v>
      </c>
      <c r="F156" s="222" t="s">
        <v>684</v>
      </c>
      <c r="G156" s="223" t="s">
        <v>195</v>
      </c>
      <c r="H156" s="224">
        <v>5786.145</v>
      </c>
      <c r="I156" s="225"/>
      <c r="J156" s="226">
        <f>ROUND(I156*H156,2)</f>
        <v>0</v>
      </c>
      <c r="K156" s="222" t="s">
        <v>135</v>
      </c>
      <c r="L156" s="71"/>
      <c r="M156" s="227" t="s">
        <v>21</v>
      </c>
      <c r="N156" s="228" t="s">
        <v>42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136</v>
      </c>
      <c r="AT156" s="23" t="s">
        <v>131</v>
      </c>
      <c r="AU156" s="23" t="s">
        <v>81</v>
      </c>
      <c r="AY156" s="23" t="s">
        <v>129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79</v>
      </c>
      <c r="BK156" s="231">
        <f>ROUND(I156*H156,2)</f>
        <v>0</v>
      </c>
      <c r="BL156" s="23" t="s">
        <v>136</v>
      </c>
      <c r="BM156" s="23" t="s">
        <v>685</v>
      </c>
    </row>
    <row r="157" spans="2:51" s="11" customFormat="1" ht="13.5">
      <c r="B157" s="232"/>
      <c r="C157" s="233"/>
      <c r="D157" s="234" t="s">
        <v>138</v>
      </c>
      <c r="E157" s="233"/>
      <c r="F157" s="236" t="s">
        <v>686</v>
      </c>
      <c r="G157" s="233"/>
      <c r="H157" s="237">
        <v>5786.145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138</v>
      </c>
      <c r="AU157" s="243" t="s">
        <v>81</v>
      </c>
      <c r="AV157" s="11" t="s">
        <v>81</v>
      </c>
      <c r="AW157" s="11" t="s">
        <v>6</v>
      </c>
      <c r="AX157" s="11" t="s">
        <v>79</v>
      </c>
      <c r="AY157" s="243" t="s">
        <v>129</v>
      </c>
    </row>
    <row r="158" spans="2:65" s="1" customFormat="1" ht="25.5" customHeight="1">
      <c r="B158" s="45"/>
      <c r="C158" s="220" t="s">
        <v>291</v>
      </c>
      <c r="D158" s="220" t="s">
        <v>131</v>
      </c>
      <c r="E158" s="221" t="s">
        <v>687</v>
      </c>
      <c r="F158" s="222" t="s">
        <v>688</v>
      </c>
      <c r="G158" s="223" t="s">
        <v>195</v>
      </c>
      <c r="H158" s="224">
        <v>385.743</v>
      </c>
      <c r="I158" s="225"/>
      <c r="J158" s="226">
        <f>ROUND(I158*H158,2)</f>
        <v>0</v>
      </c>
      <c r="K158" s="222" t="s">
        <v>135</v>
      </c>
      <c r="L158" s="71"/>
      <c r="M158" s="227" t="s">
        <v>21</v>
      </c>
      <c r="N158" s="228" t="s">
        <v>42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136</v>
      </c>
      <c r="AT158" s="23" t="s">
        <v>131</v>
      </c>
      <c r="AU158" s="23" t="s">
        <v>81</v>
      </c>
      <c r="AY158" s="23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79</v>
      </c>
      <c r="BK158" s="231">
        <f>ROUND(I158*H158,2)</f>
        <v>0</v>
      </c>
      <c r="BL158" s="23" t="s">
        <v>136</v>
      </c>
      <c r="BM158" s="23" t="s">
        <v>689</v>
      </c>
    </row>
    <row r="159" spans="2:65" s="1" customFormat="1" ht="25.5" customHeight="1">
      <c r="B159" s="45"/>
      <c r="C159" s="220" t="s">
        <v>296</v>
      </c>
      <c r="D159" s="220" t="s">
        <v>131</v>
      </c>
      <c r="E159" s="221" t="s">
        <v>690</v>
      </c>
      <c r="F159" s="222" t="s">
        <v>691</v>
      </c>
      <c r="G159" s="223" t="s">
        <v>195</v>
      </c>
      <c r="H159" s="224">
        <v>174.083</v>
      </c>
      <c r="I159" s="225"/>
      <c r="J159" s="226">
        <f>ROUND(I159*H159,2)</f>
        <v>0</v>
      </c>
      <c r="K159" s="222" t="s">
        <v>135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136</v>
      </c>
      <c r="AT159" s="23" t="s">
        <v>131</v>
      </c>
      <c r="AU159" s="23" t="s">
        <v>81</v>
      </c>
      <c r="AY159" s="23" t="s">
        <v>129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136</v>
      </c>
      <c r="BM159" s="23" t="s">
        <v>692</v>
      </c>
    </row>
    <row r="160" spans="2:51" s="11" customFormat="1" ht="13.5">
      <c r="B160" s="232"/>
      <c r="C160" s="233"/>
      <c r="D160" s="234" t="s">
        <v>138</v>
      </c>
      <c r="E160" s="235" t="s">
        <v>21</v>
      </c>
      <c r="F160" s="236" t="s">
        <v>693</v>
      </c>
      <c r="G160" s="233"/>
      <c r="H160" s="237">
        <v>174.083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138</v>
      </c>
      <c r="AU160" s="243" t="s">
        <v>81</v>
      </c>
      <c r="AV160" s="11" t="s">
        <v>81</v>
      </c>
      <c r="AW160" s="11" t="s">
        <v>35</v>
      </c>
      <c r="AX160" s="11" t="s">
        <v>79</v>
      </c>
      <c r="AY160" s="243" t="s">
        <v>129</v>
      </c>
    </row>
    <row r="161" spans="2:65" s="1" customFormat="1" ht="25.5" customHeight="1">
      <c r="B161" s="45"/>
      <c r="C161" s="220" t="s">
        <v>301</v>
      </c>
      <c r="D161" s="220" t="s">
        <v>131</v>
      </c>
      <c r="E161" s="221" t="s">
        <v>694</v>
      </c>
      <c r="F161" s="222" t="s">
        <v>695</v>
      </c>
      <c r="G161" s="223" t="s">
        <v>195</v>
      </c>
      <c r="H161" s="224">
        <v>1.1</v>
      </c>
      <c r="I161" s="225"/>
      <c r="J161" s="226">
        <f>ROUND(I161*H161,2)</f>
        <v>0</v>
      </c>
      <c r="K161" s="222" t="s">
        <v>135</v>
      </c>
      <c r="L161" s="71"/>
      <c r="M161" s="227" t="s">
        <v>21</v>
      </c>
      <c r="N161" s="228" t="s">
        <v>42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136</v>
      </c>
      <c r="AT161" s="23" t="s">
        <v>131</v>
      </c>
      <c r="AU161" s="23" t="s">
        <v>81</v>
      </c>
      <c r="AY161" s="23" t="s">
        <v>129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79</v>
      </c>
      <c r="BK161" s="231">
        <f>ROUND(I161*H161,2)</f>
        <v>0</v>
      </c>
      <c r="BL161" s="23" t="s">
        <v>136</v>
      </c>
      <c r="BM161" s="23" t="s">
        <v>696</v>
      </c>
    </row>
    <row r="162" spans="2:65" s="1" customFormat="1" ht="25.5" customHeight="1">
      <c r="B162" s="45"/>
      <c r="C162" s="220" t="s">
        <v>306</v>
      </c>
      <c r="D162" s="220" t="s">
        <v>131</v>
      </c>
      <c r="E162" s="221" t="s">
        <v>697</v>
      </c>
      <c r="F162" s="222" t="s">
        <v>194</v>
      </c>
      <c r="G162" s="223" t="s">
        <v>195</v>
      </c>
      <c r="H162" s="224">
        <v>210.56</v>
      </c>
      <c r="I162" s="225"/>
      <c r="J162" s="226">
        <f>ROUND(I162*H162,2)</f>
        <v>0</v>
      </c>
      <c r="K162" s="222" t="s">
        <v>135</v>
      </c>
      <c r="L162" s="71"/>
      <c r="M162" s="227" t="s">
        <v>21</v>
      </c>
      <c r="N162" s="228" t="s">
        <v>42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136</v>
      </c>
      <c r="AT162" s="23" t="s">
        <v>131</v>
      </c>
      <c r="AU162" s="23" t="s">
        <v>81</v>
      </c>
      <c r="AY162" s="23" t="s">
        <v>129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79</v>
      </c>
      <c r="BK162" s="231">
        <f>ROUND(I162*H162,2)</f>
        <v>0</v>
      </c>
      <c r="BL162" s="23" t="s">
        <v>136</v>
      </c>
      <c r="BM162" s="23" t="s">
        <v>698</v>
      </c>
    </row>
    <row r="163" spans="2:63" s="10" customFormat="1" ht="37.4" customHeight="1">
      <c r="B163" s="204"/>
      <c r="C163" s="205"/>
      <c r="D163" s="206" t="s">
        <v>70</v>
      </c>
      <c r="E163" s="207" t="s">
        <v>516</v>
      </c>
      <c r="F163" s="207" t="s">
        <v>517</v>
      </c>
      <c r="G163" s="205"/>
      <c r="H163" s="205"/>
      <c r="I163" s="208"/>
      <c r="J163" s="209">
        <f>BK163</f>
        <v>0</v>
      </c>
      <c r="K163" s="205"/>
      <c r="L163" s="210"/>
      <c r="M163" s="211"/>
      <c r="N163" s="212"/>
      <c r="O163" s="212"/>
      <c r="P163" s="213">
        <f>P164+P166</f>
        <v>0</v>
      </c>
      <c r="Q163" s="212"/>
      <c r="R163" s="213">
        <f>R164+R166</f>
        <v>0.00028</v>
      </c>
      <c r="S163" s="212"/>
      <c r="T163" s="214">
        <f>T164+T166</f>
        <v>0.9657</v>
      </c>
      <c r="AR163" s="215" t="s">
        <v>81</v>
      </c>
      <c r="AT163" s="216" t="s">
        <v>70</v>
      </c>
      <c r="AU163" s="216" t="s">
        <v>71</v>
      </c>
      <c r="AY163" s="215" t="s">
        <v>129</v>
      </c>
      <c r="BK163" s="217">
        <f>BK164+BK166</f>
        <v>0</v>
      </c>
    </row>
    <row r="164" spans="2:63" s="10" customFormat="1" ht="19.9" customHeight="1">
      <c r="B164" s="204"/>
      <c r="C164" s="205"/>
      <c r="D164" s="206" t="s">
        <v>70</v>
      </c>
      <c r="E164" s="218" t="s">
        <v>699</v>
      </c>
      <c r="F164" s="218" t="s">
        <v>700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P165</f>
        <v>0</v>
      </c>
      <c r="Q164" s="212"/>
      <c r="R164" s="213">
        <f>R165</f>
        <v>0</v>
      </c>
      <c r="S164" s="212"/>
      <c r="T164" s="214">
        <f>T165</f>
        <v>0.0857</v>
      </c>
      <c r="AR164" s="215" t="s">
        <v>81</v>
      </c>
      <c r="AT164" s="216" t="s">
        <v>70</v>
      </c>
      <c r="AU164" s="216" t="s">
        <v>79</v>
      </c>
      <c r="AY164" s="215" t="s">
        <v>129</v>
      </c>
      <c r="BK164" s="217">
        <f>BK165</f>
        <v>0</v>
      </c>
    </row>
    <row r="165" spans="2:65" s="1" customFormat="1" ht="25.5" customHeight="1">
      <c r="B165" s="45"/>
      <c r="C165" s="220" t="s">
        <v>313</v>
      </c>
      <c r="D165" s="220" t="s">
        <v>131</v>
      </c>
      <c r="E165" s="221" t="s">
        <v>701</v>
      </c>
      <c r="F165" s="222" t="s">
        <v>702</v>
      </c>
      <c r="G165" s="223" t="s">
        <v>215</v>
      </c>
      <c r="H165" s="224">
        <v>2</v>
      </c>
      <c r="I165" s="225"/>
      <c r="J165" s="226">
        <f>ROUND(I165*H165,2)</f>
        <v>0</v>
      </c>
      <c r="K165" s="222" t="s">
        <v>135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0.04285</v>
      </c>
      <c r="T165" s="230">
        <f>S165*H165</f>
        <v>0.0857</v>
      </c>
      <c r="AR165" s="23" t="s">
        <v>207</v>
      </c>
      <c r="AT165" s="23" t="s">
        <v>131</v>
      </c>
      <c r="AU165" s="23" t="s">
        <v>81</v>
      </c>
      <c r="AY165" s="23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207</v>
      </c>
      <c r="BM165" s="23" t="s">
        <v>703</v>
      </c>
    </row>
    <row r="166" spans="2:63" s="10" customFormat="1" ht="29.85" customHeight="1">
      <c r="B166" s="204"/>
      <c r="C166" s="205"/>
      <c r="D166" s="206" t="s">
        <v>70</v>
      </c>
      <c r="E166" s="218" t="s">
        <v>547</v>
      </c>
      <c r="F166" s="218" t="s">
        <v>548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SUM(P167:P171)</f>
        <v>0</v>
      </c>
      <c r="Q166" s="212"/>
      <c r="R166" s="213">
        <f>SUM(R167:R171)</f>
        <v>0.00028</v>
      </c>
      <c r="S166" s="212"/>
      <c r="T166" s="214">
        <f>SUM(T167:T171)</f>
        <v>0.88</v>
      </c>
      <c r="AR166" s="215" t="s">
        <v>81</v>
      </c>
      <c r="AT166" s="216" t="s">
        <v>70</v>
      </c>
      <c r="AU166" s="216" t="s">
        <v>79</v>
      </c>
      <c r="AY166" s="215" t="s">
        <v>129</v>
      </c>
      <c r="BK166" s="217">
        <f>SUM(BK167:BK171)</f>
        <v>0</v>
      </c>
    </row>
    <row r="167" spans="2:65" s="1" customFormat="1" ht="25.5" customHeight="1">
      <c r="B167" s="45"/>
      <c r="C167" s="220" t="s">
        <v>319</v>
      </c>
      <c r="D167" s="220" t="s">
        <v>131</v>
      </c>
      <c r="E167" s="221" t="s">
        <v>704</v>
      </c>
      <c r="F167" s="222" t="s">
        <v>705</v>
      </c>
      <c r="G167" s="223" t="s">
        <v>220</v>
      </c>
      <c r="H167" s="224">
        <v>55</v>
      </c>
      <c r="I167" s="225"/>
      <c r="J167" s="226">
        <f>ROUND(I167*H167,2)</f>
        <v>0</v>
      </c>
      <c r="K167" s="222" t="s">
        <v>135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0.016</v>
      </c>
      <c r="T167" s="230">
        <f>S167*H167</f>
        <v>0.88</v>
      </c>
      <c r="AR167" s="23" t="s">
        <v>207</v>
      </c>
      <c r="AT167" s="23" t="s">
        <v>131</v>
      </c>
      <c r="AU167" s="23" t="s">
        <v>81</v>
      </c>
      <c r="AY167" s="23" t="s">
        <v>129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79</v>
      </c>
      <c r="BK167" s="231">
        <f>ROUND(I167*H167,2)</f>
        <v>0</v>
      </c>
      <c r="BL167" s="23" t="s">
        <v>207</v>
      </c>
      <c r="BM167" s="23" t="s">
        <v>706</v>
      </c>
    </row>
    <row r="168" spans="2:51" s="11" customFormat="1" ht="13.5">
      <c r="B168" s="232"/>
      <c r="C168" s="233"/>
      <c r="D168" s="234" t="s">
        <v>138</v>
      </c>
      <c r="E168" s="235" t="s">
        <v>21</v>
      </c>
      <c r="F168" s="236" t="s">
        <v>707</v>
      </c>
      <c r="G168" s="233"/>
      <c r="H168" s="237">
        <v>55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138</v>
      </c>
      <c r="AU168" s="243" t="s">
        <v>81</v>
      </c>
      <c r="AV168" s="11" t="s">
        <v>81</v>
      </c>
      <c r="AW168" s="11" t="s">
        <v>35</v>
      </c>
      <c r="AX168" s="11" t="s">
        <v>79</v>
      </c>
      <c r="AY168" s="243" t="s">
        <v>129</v>
      </c>
    </row>
    <row r="169" spans="2:65" s="1" customFormat="1" ht="16.5" customHeight="1">
      <c r="B169" s="45"/>
      <c r="C169" s="220" t="s">
        <v>324</v>
      </c>
      <c r="D169" s="220" t="s">
        <v>131</v>
      </c>
      <c r="E169" s="221" t="s">
        <v>550</v>
      </c>
      <c r="F169" s="222" t="s">
        <v>551</v>
      </c>
      <c r="G169" s="223" t="s">
        <v>269</v>
      </c>
      <c r="H169" s="224">
        <v>4</v>
      </c>
      <c r="I169" s="225"/>
      <c r="J169" s="226">
        <f>ROUND(I169*H169,2)</f>
        <v>0</v>
      </c>
      <c r="K169" s="222" t="s">
        <v>21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7E-05</v>
      </c>
      <c r="R169" s="229">
        <f>Q169*H169</f>
        <v>0.00028</v>
      </c>
      <c r="S169" s="229">
        <v>0</v>
      </c>
      <c r="T169" s="230">
        <f>S169*H169</f>
        <v>0</v>
      </c>
      <c r="AR169" s="23" t="s">
        <v>207</v>
      </c>
      <c r="AT169" s="23" t="s">
        <v>131</v>
      </c>
      <c r="AU169" s="23" t="s">
        <v>81</v>
      </c>
      <c r="AY169" s="23" t="s">
        <v>129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207</v>
      </c>
      <c r="BM169" s="23" t="s">
        <v>708</v>
      </c>
    </row>
    <row r="170" spans="2:65" s="1" customFormat="1" ht="38.25" customHeight="1">
      <c r="B170" s="45"/>
      <c r="C170" s="220" t="s">
        <v>329</v>
      </c>
      <c r="D170" s="220" t="s">
        <v>131</v>
      </c>
      <c r="E170" s="221" t="s">
        <v>561</v>
      </c>
      <c r="F170" s="222" t="s">
        <v>562</v>
      </c>
      <c r="G170" s="223" t="s">
        <v>195</v>
      </c>
      <c r="H170" s="224">
        <v>0.01</v>
      </c>
      <c r="I170" s="225"/>
      <c r="J170" s="226">
        <f>ROUND(I170*H170,2)</f>
        <v>0</v>
      </c>
      <c r="K170" s="222" t="s">
        <v>135</v>
      </c>
      <c r="L170" s="71"/>
      <c r="M170" s="227" t="s">
        <v>21</v>
      </c>
      <c r="N170" s="228" t="s">
        <v>42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207</v>
      </c>
      <c r="AT170" s="23" t="s">
        <v>131</v>
      </c>
      <c r="AU170" s="23" t="s">
        <v>81</v>
      </c>
      <c r="AY170" s="23" t="s">
        <v>129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79</v>
      </c>
      <c r="BK170" s="231">
        <f>ROUND(I170*H170,2)</f>
        <v>0</v>
      </c>
      <c r="BL170" s="23" t="s">
        <v>207</v>
      </c>
      <c r="BM170" s="23" t="s">
        <v>709</v>
      </c>
    </row>
    <row r="171" spans="2:65" s="1" customFormat="1" ht="38.25" customHeight="1">
      <c r="B171" s="45"/>
      <c r="C171" s="220" t="s">
        <v>333</v>
      </c>
      <c r="D171" s="220" t="s">
        <v>131</v>
      </c>
      <c r="E171" s="221" t="s">
        <v>710</v>
      </c>
      <c r="F171" s="222" t="s">
        <v>711</v>
      </c>
      <c r="G171" s="223" t="s">
        <v>195</v>
      </c>
      <c r="H171" s="224">
        <v>0.01</v>
      </c>
      <c r="I171" s="225"/>
      <c r="J171" s="226">
        <f>ROUND(I171*H171,2)</f>
        <v>0</v>
      </c>
      <c r="K171" s="222" t="s">
        <v>135</v>
      </c>
      <c r="L171" s="71"/>
      <c r="M171" s="227" t="s">
        <v>21</v>
      </c>
      <c r="N171" s="275" t="s">
        <v>42</v>
      </c>
      <c r="O171" s="276"/>
      <c r="P171" s="277">
        <f>O171*H171</f>
        <v>0</v>
      </c>
      <c r="Q171" s="277">
        <v>0</v>
      </c>
      <c r="R171" s="277">
        <f>Q171*H171</f>
        <v>0</v>
      </c>
      <c r="S171" s="277">
        <v>0</v>
      </c>
      <c r="T171" s="278">
        <f>S171*H171</f>
        <v>0</v>
      </c>
      <c r="AR171" s="23" t="s">
        <v>207</v>
      </c>
      <c r="AT171" s="23" t="s">
        <v>131</v>
      </c>
      <c r="AU171" s="23" t="s">
        <v>81</v>
      </c>
      <c r="AY171" s="23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79</v>
      </c>
      <c r="BK171" s="231">
        <f>ROUND(I171*H171,2)</f>
        <v>0</v>
      </c>
      <c r="BL171" s="23" t="s">
        <v>207</v>
      </c>
      <c r="BM171" s="23" t="s">
        <v>712</v>
      </c>
    </row>
    <row r="172" spans="2:12" s="1" customFormat="1" ht="6.95" customHeight="1">
      <c r="B172" s="66"/>
      <c r="C172" s="67"/>
      <c r="D172" s="67"/>
      <c r="E172" s="67"/>
      <c r="F172" s="67"/>
      <c r="G172" s="67"/>
      <c r="H172" s="67"/>
      <c r="I172" s="165"/>
      <c r="J172" s="67"/>
      <c r="K172" s="67"/>
      <c r="L172" s="71"/>
    </row>
  </sheetData>
  <sheetProtection password="CC35" sheet="1" objects="1" scenarios="1" formatColumns="0" formatRows="0" autoFilter="0"/>
  <autoFilter ref="C83:K17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Oprava zpevněné plochy před ZŠ Dr. M. Tyrše, Česká Lípa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713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19. 12. 2018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Město Česká Lípa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714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ROUND(SUM(BE83:BE127),2)</f>
        <v>0</v>
      </c>
      <c r="G30" s="46"/>
      <c r="H30" s="46"/>
      <c r="I30" s="157">
        <v>0.21</v>
      </c>
      <c r="J30" s="156">
        <f>ROUND(ROUND((SUM(BE83:BE127)),2)*I30,2)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ROUND(SUM(BF83:BF127),2)</f>
        <v>0</v>
      </c>
      <c r="G31" s="46"/>
      <c r="H31" s="46"/>
      <c r="I31" s="157">
        <v>0.15</v>
      </c>
      <c r="J31" s="156">
        <f>ROUND(ROUND((SUM(BF83:BF127)),2)*I31,2)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ROUND(SUM(BG83:BG127),2)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ROUND(SUM(BH83:BH127),2)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ROUND(SUM(BI83:BI127),2)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Oprava zpevněné plochy před ZŠ Dr. M. Tyrše, Česká Lípa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VRN - Vedlejší rozpočtové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Město Česká Lípa</v>
      </c>
      <c r="G51" s="46"/>
      <c r="H51" s="46"/>
      <c r="I51" s="145" t="s">
        <v>33</v>
      </c>
      <c r="J51" s="43" t="str">
        <f>E21</f>
        <v>Projektový Atelier DAVID s.r.o.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713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11" s="8" customFormat="1" ht="19.9" customHeight="1">
      <c r="B58" s="183"/>
      <c r="C58" s="184"/>
      <c r="D58" s="185" t="s">
        <v>715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11" s="8" customFormat="1" ht="19.9" customHeight="1">
      <c r="B59" s="183"/>
      <c r="C59" s="184"/>
      <c r="D59" s="185" t="s">
        <v>716</v>
      </c>
      <c r="E59" s="186"/>
      <c r="F59" s="186"/>
      <c r="G59" s="186"/>
      <c r="H59" s="186"/>
      <c r="I59" s="187"/>
      <c r="J59" s="188">
        <f>J95</f>
        <v>0</v>
      </c>
      <c r="K59" s="189"/>
    </row>
    <row r="60" spans="2:11" s="8" customFormat="1" ht="19.9" customHeight="1">
      <c r="B60" s="183"/>
      <c r="C60" s="184"/>
      <c r="D60" s="185" t="s">
        <v>717</v>
      </c>
      <c r="E60" s="186"/>
      <c r="F60" s="186"/>
      <c r="G60" s="186"/>
      <c r="H60" s="186"/>
      <c r="I60" s="187"/>
      <c r="J60" s="188">
        <f>J103</f>
        <v>0</v>
      </c>
      <c r="K60" s="189"/>
    </row>
    <row r="61" spans="2:11" s="8" customFormat="1" ht="19.9" customHeight="1">
      <c r="B61" s="183"/>
      <c r="C61" s="184"/>
      <c r="D61" s="185" t="s">
        <v>718</v>
      </c>
      <c r="E61" s="186"/>
      <c r="F61" s="186"/>
      <c r="G61" s="186"/>
      <c r="H61" s="186"/>
      <c r="I61" s="187"/>
      <c r="J61" s="188">
        <f>J116</f>
        <v>0</v>
      </c>
      <c r="K61" s="189"/>
    </row>
    <row r="62" spans="2:11" s="8" customFormat="1" ht="19.9" customHeight="1">
      <c r="B62" s="183"/>
      <c r="C62" s="184"/>
      <c r="D62" s="185" t="s">
        <v>719</v>
      </c>
      <c r="E62" s="186"/>
      <c r="F62" s="186"/>
      <c r="G62" s="186"/>
      <c r="H62" s="186"/>
      <c r="I62" s="187"/>
      <c r="J62" s="188">
        <f>J120</f>
        <v>0</v>
      </c>
      <c r="K62" s="189"/>
    </row>
    <row r="63" spans="2:11" s="8" customFormat="1" ht="19.9" customHeight="1">
      <c r="B63" s="183"/>
      <c r="C63" s="184"/>
      <c r="D63" s="185" t="s">
        <v>720</v>
      </c>
      <c r="E63" s="186"/>
      <c r="F63" s="186"/>
      <c r="G63" s="186"/>
      <c r="H63" s="186"/>
      <c r="I63" s="187"/>
      <c r="J63" s="188">
        <f>J124</f>
        <v>0</v>
      </c>
      <c r="K63" s="189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pans="2:12" s="1" customFormat="1" ht="36.95" customHeight="1">
      <c r="B70" s="45"/>
      <c r="C70" s="72" t="s">
        <v>113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6.5" customHeight="1">
      <c r="B73" s="45"/>
      <c r="C73" s="73"/>
      <c r="D73" s="73"/>
      <c r="E73" s="191" t="str">
        <f>E7</f>
        <v>Oprava zpevněné plochy před ZŠ Dr. M. Tyrše, Česká Lípa</v>
      </c>
      <c r="F73" s="75"/>
      <c r="G73" s="75"/>
      <c r="H73" s="75"/>
      <c r="I73" s="190"/>
      <c r="J73" s="73"/>
      <c r="K73" s="73"/>
      <c r="L73" s="71"/>
    </row>
    <row r="74" spans="2:12" s="1" customFormat="1" ht="14.4" customHeight="1">
      <c r="B74" s="45"/>
      <c r="C74" s="75" t="s">
        <v>94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VRN - Vedlejší rozpočtové náklady</v>
      </c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19. 12. 2018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3.5">
      <c r="B79" s="45"/>
      <c r="C79" s="75" t="s">
        <v>27</v>
      </c>
      <c r="D79" s="73"/>
      <c r="E79" s="73"/>
      <c r="F79" s="192" t="str">
        <f>E15</f>
        <v>Město Česká Lípa</v>
      </c>
      <c r="G79" s="73"/>
      <c r="H79" s="73"/>
      <c r="I79" s="193" t="s">
        <v>33</v>
      </c>
      <c r="J79" s="192" t="str">
        <f>E21</f>
        <v>Projektový Atelier DAVID s.r.o.</v>
      </c>
      <c r="K79" s="73"/>
      <c r="L79" s="71"/>
    </row>
    <row r="80" spans="2:12" s="1" customFormat="1" ht="14.4" customHeight="1">
      <c r="B80" s="45"/>
      <c r="C80" s="75" t="s">
        <v>31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20" s="9" customFormat="1" ht="29.25" customHeight="1">
      <c r="B82" s="194"/>
      <c r="C82" s="195" t="s">
        <v>114</v>
      </c>
      <c r="D82" s="196" t="s">
        <v>56</v>
      </c>
      <c r="E82" s="196" t="s">
        <v>52</v>
      </c>
      <c r="F82" s="196" t="s">
        <v>115</v>
      </c>
      <c r="G82" s="196" t="s">
        <v>116</v>
      </c>
      <c r="H82" s="196" t="s">
        <v>117</v>
      </c>
      <c r="I82" s="197" t="s">
        <v>118</v>
      </c>
      <c r="J82" s="196" t="s">
        <v>98</v>
      </c>
      <c r="K82" s="198" t="s">
        <v>119</v>
      </c>
      <c r="L82" s="199"/>
      <c r="M82" s="101" t="s">
        <v>120</v>
      </c>
      <c r="N82" s="102" t="s">
        <v>41</v>
      </c>
      <c r="O82" s="102" t="s">
        <v>121</v>
      </c>
      <c r="P82" s="102" t="s">
        <v>122</v>
      </c>
      <c r="Q82" s="102" t="s">
        <v>123</v>
      </c>
      <c r="R82" s="102" t="s">
        <v>124</v>
      </c>
      <c r="S82" s="102" t="s">
        <v>125</v>
      </c>
      <c r="T82" s="103" t="s">
        <v>126</v>
      </c>
    </row>
    <row r="83" spans="2:63" s="1" customFormat="1" ht="29.25" customHeight="1">
      <c r="B83" s="45"/>
      <c r="C83" s="107" t="s">
        <v>99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0</v>
      </c>
      <c r="S83" s="105"/>
      <c r="T83" s="202">
        <f>T84</f>
        <v>0</v>
      </c>
      <c r="AT83" s="23" t="s">
        <v>70</v>
      </c>
      <c r="AU83" s="23" t="s">
        <v>100</v>
      </c>
      <c r="BK83" s="203">
        <f>BK84</f>
        <v>0</v>
      </c>
    </row>
    <row r="84" spans="2:63" s="10" customFormat="1" ht="37.4" customHeight="1">
      <c r="B84" s="204"/>
      <c r="C84" s="205"/>
      <c r="D84" s="206" t="s">
        <v>70</v>
      </c>
      <c r="E84" s="207" t="s">
        <v>85</v>
      </c>
      <c r="F84" s="207" t="s">
        <v>86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P85+P95+P103+P116+P120+P124</f>
        <v>0</v>
      </c>
      <c r="Q84" s="212"/>
      <c r="R84" s="213">
        <f>R85+R95+R103+R116+R120+R124</f>
        <v>0</v>
      </c>
      <c r="S84" s="212"/>
      <c r="T84" s="214">
        <f>T85+T95+T103+T116+T120+T124</f>
        <v>0</v>
      </c>
      <c r="AR84" s="215" t="s">
        <v>151</v>
      </c>
      <c r="AT84" s="216" t="s">
        <v>70</v>
      </c>
      <c r="AU84" s="216" t="s">
        <v>71</v>
      </c>
      <c r="AY84" s="215" t="s">
        <v>129</v>
      </c>
      <c r="BK84" s="217">
        <f>BK85+BK95+BK103+BK116+BK120+BK124</f>
        <v>0</v>
      </c>
    </row>
    <row r="85" spans="2:63" s="10" customFormat="1" ht="19.9" customHeight="1">
      <c r="B85" s="204"/>
      <c r="C85" s="205"/>
      <c r="D85" s="206" t="s">
        <v>70</v>
      </c>
      <c r="E85" s="218" t="s">
        <v>721</v>
      </c>
      <c r="F85" s="218" t="s">
        <v>722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SUM(P86:P94)</f>
        <v>0</v>
      </c>
      <c r="Q85" s="212"/>
      <c r="R85" s="213">
        <f>SUM(R86:R94)</f>
        <v>0</v>
      </c>
      <c r="S85" s="212"/>
      <c r="T85" s="214">
        <f>SUM(T86:T94)</f>
        <v>0</v>
      </c>
      <c r="AR85" s="215" t="s">
        <v>151</v>
      </c>
      <c r="AT85" s="216" t="s">
        <v>70</v>
      </c>
      <c r="AU85" s="216" t="s">
        <v>79</v>
      </c>
      <c r="AY85" s="215" t="s">
        <v>129</v>
      </c>
      <c r="BK85" s="217">
        <f>SUM(BK86:BK94)</f>
        <v>0</v>
      </c>
    </row>
    <row r="86" spans="2:65" s="1" customFormat="1" ht="16.5" customHeight="1">
      <c r="B86" s="45"/>
      <c r="C86" s="220" t="s">
        <v>79</v>
      </c>
      <c r="D86" s="220" t="s">
        <v>131</v>
      </c>
      <c r="E86" s="221" t="s">
        <v>723</v>
      </c>
      <c r="F86" s="222" t="s">
        <v>724</v>
      </c>
      <c r="G86" s="223" t="s">
        <v>725</v>
      </c>
      <c r="H86" s="224">
        <v>5</v>
      </c>
      <c r="I86" s="225"/>
      <c r="J86" s="226">
        <f>ROUND(I86*H86,2)</f>
        <v>0</v>
      </c>
      <c r="K86" s="222" t="s">
        <v>170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726</v>
      </c>
      <c r="AT86" s="23" t="s">
        <v>131</v>
      </c>
      <c r="AU86" s="23" t="s">
        <v>81</v>
      </c>
      <c r="AY86" s="23" t="s">
        <v>129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726</v>
      </c>
      <c r="BM86" s="23" t="s">
        <v>727</v>
      </c>
    </row>
    <row r="87" spans="2:51" s="13" customFormat="1" ht="13.5">
      <c r="B87" s="265"/>
      <c r="C87" s="266"/>
      <c r="D87" s="234" t="s">
        <v>138</v>
      </c>
      <c r="E87" s="267" t="s">
        <v>21</v>
      </c>
      <c r="F87" s="268" t="s">
        <v>728</v>
      </c>
      <c r="G87" s="266"/>
      <c r="H87" s="267" t="s">
        <v>21</v>
      </c>
      <c r="I87" s="269"/>
      <c r="J87" s="266"/>
      <c r="K87" s="266"/>
      <c r="L87" s="270"/>
      <c r="M87" s="271"/>
      <c r="N87" s="272"/>
      <c r="O87" s="272"/>
      <c r="P87" s="272"/>
      <c r="Q87" s="272"/>
      <c r="R87" s="272"/>
      <c r="S87" s="272"/>
      <c r="T87" s="273"/>
      <c r="AT87" s="274" t="s">
        <v>138</v>
      </c>
      <c r="AU87" s="274" t="s">
        <v>81</v>
      </c>
      <c r="AV87" s="13" t="s">
        <v>79</v>
      </c>
      <c r="AW87" s="13" t="s">
        <v>35</v>
      </c>
      <c r="AX87" s="13" t="s">
        <v>71</v>
      </c>
      <c r="AY87" s="274" t="s">
        <v>129</v>
      </c>
    </row>
    <row r="88" spans="2:51" s="11" customFormat="1" ht="13.5">
      <c r="B88" s="232"/>
      <c r="C88" s="233"/>
      <c r="D88" s="234" t="s">
        <v>138</v>
      </c>
      <c r="E88" s="235" t="s">
        <v>21</v>
      </c>
      <c r="F88" s="236" t="s">
        <v>151</v>
      </c>
      <c r="G88" s="233"/>
      <c r="H88" s="237">
        <v>5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138</v>
      </c>
      <c r="AU88" s="243" t="s">
        <v>81</v>
      </c>
      <c r="AV88" s="11" t="s">
        <v>81</v>
      </c>
      <c r="AW88" s="11" t="s">
        <v>35</v>
      </c>
      <c r="AX88" s="11" t="s">
        <v>79</v>
      </c>
      <c r="AY88" s="243" t="s">
        <v>129</v>
      </c>
    </row>
    <row r="89" spans="2:65" s="1" customFormat="1" ht="16.5" customHeight="1">
      <c r="B89" s="45"/>
      <c r="C89" s="220" t="s">
        <v>81</v>
      </c>
      <c r="D89" s="220" t="s">
        <v>131</v>
      </c>
      <c r="E89" s="221" t="s">
        <v>729</v>
      </c>
      <c r="F89" s="222" t="s">
        <v>730</v>
      </c>
      <c r="G89" s="223" t="s">
        <v>725</v>
      </c>
      <c r="H89" s="224">
        <v>12</v>
      </c>
      <c r="I89" s="225"/>
      <c r="J89" s="226">
        <f>ROUND(I89*H89,2)</f>
        <v>0</v>
      </c>
      <c r="K89" s="222" t="s">
        <v>135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726</v>
      </c>
      <c r="AT89" s="23" t="s">
        <v>131</v>
      </c>
      <c r="AU89" s="23" t="s">
        <v>81</v>
      </c>
      <c r="AY89" s="23" t="s">
        <v>129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79</v>
      </c>
      <c r="BK89" s="231">
        <f>ROUND(I89*H89,2)</f>
        <v>0</v>
      </c>
      <c r="BL89" s="23" t="s">
        <v>726</v>
      </c>
      <c r="BM89" s="23" t="s">
        <v>731</v>
      </c>
    </row>
    <row r="90" spans="2:51" s="13" customFormat="1" ht="13.5">
      <c r="B90" s="265"/>
      <c r="C90" s="266"/>
      <c r="D90" s="234" t="s">
        <v>138</v>
      </c>
      <c r="E90" s="267" t="s">
        <v>21</v>
      </c>
      <c r="F90" s="268" t="s">
        <v>732</v>
      </c>
      <c r="G90" s="266"/>
      <c r="H90" s="267" t="s">
        <v>21</v>
      </c>
      <c r="I90" s="269"/>
      <c r="J90" s="266"/>
      <c r="K90" s="266"/>
      <c r="L90" s="270"/>
      <c r="M90" s="271"/>
      <c r="N90" s="272"/>
      <c r="O90" s="272"/>
      <c r="P90" s="272"/>
      <c r="Q90" s="272"/>
      <c r="R90" s="272"/>
      <c r="S90" s="272"/>
      <c r="T90" s="273"/>
      <c r="AT90" s="274" t="s">
        <v>138</v>
      </c>
      <c r="AU90" s="274" t="s">
        <v>81</v>
      </c>
      <c r="AV90" s="13" t="s">
        <v>79</v>
      </c>
      <c r="AW90" s="13" t="s">
        <v>35</v>
      </c>
      <c r="AX90" s="13" t="s">
        <v>71</v>
      </c>
      <c r="AY90" s="274" t="s">
        <v>129</v>
      </c>
    </row>
    <row r="91" spans="2:51" s="11" customFormat="1" ht="13.5">
      <c r="B91" s="232"/>
      <c r="C91" s="233"/>
      <c r="D91" s="234" t="s">
        <v>138</v>
      </c>
      <c r="E91" s="235" t="s">
        <v>21</v>
      </c>
      <c r="F91" s="236" t="s">
        <v>733</v>
      </c>
      <c r="G91" s="233"/>
      <c r="H91" s="237">
        <v>12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138</v>
      </c>
      <c r="AU91" s="243" t="s">
        <v>81</v>
      </c>
      <c r="AV91" s="11" t="s">
        <v>81</v>
      </c>
      <c r="AW91" s="11" t="s">
        <v>35</v>
      </c>
      <c r="AX91" s="11" t="s">
        <v>79</v>
      </c>
      <c r="AY91" s="243" t="s">
        <v>129</v>
      </c>
    </row>
    <row r="92" spans="2:65" s="1" customFormat="1" ht="16.5" customHeight="1">
      <c r="B92" s="45"/>
      <c r="C92" s="220" t="s">
        <v>143</v>
      </c>
      <c r="D92" s="220" t="s">
        <v>131</v>
      </c>
      <c r="E92" s="221" t="s">
        <v>734</v>
      </c>
      <c r="F92" s="222" t="s">
        <v>735</v>
      </c>
      <c r="G92" s="223" t="s">
        <v>736</v>
      </c>
      <c r="H92" s="224">
        <v>1</v>
      </c>
      <c r="I92" s="225"/>
      <c r="J92" s="226">
        <f>ROUND(I92*H92,2)</f>
        <v>0</v>
      </c>
      <c r="K92" s="222" t="s">
        <v>135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726</v>
      </c>
      <c r="AT92" s="23" t="s">
        <v>131</v>
      </c>
      <c r="AU92" s="23" t="s">
        <v>81</v>
      </c>
      <c r="AY92" s="23" t="s">
        <v>129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726</v>
      </c>
      <c r="BM92" s="23" t="s">
        <v>737</v>
      </c>
    </row>
    <row r="93" spans="2:51" s="13" customFormat="1" ht="13.5">
      <c r="B93" s="265"/>
      <c r="C93" s="266"/>
      <c r="D93" s="234" t="s">
        <v>138</v>
      </c>
      <c r="E93" s="267" t="s">
        <v>21</v>
      </c>
      <c r="F93" s="268" t="s">
        <v>738</v>
      </c>
      <c r="G93" s="266"/>
      <c r="H93" s="267" t="s">
        <v>21</v>
      </c>
      <c r="I93" s="269"/>
      <c r="J93" s="266"/>
      <c r="K93" s="266"/>
      <c r="L93" s="270"/>
      <c r="M93" s="271"/>
      <c r="N93" s="272"/>
      <c r="O93" s="272"/>
      <c r="P93" s="272"/>
      <c r="Q93" s="272"/>
      <c r="R93" s="272"/>
      <c r="S93" s="272"/>
      <c r="T93" s="273"/>
      <c r="AT93" s="274" t="s">
        <v>138</v>
      </c>
      <c r="AU93" s="274" t="s">
        <v>81</v>
      </c>
      <c r="AV93" s="13" t="s">
        <v>79</v>
      </c>
      <c r="AW93" s="13" t="s">
        <v>35</v>
      </c>
      <c r="AX93" s="13" t="s">
        <v>71</v>
      </c>
      <c r="AY93" s="274" t="s">
        <v>129</v>
      </c>
    </row>
    <row r="94" spans="2:51" s="11" customFormat="1" ht="13.5">
      <c r="B94" s="232"/>
      <c r="C94" s="233"/>
      <c r="D94" s="234" t="s">
        <v>138</v>
      </c>
      <c r="E94" s="235" t="s">
        <v>21</v>
      </c>
      <c r="F94" s="236" t="s">
        <v>79</v>
      </c>
      <c r="G94" s="233"/>
      <c r="H94" s="237">
        <v>1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138</v>
      </c>
      <c r="AU94" s="243" t="s">
        <v>81</v>
      </c>
      <c r="AV94" s="11" t="s">
        <v>81</v>
      </c>
      <c r="AW94" s="11" t="s">
        <v>35</v>
      </c>
      <c r="AX94" s="11" t="s">
        <v>79</v>
      </c>
      <c r="AY94" s="243" t="s">
        <v>129</v>
      </c>
    </row>
    <row r="95" spans="2:63" s="10" customFormat="1" ht="29.85" customHeight="1">
      <c r="B95" s="204"/>
      <c r="C95" s="205"/>
      <c r="D95" s="206" t="s">
        <v>70</v>
      </c>
      <c r="E95" s="218" t="s">
        <v>739</v>
      </c>
      <c r="F95" s="218" t="s">
        <v>740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SUM(P96:P102)</f>
        <v>0</v>
      </c>
      <c r="Q95" s="212"/>
      <c r="R95" s="213">
        <f>SUM(R96:R102)</f>
        <v>0</v>
      </c>
      <c r="S95" s="212"/>
      <c r="T95" s="214">
        <f>SUM(T96:T102)</f>
        <v>0</v>
      </c>
      <c r="AR95" s="215" t="s">
        <v>151</v>
      </c>
      <c r="AT95" s="216" t="s">
        <v>70</v>
      </c>
      <c r="AU95" s="216" t="s">
        <v>79</v>
      </c>
      <c r="AY95" s="215" t="s">
        <v>129</v>
      </c>
      <c r="BK95" s="217">
        <f>SUM(BK96:BK102)</f>
        <v>0</v>
      </c>
    </row>
    <row r="96" spans="2:65" s="1" customFormat="1" ht="25.5" customHeight="1">
      <c r="B96" s="45"/>
      <c r="C96" s="220" t="s">
        <v>136</v>
      </c>
      <c r="D96" s="220" t="s">
        <v>131</v>
      </c>
      <c r="E96" s="221" t="s">
        <v>741</v>
      </c>
      <c r="F96" s="222" t="s">
        <v>742</v>
      </c>
      <c r="G96" s="223" t="s">
        <v>743</v>
      </c>
      <c r="H96" s="224">
        <v>1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136</v>
      </c>
      <c r="AT96" s="23" t="s">
        <v>131</v>
      </c>
      <c r="AU96" s="23" t="s">
        <v>81</v>
      </c>
      <c r="AY96" s="23" t="s">
        <v>129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136</v>
      </c>
      <c r="BM96" s="23" t="s">
        <v>744</v>
      </c>
    </row>
    <row r="97" spans="2:51" s="13" customFormat="1" ht="13.5">
      <c r="B97" s="265"/>
      <c r="C97" s="266"/>
      <c r="D97" s="234" t="s">
        <v>138</v>
      </c>
      <c r="E97" s="267" t="s">
        <v>21</v>
      </c>
      <c r="F97" s="268" t="s">
        <v>745</v>
      </c>
      <c r="G97" s="266"/>
      <c r="H97" s="267" t="s">
        <v>21</v>
      </c>
      <c r="I97" s="269"/>
      <c r="J97" s="266"/>
      <c r="K97" s="266"/>
      <c r="L97" s="270"/>
      <c r="M97" s="271"/>
      <c r="N97" s="272"/>
      <c r="O97" s="272"/>
      <c r="P97" s="272"/>
      <c r="Q97" s="272"/>
      <c r="R97" s="272"/>
      <c r="S97" s="272"/>
      <c r="T97" s="273"/>
      <c r="AT97" s="274" t="s">
        <v>138</v>
      </c>
      <c r="AU97" s="274" t="s">
        <v>81</v>
      </c>
      <c r="AV97" s="13" t="s">
        <v>79</v>
      </c>
      <c r="AW97" s="13" t="s">
        <v>35</v>
      </c>
      <c r="AX97" s="13" t="s">
        <v>71</v>
      </c>
      <c r="AY97" s="274" t="s">
        <v>129</v>
      </c>
    </row>
    <row r="98" spans="2:51" s="11" customFormat="1" ht="13.5">
      <c r="B98" s="232"/>
      <c r="C98" s="233"/>
      <c r="D98" s="234" t="s">
        <v>138</v>
      </c>
      <c r="E98" s="235" t="s">
        <v>21</v>
      </c>
      <c r="F98" s="236" t="s">
        <v>79</v>
      </c>
      <c r="G98" s="233"/>
      <c r="H98" s="237">
        <v>1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138</v>
      </c>
      <c r="AU98" s="243" t="s">
        <v>81</v>
      </c>
      <c r="AV98" s="11" t="s">
        <v>81</v>
      </c>
      <c r="AW98" s="11" t="s">
        <v>35</v>
      </c>
      <c r="AX98" s="11" t="s">
        <v>79</v>
      </c>
      <c r="AY98" s="243" t="s">
        <v>129</v>
      </c>
    </row>
    <row r="99" spans="2:65" s="1" customFormat="1" ht="16.5" customHeight="1">
      <c r="B99" s="45"/>
      <c r="C99" s="220" t="s">
        <v>151</v>
      </c>
      <c r="D99" s="220" t="s">
        <v>131</v>
      </c>
      <c r="E99" s="221" t="s">
        <v>746</v>
      </c>
      <c r="F99" s="222" t="s">
        <v>747</v>
      </c>
      <c r="G99" s="223" t="s">
        <v>748</v>
      </c>
      <c r="H99" s="224">
        <v>70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136</v>
      </c>
      <c r="AT99" s="23" t="s">
        <v>131</v>
      </c>
      <c r="AU99" s="23" t="s">
        <v>81</v>
      </c>
      <c r="AY99" s="23" t="s">
        <v>129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136</v>
      </c>
      <c r="BM99" s="23" t="s">
        <v>749</v>
      </c>
    </row>
    <row r="100" spans="2:51" s="13" customFormat="1" ht="13.5">
      <c r="B100" s="265"/>
      <c r="C100" s="266"/>
      <c r="D100" s="234" t="s">
        <v>138</v>
      </c>
      <c r="E100" s="267" t="s">
        <v>21</v>
      </c>
      <c r="F100" s="268" t="s">
        <v>745</v>
      </c>
      <c r="G100" s="266"/>
      <c r="H100" s="267" t="s">
        <v>21</v>
      </c>
      <c r="I100" s="269"/>
      <c r="J100" s="266"/>
      <c r="K100" s="266"/>
      <c r="L100" s="270"/>
      <c r="M100" s="271"/>
      <c r="N100" s="272"/>
      <c r="O100" s="272"/>
      <c r="P100" s="272"/>
      <c r="Q100" s="272"/>
      <c r="R100" s="272"/>
      <c r="S100" s="272"/>
      <c r="T100" s="273"/>
      <c r="AT100" s="274" t="s">
        <v>138</v>
      </c>
      <c r="AU100" s="274" t="s">
        <v>81</v>
      </c>
      <c r="AV100" s="13" t="s">
        <v>79</v>
      </c>
      <c r="AW100" s="13" t="s">
        <v>35</v>
      </c>
      <c r="AX100" s="13" t="s">
        <v>71</v>
      </c>
      <c r="AY100" s="274" t="s">
        <v>129</v>
      </c>
    </row>
    <row r="101" spans="2:51" s="11" customFormat="1" ht="13.5">
      <c r="B101" s="232"/>
      <c r="C101" s="233"/>
      <c r="D101" s="234" t="s">
        <v>138</v>
      </c>
      <c r="E101" s="235" t="s">
        <v>21</v>
      </c>
      <c r="F101" s="236" t="s">
        <v>478</v>
      </c>
      <c r="G101" s="233"/>
      <c r="H101" s="237">
        <v>70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138</v>
      </c>
      <c r="AU101" s="243" t="s">
        <v>81</v>
      </c>
      <c r="AV101" s="11" t="s">
        <v>81</v>
      </c>
      <c r="AW101" s="11" t="s">
        <v>35</v>
      </c>
      <c r="AX101" s="11" t="s">
        <v>79</v>
      </c>
      <c r="AY101" s="243" t="s">
        <v>129</v>
      </c>
    </row>
    <row r="102" spans="2:65" s="1" customFormat="1" ht="16.5" customHeight="1">
      <c r="B102" s="45"/>
      <c r="C102" s="220" t="s">
        <v>158</v>
      </c>
      <c r="D102" s="220" t="s">
        <v>131</v>
      </c>
      <c r="E102" s="221" t="s">
        <v>750</v>
      </c>
      <c r="F102" s="222" t="s">
        <v>751</v>
      </c>
      <c r="G102" s="223" t="s">
        <v>743</v>
      </c>
      <c r="H102" s="224">
        <v>1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136</v>
      </c>
      <c r="AT102" s="23" t="s">
        <v>131</v>
      </c>
      <c r="AU102" s="23" t="s">
        <v>81</v>
      </c>
      <c r="AY102" s="23" t="s">
        <v>129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136</v>
      </c>
      <c r="BM102" s="23" t="s">
        <v>752</v>
      </c>
    </row>
    <row r="103" spans="2:63" s="10" customFormat="1" ht="29.85" customHeight="1">
      <c r="B103" s="204"/>
      <c r="C103" s="205"/>
      <c r="D103" s="206" t="s">
        <v>70</v>
      </c>
      <c r="E103" s="218" t="s">
        <v>753</v>
      </c>
      <c r="F103" s="218" t="s">
        <v>754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SUM(P104:P115)</f>
        <v>0</v>
      </c>
      <c r="Q103" s="212"/>
      <c r="R103" s="213">
        <f>SUM(R104:R115)</f>
        <v>0</v>
      </c>
      <c r="S103" s="212"/>
      <c r="T103" s="214">
        <f>SUM(T104:T115)</f>
        <v>0</v>
      </c>
      <c r="AR103" s="215" t="s">
        <v>151</v>
      </c>
      <c r="AT103" s="216" t="s">
        <v>70</v>
      </c>
      <c r="AU103" s="216" t="s">
        <v>79</v>
      </c>
      <c r="AY103" s="215" t="s">
        <v>129</v>
      </c>
      <c r="BK103" s="217">
        <f>SUM(BK104:BK115)</f>
        <v>0</v>
      </c>
    </row>
    <row r="104" spans="2:65" s="1" customFormat="1" ht="16.5" customHeight="1">
      <c r="B104" s="45"/>
      <c r="C104" s="220" t="s">
        <v>162</v>
      </c>
      <c r="D104" s="220" t="s">
        <v>131</v>
      </c>
      <c r="E104" s="221" t="s">
        <v>755</v>
      </c>
      <c r="F104" s="222" t="s">
        <v>756</v>
      </c>
      <c r="G104" s="223" t="s">
        <v>736</v>
      </c>
      <c r="H104" s="224">
        <v>1</v>
      </c>
      <c r="I104" s="225"/>
      <c r="J104" s="226">
        <f>ROUND(I104*H104,2)</f>
        <v>0</v>
      </c>
      <c r="K104" s="222" t="s">
        <v>135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726</v>
      </c>
      <c r="AT104" s="23" t="s">
        <v>131</v>
      </c>
      <c r="AU104" s="23" t="s">
        <v>81</v>
      </c>
      <c r="AY104" s="23" t="s">
        <v>129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726</v>
      </c>
      <c r="BM104" s="23" t="s">
        <v>757</v>
      </c>
    </row>
    <row r="105" spans="2:51" s="13" customFormat="1" ht="13.5">
      <c r="B105" s="265"/>
      <c r="C105" s="266"/>
      <c r="D105" s="234" t="s">
        <v>138</v>
      </c>
      <c r="E105" s="267" t="s">
        <v>21</v>
      </c>
      <c r="F105" s="268" t="s">
        <v>758</v>
      </c>
      <c r="G105" s="266"/>
      <c r="H105" s="267" t="s">
        <v>21</v>
      </c>
      <c r="I105" s="269"/>
      <c r="J105" s="266"/>
      <c r="K105" s="266"/>
      <c r="L105" s="270"/>
      <c r="M105" s="271"/>
      <c r="N105" s="272"/>
      <c r="O105" s="272"/>
      <c r="P105" s="272"/>
      <c r="Q105" s="272"/>
      <c r="R105" s="272"/>
      <c r="S105" s="272"/>
      <c r="T105" s="273"/>
      <c r="AT105" s="274" t="s">
        <v>138</v>
      </c>
      <c r="AU105" s="274" t="s">
        <v>81</v>
      </c>
      <c r="AV105" s="13" t="s">
        <v>79</v>
      </c>
      <c r="AW105" s="13" t="s">
        <v>35</v>
      </c>
      <c r="AX105" s="13" t="s">
        <v>71</v>
      </c>
      <c r="AY105" s="274" t="s">
        <v>129</v>
      </c>
    </row>
    <row r="106" spans="2:51" s="11" customFormat="1" ht="13.5">
      <c r="B106" s="232"/>
      <c r="C106" s="233"/>
      <c r="D106" s="234" t="s">
        <v>138</v>
      </c>
      <c r="E106" s="235" t="s">
        <v>21</v>
      </c>
      <c r="F106" s="236" t="s">
        <v>79</v>
      </c>
      <c r="G106" s="233"/>
      <c r="H106" s="237">
        <v>1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138</v>
      </c>
      <c r="AU106" s="243" t="s">
        <v>81</v>
      </c>
      <c r="AV106" s="11" t="s">
        <v>81</v>
      </c>
      <c r="AW106" s="11" t="s">
        <v>35</v>
      </c>
      <c r="AX106" s="11" t="s">
        <v>79</v>
      </c>
      <c r="AY106" s="243" t="s">
        <v>129</v>
      </c>
    </row>
    <row r="107" spans="2:65" s="1" customFormat="1" ht="38.25" customHeight="1">
      <c r="B107" s="45"/>
      <c r="C107" s="220" t="s">
        <v>167</v>
      </c>
      <c r="D107" s="220" t="s">
        <v>131</v>
      </c>
      <c r="E107" s="221" t="s">
        <v>759</v>
      </c>
      <c r="F107" s="222" t="s">
        <v>760</v>
      </c>
      <c r="G107" s="223" t="s">
        <v>743</v>
      </c>
      <c r="H107" s="224">
        <v>1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136</v>
      </c>
      <c r="AT107" s="23" t="s">
        <v>131</v>
      </c>
      <c r="AU107" s="23" t="s">
        <v>81</v>
      </c>
      <c r="AY107" s="23" t="s">
        <v>129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136</v>
      </c>
      <c r="BM107" s="23" t="s">
        <v>761</v>
      </c>
    </row>
    <row r="108" spans="2:51" s="13" customFormat="1" ht="13.5">
      <c r="B108" s="265"/>
      <c r="C108" s="266"/>
      <c r="D108" s="234" t="s">
        <v>138</v>
      </c>
      <c r="E108" s="267" t="s">
        <v>21</v>
      </c>
      <c r="F108" s="268" t="s">
        <v>762</v>
      </c>
      <c r="G108" s="266"/>
      <c r="H108" s="267" t="s">
        <v>21</v>
      </c>
      <c r="I108" s="269"/>
      <c r="J108" s="266"/>
      <c r="K108" s="266"/>
      <c r="L108" s="270"/>
      <c r="M108" s="271"/>
      <c r="N108" s="272"/>
      <c r="O108" s="272"/>
      <c r="P108" s="272"/>
      <c r="Q108" s="272"/>
      <c r="R108" s="272"/>
      <c r="S108" s="272"/>
      <c r="T108" s="273"/>
      <c r="AT108" s="274" t="s">
        <v>138</v>
      </c>
      <c r="AU108" s="274" t="s">
        <v>81</v>
      </c>
      <c r="AV108" s="13" t="s">
        <v>79</v>
      </c>
      <c r="AW108" s="13" t="s">
        <v>35</v>
      </c>
      <c r="AX108" s="13" t="s">
        <v>71</v>
      </c>
      <c r="AY108" s="274" t="s">
        <v>129</v>
      </c>
    </row>
    <row r="109" spans="2:51" s="11" customFormat="1" ht="13.5">
      <c r="B109" s="232"/>
      <c r="C109" s="233"/>
      <c r="D109" s="234" t="s">
        <v>138</v>
      </c>
      <c r="E109" s="235" t="s">
        <v>21</v>
      </c>
      <c r="F109" s="236" t="s">
        <v>79</v>
      </c>
      <c r="G109" s="233"/>
      <c r="H109" s="237">
        <v>1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138</v>
      </c>
      <c r="AU109" s="243" t="s">
        <v>81</v>
      </c>
      <c r="AV109" s="11" t="s">
        <v>81</v>
      </c>
      <c r="AW109" s="11" t="s">
        <v>35</v>
      </c>
      <c r="AX109" s="11" t="s">
        <v>79</v>
      </c>
      <c r="AY109" s="243" t="s">
        <v>129</v>
      </c>
    </row>
    <row r="110" spans="2:65" s="1" customFormat="1" ht="16.5" customHeight="1">
      <c r="B110" s="45"/>
      <c r="C110" s="220" t="s">
        <v>172</v>
      </c>
      <c r="D110" s="220" t="s">
        <v>131</v>
      </c>
      <c r="E110" s="221" t="s">
        <v>763</v>
      </c>
      <c r="F110" s="222" t="s">
        <v>764</v>
      </c>
      <c r="G110" s="223" t="s">
        <v>736</v>
      </c>
      <c r="H110" s="224">
        <v>1</v>
      </c>
      <c r="I110" s="225"/>
      <c r="J110" s="226">
        <f>ROUND(I110*H110,2)</f>
        <v>0</v>
      </c>
      <c r="K110" s="222" t="s">
        <v>135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726</v>
      </c>
      <c r="AT110" s="23" t="s">
        <v>131</v>
      </c>
      <c r="AU110" s="23" t="s">
        <v>81</v>
      </c>
      <c r="AY110" s="23" t="s">
        <v>129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726</v>
      </c>
      <c r="BM110" s="23" t="s">
        <v>765</v>
      </c>
    </row>
    <row r="111" spans="2:51" s="13" customFormat="1" ht="13.5">
      <c r="B111" s="265"/>
      <c r="C111" s="266"/>
      <c r="D111" s="234" t="s">
        <v>138</v>
      </c>
      <c r="E111" s="267" t="s">
        <v>21</v>
      </c>
      <c r="F111" s="268" t="s">
        <v>766</v>
      </c>
      <c r="G111" s="266"/>
      <c r="H111" s="267" t="s">
        <v>21</v>
      </c>
      <c r="I111" s="269"/>
      <c r="J111" s="266"/>
      <c r="K111" s="266"/>
      <c r="L111" s="270"/>
      <c r="M111" s="271"/>
      <c r="N111" s="272"/>
      <c r="O111" s="272"/>
      <c r="P111" s="272"/>
      <c r="Q111" s="272"/>
      <c r="R111" s="272"/>
      <c r="S111" s="272"/>
      <c r="T111" s="273"/>
      <c r="AT111" s="274" t="s">
        <v>138</v>
      </c>
      <c r="AU111" s="274" t="s">
        <v>81</v>
      </c>
      <c r="AV111" s="13" t="s">
        <v>79</v>
      </c>
      <c r="AW111" s="13" t="s">
        <v>35</v>
      </c>
      <c r="AX111" s="13" t="s">
        <v>71</v>
      </c>
      <c r="AY111" s="274" t="s">
        <v>129</v>
      </c>
    </row>
    <row r="112" spans="2:51" s="11" customFormat="1" ht="13.5">
      <c r="B112" s="232"/>
      <c r="C112" s="233"/>
      <c r="D112" s="234" t="s">
        <v>138</v>
      </c>
      <c r="E112" s="235" t="s">
        <v>21</v>
      </c>
      <c r="F112" s="236" t="s">
        <v>79</v>
      </c>
      <c r="G112" s="233"/>
      <c r="H112" s="237">
        <v>1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138</v>
      </c>
      <c r="AU112" s="243" t="s">
        <v>81</v>
      </c>
      <c r="AV112" s="11" t="s">
        <v>81</v>
      </c>
      <c r="AW112" s="11" t="s">
        <v>35</v>
      </c>
      <c r="AX112" s="11" t="s">
        <v>79</v>
      </c>
      <c r="AY112" s="243" t="s">
        <v>129</v>
      </c>
    </row>
    <row r="113" spans="2:65" s="1" customFormat="1" ht="16.5" customHeight="1">
      <c r="B113" s="45"/>
      <c r="C113" s="220" t="s">
        <v>178</v>
      </c>
      <c r="D113" s="220" t="s">
        <v>131</v>
      </c>
      <c r="E113" s="221" t="s">
        <v>767</v>
      </c>
      <c r="F113" s="222" t="s">
        <v>768</v>
      </c>
      <c r="G113" s="223" t="s">
        <v>736</v>
      </c>
      <c r="H113" s="224">
        <v>1</v>
      </c>
      <c r="I113" s="225"/>
      <c r="J113" s="226">
        <f>ROUND(I113*H113,2)</f>
        <v>0</v>
      </c>
      <c r="K113" s="222" t="s">
        <v>135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726</v>
      </c>
      <c r="AT113" s="23" t="s">
        <v>131</v>
      </c>
      <c r="AU113" s="23" t="s">
        <v>81</v>
      </c>
      <c r="AY113" s="23" t="s">
        <v>129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726</v>
      </c>
      <c r="BM113" s="23" t="s">
        <v>769</v>
      </c>
    </row>
    <row r="114" spans="2:51" s="13" customFormat="1" ht="13.5">
      <c r="B114" s="265"/>
      <c r="C114" s="266"/>
      <c r="D114" s="234" t="s">
        <v>138</v>
      </c>
      <c r="E114" s="267" t="s">
        <v>21</v>
      </c>
      <c r="F114" s="268" t="s">
        <v>770</v>
      </c>
      <c r="G114" s="266"/>
      <c r="H114" s="267" t="s">
        <v>21</v>
      </c>
      <c r="I114" s="269"/>
      <c r="J114" s="266"/>
      <c r="K114" s="266"/>
      <c r="L114" s="270"/>
      <c r="M114" s="271"/>
      <c r="N114" s="272"/>
      <c r="O114" s="272"/>
      <c r="P114" s="272"/>
      <c r="Q114" s="272"/>
      <c r="R114" s="272"/>
      <c r="S114" s="272"/>
      <c r="T114" s="273"/>
      <c r="AT114" s="274" t="s">
        <v>138</v>
      </c>
      <c r="AU114" s="274" t="s">
        <v>81</v>
      </c>
      <c r="AV114" s="13" t="s">
        <v>79</v>
      </c>
      <c r="AW114" s="13" t="s">
        <v>35</v>
      </c>
      <c r="AX114" s="13" t="s">
        <v>71</v>
      </c>
      <c r="AY114" s="274" t="s">
        <v>129</v>
      </c>
    </row>
    <row r="115" spans="2:51" s="11" customFormat="1" ht="13.5">
      <c r="B115" s="232"/>
      <c r="C115" s="233"/>
      <c r="D115" s="234" t="s">
        <v>138</v>
      </c>
      <c r="E115" s="235" t="s">
        <v>21</v>
      </c>
      <c r="F115" s="236" t="s">
        <v>79</v>
      </c>
      <c r="G115" s="233"/>
      <c r="H115" s="237">
        <v>1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138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129</v>
      </c>
    </row>
    <row r="116" spans="2:63" s="10" customFormat="1" ht="29.85" customHeight="1">
      <c r="B116" s="204"/>
      <c r="C116" s="205"/>
      <c r="D116" s="206" t="s">
        <v>70</v>
      </c>
      <c r="E116" s="218" t="s">
        <v>771</v>
      </c>
      <c r="F116" s="218" t="s">
        <v>772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SUM(P117:P119)</f>
        <v>0</v>
      </c>
      <c r="Q116" s="212"/>
      <c r="R116" s="213">
        <f>SUM(R117:R119)</f>
        <v>0</v>
      </c>
      <c r="S116" s="212"/>
      <c r="T116" s="214">
        <f>SUM(T117:T119)</f>
        <v>0</v>
      </c>
      <c r="AR116" s="215" t="s">
        <v>151</v>
      </c>
      <c r="AT116" s="216" t="s">
        <v>70</v>
      </c>
      <c r="AU116" s="216" t="s">
        <v>79</v>
      </c>
      <c r="AY116" s="215" t="s">
        <v>129</v>
      </c>
      <c r="BK116" s="217">
        <f>SUM(BK117:BK119)</f>
        <v>0</v>
      </c>
    </row>
    <row r="117" spans="2:65" s="1" customFormat="1" ht="16.5" customHeight="1">
      <c r="B117" s="45"/>
      <c r="C117" s="220" t="s">
        <v>183</v>
      </c>
      <c r="D117" s="220" t="s">
        <v>131</v>
      </c>
      <c r="E117" s="221" t="s">
        <v>773</v>
      </c>
      <c r="F117" s="222" t="s">
        <v>774</v>
      </c>
      <c r="G117" s="223" t="s">
        <v>736</v>
      </c>
      <c r="H117" s="224">
        <v>1</v>
      </c>
      <c r="I117" s="225"/>
      <c r="J117" s="226">
        <f>ROUND(I117*H117,2)</f>
        <v>0</v>
      </c>
      <c r="K117" s="222" t="s">
        <v>135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726</v>
      </c>
      <c r="AT117" s="23" t="s">
        <v>131</v>
      </c>
      <c r="AU117" s="23" t="s">
        <v>81</v>
      </c>
      <c r="AY117" s="23" t="s">
        <v>129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726</v>
      </c>
      <c r="BM117" s="23" t="s">
        <v>775</v>
      </c>
    </row>
    <row r="118" spans="2:51" s="13" customFormat="1" ht="13.5">
      <c r="B118" s="265"/>
      <c r="C118" s="266"/>
      <c r="D118" s="234" t="s">
        <v>138</v>
      </c>
      <c r="E118" s="267" t="s">
        <v>21</v>
      </c>
      <c r="F118" s="268" t="s">
        <v>776</v>
      </c>
      <c r="G118" s="266"/>
      <c r="H118" s="267" t="s">
        <v>21</v>
      </c>
      <c r="I118" s="269"/>
      <c r="J118" s="266"/>
      <c r="K118" s="266"/>
      <c r="L118" s="270"/>
      <c r="M118" s="271"/>
      <c r="N118" s="272"/>
      <c r="O118" s="272"/>
      <c r="P118" s="272"/>
      <c r="Q118" s="272"/>
      <c r="R118" s="272"/>
      <c r="S118" s="272"/>
      <c r="T118" s="273"/>
      <c r="AT118" s="274" t="s">
        <v>138</v>
      </c>
      <c r="AU118" s="274" t="s">
        <v>81</v>
      </c>
      <c r="AV118" s="13" t="s">
        <v>79</v>
      </c>
      <c r="AW118" s="13" t="s">
        <v>35</v>
      </c>
      <c r="AX118" s="13" t="s">
        <v>71</v>
      </c>
      <c r="AY118" s="274" t="s">
        <v>129</v>
      </c>
    </row>
    <row r="119" spans="2:51" s="11" customFormat="1" ht="13.5">
      <c r="B119" s="232"/>
      <c r="C119" s="233"/>
      <c r="D119" s="234" t="s">
        <v>138</v>
      </c>
      <c r="E119" s="235" t="s">
        <v>21</v>
      </c>
      <c r="F119" s="236" t="s">
        <v>79</v>
      </c>
      <c r="G119" s="233"/>
      <c r="H119" s="237">
        <v>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138</v>
      </c>
      <c r="AU119" s="243" t="s">
        <v>81</v>
      </c>
      <c r="AV119" s="11" t="s">
        <v>81</v>
      </c>
      <c r="AW119" s="11" t="s">
        <v>35</v>
      </c>
      <c r="AX119" s="11" t="s">
        <v>79</v>
      </c>
      <c r="AY119" s="243" t="s">
        <v>129</v>
      </c>
    </row>
    <row r="120" spans="2:63" s="10" customFormat="1" ht="29.85" customHeight="1">
      <c r="B120" s="204"/>
      <c r="C120" s="205"/>
      <c r="D120" s="206" t="s">
        <v>70</v>
      </c>
      <c r="E120" s="218" t="s">
        <v>777</v>
      </c>
      <c r="F120" s="218" t="s">
        <v>778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SUM(P121:P123)</f>
        <v>0</v>
      </c>
      <c r="Q120" s="212"/>
      <c r="R120" s="213">
        <f>SUM(R121:R123)</f>
        <v>0</v>
      </c>
      <c r="S120" s="212"/>
      <c r="T120" s="214">
        <f>SUM(T121:T123)</f>
        <v>0</v>
      </c>
      <c r="AR120" s="215" t="s">
        <v>151</v>
      </c>
      <c r="AT120" s="216" t="s">
        <v>70</v>
      </c>
      <c r="AU120" s="216" t="s">
        <v>79</v>
      </c>
      <c r="AY120" s="215" t="s">
        <v>129</v>
      </c>
      <c r="BK120" s="217">
        <f>SUM(BK121:BK123)</f>
        <v>0</v>
      </c>
    </row>
    <row r="121" spans="2:65" s="1" customFormat="1" ht="16.5" customHeight="1">
      <c r="B121" s="45"/>
      <c r="C121" s="220" t="s">
        <v>188</v>
      </c>
      <c r="D121" s="220" t="s">
        <v>131</v>
      </c>
      <c r="E121" s="221" t="s">
        <v>779</v>
      </c>
      <c r="F121" s="222" t="s">
        <v>780</v>
      </c>
      <c r="G121" s="223" t="s">
        <v>736</v>
      </c>
      <c r="H121" s="224">
        <v>1</v>
      </c>
      <c r="I121" s="225"/>
      <c r="J121" s="226">
        <f>ROUND(I121*H121,2)</f>
        <v>0</v>
      </c>
      <c r="K121" s="222" t="s">
        <v>135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726</v>
      </c>
      <c r="AT121" s="23" t="s">
        <v>131</v>
      </c>
      <c r="AU121" s="23" t="s">
        <v>81</v>
      </c>
      <c r="AY121" s="23" t="s">
        <v>129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726</v>
      </c>
      <c r="BM121" s="23" t="s">
        <v>781</v>
      </c>
    </row>
    <row r="122" spans="2:51" s="13" customFormat="1" ht="13.5">
      <c r="B122" s="265"/>
      <c r="C122" s="266"/>
      <c r="D122" s="234" t="s">
        <v>138</v>
      </c>
      <c r="E122" s="267" t="s">
        <v>21</v>
      </c>
      <c r="F122" s="268" t="s">
        <v>782</v>
      </c>
      <c r="G122" s="266"/>
      <c r="H122" s="267" t="s">
        <v>21</v>
      </c>
      <c r="I122" s="269"/>
      <c r="J122" s="266"/>
      <c r="K122" s="266"/>
      <c r="L122" s="270"/>
      <c r="M122" s="271"/>
      <c r="N122" s="272"/>
      <c r="O122" s="272"/>
      <c r="P122" s="272"/>
      <c r="Q122" s="272"/>
      <c r="R122" s="272"/>
      <c r="S122" s="272"/>
      <c r="T122" s="273"/>
      <c r="AT122" s="274" t="s">
        <v>138</v>
      </c>
      <c r="AU122" s="274" t="s">
        <v>81</v>
      </c>
      <c r="AV122" s="13" t="s">
        <v>79</v>
      </c>
      <c r="AW122" s="13" t="s">
        <v>35</v>
      </c>
      <c r="AX122" s="13" t="s">
        <v>71</v>
      </c>
      <c r="AY122" s="274" t="s">
        <v>129</v>
      </c>
    </row>
    <row r="123" spans="2:51" s="11" customFormat="1" ht="13.5">
      <c r="B123" s="232"/>
      <c r="C123" s="233"/>
      <c r="D123" s="234" t="s">
        <v>138</v>
      </c>
      <c r="E123" s="235" t="s">
        <v>21</v>
      </c>
      <c r="F123" s="236" t="s">
        <v>79</v>
      </c>
      <c r="G123" s="233"/>
      <c r="H123" s="237">
        <v>1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138</v>
      </c>
      <c r="AU123" s="243" t="s">
        <v>81</v>
      </c>
      <c r="AV123" s="11" t="s">
        <v>81</v>
      </c>
      <c r="AW123" s="11" t="s">
        <v>35</v>
      </c>
      <c r="AX123" s="11" t="s">
        <v>79</v>
      </c>
      <c r="AY123" s="243" t="s">
        <v>129</v>
      </c>
    </row>
    <row r="124" spans="2:63" s="10" customFormat="1" ht="29.85" customHeight="1">
      <c r="B124" s="204"/>
      <c r="C124" s="205"/>
      <c r="D124" s="206" t="s">
        <v>70</v>
      </c>
      <c r="E124" s="218" t="s">
        <v>783</v>
      </c>
      <c r="F124" s="218" t="s">
        <v>784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SUM(P125:P127)</f>
        <v>0</v>
      </c>
      <c r="Q124" s="212"/>
      <c r="R124" s="213">
        <f>SUM(R125:R127)</f>
        <v>0</v>
      </c>
      <c r="S124" s="212"/>
      <c r="T124" s="214">
        <f>SUM(T125:T127)</f>
        <v>0</v>
      </c>
      <c r="AR124" s="215" t="s">
        <v>151</v>
      </c>
      <c r="AT124" s="216" t="s">
        <v>70</v>
      </c>
      <c r="AU124" s="216" t="s">
        <v>79</v>
      </c>
      <c r="AY124" s="215" t="s">
        <v>129</v>
      </c>
      <c r="BK124" s="217">
        <f>SUM(BK125:BK127)</f>
        <v>0</v>
      </c>
    </row>
    <row r="125" spans="2:65" s="1" customFormat="1" ht="16.5" customHeight="1">
      <c r="B125" s="45"/>
      <c r="C125" s="220" t="s">
        <v>192</v>
      </c>
      <c r="D125" s="220" t="s">
        <v>131</v>
      </c>
      <c r="E125" s="221" t="s">
        <v>785</v>
      </c>
      <c r="F125" s="222" t="s">
        <v>786</v>
      </c>
      <c r="G125" s="223" t="s">
        <v>736</v>
      </c>
      <c r="H125" s="224">
        <v>1</v>
      </c>
      <c r="I125" s="225"/>
      <c r="J125" s="226">
        <f>ROUND(I125*H125,2)</f>
        <v>0</v>
      </c>
      <c r="K125" s="222" t="s">
        <v>135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726</v>
      </c>
      <c r="AT125" s="23" t="s">
        <v>131</v>
      </c>
      <c r="AU125" s="23" t="s">
        <v>81</v>
      </c>
      <c r="AY125" s="23" t="s">
        <v>129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79</v>
      </c>
      <c r="BK125" s="231">
        <f>ROUND(I125*H125,2)</f>
        <v>0</v>
      </c>
      <c r="BL125" s="23" t="s">
        <v>726</v>
      </c>
      <c r="BM125" s="23" t="s">
        <v>787</v>
      </c>
    </row>
    <row r="126" spans="2:51" s="13" customFormat="1" ht="13.5">
      <c r="B126" s="265"/>
      <c r="C126" s="266"/>
      <c r="D126" s="234" t="s">
        <v>138</v>
      </c>
      <c r="E126" s="267" t="s">
        <v>21</v>
      </c>
      <c r="F126" s="268" t="s">
        <v>788</v>
      </c>
      <c r="G126" s="266"/>
      <c r="H126" s="267" t="s">
        <v>21</v>
      </c>
      <c r="I126" s="269"/>
      <c r="J126" s="266"/>
      <c r="K126" s="266"/>
      <c r="L126" s="270"/>
      <c r="M126" s="271"/>
      <c r="N126" s="272"/>
      <c r="O126" s="272"/>
      <c r="P126" s="272"/>
      <c r="Q126" s="272"/>
      <c r="R126" s="272"/>
      <c r="S126" s="272"/>
      <c r="T126" s="273"/>
      <c r="AT126" s="274" t="s">
        <v>138</v>
      </c>
      <c r="AU126" s="274" t="s">
        <v>81</v>
      </c>
      <c r="AV126" s="13" t="s">
        <v>79</v>
      </c>
      <c r="AW126" s="13" t="s">
        <v>35</v>
      </c>
      <c r="AX126" s="13" t="s">
        <v>71</v>
      </c>
      <c r="AY126" s="274" t="s">
        <v>129</v>
      </c>
    </row>
    <row r="127" spans="2:51" s="11" customFormat="1" ht="13.5">
      <c r="B127" s="232"/>
      <c r="C127" s="233"/>
      <c r="D127" s="234" t="s">
        <v>138</v>
      </c>
      <c r="E127" s="235" t="s">
        <v>21</v>
      </c>
      <c r="F127" s="236" t="s">
        <v>79</v>
      </c>
      <c r="G127" s="233"/>
      <c r="H127" s="237">
        <v>1</v>
      </c>
      <c r="I127" s="238"/>
      <c r="J127" s="233"/>
      <c r="K127" s="233"/>
      <c r="L127" s="239"/>
      <c r="M127" s="279"/>
      <c r="N127" s="280"/>
      <c r="O127" s="280"/>
      <c r="P127" s="280"/>
      <c r="Q127" s="280"/>
      <c r="R127" s="280"/>
      <c r="S127" s="280"/>
      <c r="T127" s="281"/>
      <c r="AT127" s="243" t="s">
        <v>138</v>
      </c>
      <c r="AU127" s="243" t="s">
        <v>81</v>
      </c>
      <c r="AV127" s="11" t="s">
        <v>81</v>
      </c>
      <c r="AW127" s="11" t="s">
        <v>35</v>
      </c>
      <c r="AX127" s="11" t="s">
        <v>79</v>
      </c>
      <c r="AY127" s="243" t="s">
        <v>129</v>
      </c>
    </row>
    <row r="128" spans="2:12" s="1" customFormat="1" ht="6.95" customHeight="1">
      <c r="B128" s="66"/>
      <c r="C128" s="67"/>
      <c r="D128" s="67"/>
      <c r="E128" s="67"/>
      <c r="F128" s="67"/>
      <c r="G128" s="67"/>
      <c r="H128" s="67"/>
      <c r="I128" s="165"/>
      <c r="J128" s="67"/>
      <c r="K128" s="67"/>
      <c r="L128" s="71"/>
    </row>
  </sheetData>
  <sheetProtection password="CC35" sheet="1" objects="1" scenarios="1" formatColumns="0" formatRows="0" autoFilter="0"/>
  <autoFilter ref="C82:K12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4" customFormat="1" ht="45" customHeight="1">
      <c r="B3" s="286"/>
      <c r="C3" s="287" t="s">
        <v>789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790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791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792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3" t="s">
        <v>793</v>
      </c>
      <c r="D9" s="293"/>
      <c r="E9" s="293"/>
      <c r="F9" s="293"/>
      <c r="G9" s="293"/>
      <c r="H9" s="293"/>
      <c r="I9" s="293"/>
      <c r="J9" s="293"/>
      <c r="K9" s="291"/>
    </row>
    <row r="10" spans="2:11" ht="15" customHeight="1">
      <c r="B10" s="294"/>
      <c r="C10" s="293"/>
      <c r="D10" s="293" t="s">
        <v>794</v>
      </c>
      <c r="E10" s="293"/>
      <c r="F10" s="293"/>
      <c r="G10" s="293"/>
      <c r="H10" s="293"/>
      <c r="I10" s="293"/>
      <c r="J10" s="293"/>
      <c r="K10" s="291"/>
    </row>
    <row r="11" spans="2:11" ht="15" customHeight="1">
      <c r="B11" s="294"/>
      <c r="C11" s="295"/>
      <c r="D11" s="293" t="s">
        <v>795</v>
      </c>
      <c r="E11" s="293"/>
      <c r="F11" s="293"/>
      <c r="G11" s="293"/>
      <c r="H11" s="293"/>
      <c r="I11" s="293"/>
      <c r="J11" s="293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293" t="s">
        <v>796</v>
      </c>
      <c r="E13" s="293"/>
      <c r="F13" s="293"/>
      <c r="G13" s="293"/>
      <c r="H13" s="293"/>
      <c r="I13" s="293"/>
      <c r="J13" s="293"/>
      <c r="K13" s="291"/>
    </row>
    <row r="14" spans="2:11" ht="15" customHeight="1">
      <c r="B14" s="294"/>
      <c r="C14" s="295"/>
      <c r="D14" s="293" t="s">
        <v>797</v>
      </c>
      <c r="E14" s="293"/>
      <c r="F14" s="293"/>
      <c r="G14" s="293"/>
      <c r="H14" s="293"/>
      <c r="I14" s="293"/>
      <c r="J14" s="293"/>
      <c r="K14" s="291"/>
    </row>
    <row r="15" spans="2:11" ht="15" customHeight="1">
      <c r="B15" s="294"/>
      <c r="C15" s="295"/>
      <c r="D15" s="293" t="s">
        <v>798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5"/>
      <c r="D16" s="295"/>
      <c r="E16" s="296" t="s">
        <v>78</v>
      </c>
      <c r="F16" s="293" t="s">
        <v>799</v>
      </c>
      <c r="G16" s="293"/>
      <c r="H16" s="293"/>
      <c r="I16" s="293"/>
      <c r="J16" s="293"/>
      <c r="K16" s="291"/>
    </row>
    <row r="17" spans="2:11" ht="15" customHeight="1">
      <c r="B17" s="294"/>
      <c r="C17" s="295"/>
      <c r="D17" s="295"/>
      <c r="E17" s="296" t="s">
        <v>800</v>
      </c>
      <c r="F17" s="293" t="s">
        <v>801</v>
      </c>
      <c r="G17" s="293"/>
      <c r="H17" s="293"/>
      <c r="I17" s="293"/>
      <c r="J17" s="293"/>
      <c r="K17" s="291"/>
    </row>
    <row r="18" spans="2:11" ht="15" customHeight="1">
      <c r="B18" s="294"/>
      <c r="C18" s="295"/>
      <c r="D18" s="295"/>
      <c r="E18" s="296" t="s">
        <v>802</v>
      </c>
      <c r="F18" s="293" t="s">
        <v>803</v>
      </c>
      <c r="G18" s="293"/>
      <c r="H18" s="293"/>
      <c r="I18" s="293"/>
      <c r="J18" s="293"/>
      <c r="K18" s="291"/>
    </row>
    <row r="19" spans="2:11" ht="15" customHeight="1">
      <c r="B19" s="294"/>
      <c r="C19" s="295"/>
      <c r="D19" s="295"/>
      <c r="E19" s="296" t="s">
        <v>804</v>
      </c>
      <c r="F19" s="293" t="s">
        <v>805</v>
      </c>
      <c r="G19" s="293"/>
      <c r="H19" s="293"/>
      <c r="I19" s="293"/>
      <c r="J19" s="293"/>
      <c r="K19" s="291"/>
    </row>
    <row r="20" spans="2:11" ht="15" customHeight="1">
      <c r="B20" s="294"/>
      <c r="C20" s="295"/>
      <c r="D20" s="295"/>
      <c r="E20" s="296" t="s">
        <v>806</v>
      </c>
      <c r="F20" s="293" t="s">
        <v>807</v>
      </c>
      <c r="G20" s="293"/>
      <c r="H20" s="293"/>
      <c r="I20" s="293"/>
      <c r="J20" s="293"/>
      <c r="K20" s="291"/>
    </row>
    <row r="21" spans="2:11" ht="15" customHeight="1">
      <c r="B21" s="294"/>
      <c r="C21" s="295"/>
      <c r="D21" s="295"/>
      <c r="E21" s="296" t="s">
        <v>808</v>
      </c>
      <c r="F21" s="293" t="s">
        <v>809</v>
      </c>
      <c r="G21" s="293"/>
      <c r="H21" s="293"/>
      <c r="I21" s="293"/>
      <c r="J21" s="293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293" t="s">
        <v>810</v>
      </c>
      <c r="D23" s="293"/>
      <c r="E23" s="293"/>
      <c r="F23" s="293"/>
      <c r="G23" s="293"/>
      <c r="H23" s="293"/>
      <c r="I23" s="293"/>
      <c r="J23" s="293"/>
      <c r="K23" s="291"/>
    </row>
    <row r="24" spans="2:11" ht="15" customHeight="1">
      <c r="B24" s="294"/>
      <c r="C24" s="293" t="s">
        <v>811</v>
      </c>
      <c r="D24" s="293"/>
      <c r="E24" s="293"/>
      <c r="F24" s="293"/>
      <c r="G24" s="293"/>
      <c r="H24" s="293"/>
      <c r="I24" s="293"/>
      <c r="J24" s="293"/>
      <c r="K24" s="291"/>
    </row>
    <row r="25" spans="2:11" ht="15" customHeight="1">
      <c r="B25" s="294"/>
      <c r="C25" s="293"/>
      <c r="D25" s="293" t="s">
        <v>812</v>
      </c>
      <c r="E25" s="293"/>
      <c r="F25" s="293"/>
      <c r="G25" s="293"/>
      <c r="H25" s="293"/>
      <c r="I25" s="293"/>
      <c r="J25" s="293"/>
      <c r="K25" s="291"/>
    </row>
    <row r="26" spans="2:11" ht="15" customHeight="1">
      <c r="B26" s="294"/>
      <c r="C26" s="295"/>
      <c r="D26" s="293" t="s">
        <v>813</v>
      </c>
      <c r="E26" s="293"/>
      <c r="F26" s="293"/>
      <c r="G26" s="293"/>
      <c r="H26" s="293"/>
      <c r="I26" s="293"/>
      <c r="J26" s="293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293" t="s">
        <v>814</v>
      </c>
      <c r="E28" s="293"/>
      <c r="F28" s="293"/>
      <c r="G28" s="293"/>
      <c r="H28" s="293"/>
      <c r="I28" s="293"/>
      <c r="J28" s="293"/>
      <c r="K28" s="291"/>
    </row>
    <row r="29" spans="2:11" ht="15" customHeight="1">
      <c r="B29" s="294"/>
      <c r="C29" s="295"/>
      <c r="D29" s="293" t="s">
        <v>815</v>
      </c>
      <c r="E29" s="293"/>
      <c r="F29" s="293"/>
      <c r="G29" s="293"/>
      <c r="H29" s="293"/>
      <c r="I29" s="293"/>
      <c r="J29" s="293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293" t="s">
        <v>816</v>
      </c>
      <c r="E31" s="293"/>
      <c r="F31" s="293"/>
      <c r="G31" s="293"/>
      <c r="H31" s="293"/>
      <c r="I31" s="293"/>
      <c r="J31" s="293"/>
      <c r="K31" s="291"/>
    </row>
    <row r="32" spans="2:11" ht="15" customHeight="1">
      <c r="B32" s="294"/>
      <c r="C32" s="295"/>
      <c r="D32" s="293" t="s">
        <v>817</v>
      </c>
      <c r="E32" s="293"/>
      <c r="F32" s="293"/>
      <c r="G32" s="293"/>
      <c r="H32" s="293"/>
      <c r="I32" s="293"/>
      <c r="J32" s="293"/>
      <c r="K32" s="291"/>
    </row>
    <row r="33" spans="2:11" ht="15" customHeight="1">
      <c r="B33" s="294"/>
      <c r="C33" s="295"/>
      <c r="D33" s="293" t="s">
        <v>818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5"/>
      <c r="D34" s="293"/>
      <c r="E34" s="297" t="s">
        <v>114</v>
      </c>
      <c r="F34" s="293"/>
      <c r="G34" s="293" t="s">
        <v>819</v>
      </c>
      <c r="H34" s="293"/>
      <c r="I34" s="293"/>
      <c r="J34" s="293"/>
      <c r="K34" s="291"/>
    </row>
    <row r="35" spans="2:11" ht="30.75" customHeight="1">
      <c r="B35" s="294"/>
      <c r="C35" s="295"/>
      <c r="D35" s="293"/>
      <c r="E35" s="297" t="s">
        <v>820</v>
      </c>
      <c r="F35" s="293"/>
      <c r="G35" s="293" t="s">
        <v>821</v>
      </c>
      <c r="H35" s="293"/>
      <c r="I35" s="293"/>
      <c r="J35" s="293"/>
      <c r="K35" s="291"/>
    </row>
    <row r="36" spans="2:11" ht="15" customHeight="1">
      <c r="B36" s="294"/>
      <c r="C36" s="295"/>
      <c r="D36" s="293"/>
      <c r="E36" s="297" t="s">
        <v>52</v>
      </c>
      <c r="F36" s="293"/>
      <c r="G36" s="293" t="s">
        <v>822</v>
      </c>
      <c r="H36" s="293"/>
      <c r="I36" s="293"/>
      <c r="J36" s="293"/>
      <c r="K36" s="291"/>
    </row>
    <row r="37" spans="2:11" ht="15" customHeight="1">
      <c r="B37" s="294"/>
      <c r="C37" s="295"/>
      <c r="D37" s="293"/>
      <c r="E37" s="297" t="s">
        <v>115</v>
      </c>
      <c r="F37" s="293"/>
      <c r="G37" s="293" t="s">
        <v>823</v>
      </c>
      <c r="H37" s="293"/>
      <c r="I37" s="293"/>
      <c r="J37" s="293"/>
      <c r="K37" s="291"/>
    </row>
    <row r="38" spans="2:11" ht="15" customHeight="1">
      <c r="B38" s="294"/>
      <c r="C38" s="295"/>
      <c r="D38" s="293"/>
      <c r="E38" s="297" t="s">
        <v>116</v>
      </c>
      <c r="F38" s="293"/>
      <c r="G38" s="293" t="s">
        <v>824</v>
      </c>
      <c r="H38" s="293"/>
      <c r="I38" s="293"/>
      <c r="J38" s="293"/>
      <c r="K38" s="291"/>
    </row>
    <row r="39" spans="2:11" ht="15" customHeight="1">
      <c r="B39" s="294"/>
      <c r="C39" s="295"/>
      <c r="D39" s="293"/>
      <c r="E39" s="297" t="s">
        <v>117</v>
      </c>
      <c r="F39" s="293"/>
      <c r="G39" s="293" t="s">
        <v>825</v>
      </c>
      <c r="H39" s="293"/>
      <c r="I39" s="293"/>
      <c r="J39" s="293"/>
      <c r="K39" s="291"/>
    </row>
    <row r="40" spans="2:11" ht="15" customHeight="1">
      <c r="B40" s="294"/>
      <c r="C40" s="295"/>
      <c r="D40" s="293"/>
      <c r="E40" s="297" t="s">
        <v>826</v>
      </c>
      <c r="F40" s="293"/>
      <c r="G40" s="293" t="s">
        <v>827</v>
      </c>
      <c r="H40" s="293"/>
      <c r="I40" s="293"/>
      <c r="J40" s="293"/>
      <c r="K40" s="291"/>
    </row>
    <row r="41" spans="2:11" ht="15" customHeight="1">
      <c r="B41" s="294"/>
      <c r="C41" s="295"/>
      <c r="D41" s="293"/>
      <c r="E41" s="297"/>
      <c r="F41" s="293"/>
      <c r="G41" s="293" t="s">
        <v>828</v>
      </c>
      <c r="H41" s="293"/>
      <c r="I41" s="293"/>
      <c r="J41" s="293"/>
      <c r="K41" s="291"/>
    </row>
    <row r="42" spans="2:11" ht="15" customHeight="1">
      <c r="B42" s="294"/>
      <c r="C42" s="295"/>
      <c r="D42" s="293"/>
      <c r="E42" s="297" t="s">
        <v>829</v>
      </c>
      <c r="F42" s="293"/>
      <c r="G42" s="293" t="s">
        <v>830</v>
      </c>
      <c r="H42" s="293"/>
      <c r="I42" s="293"/>
      <c r="J42" s="293"/>
      <c r="K42" s="291"/>
    </row>
    <row r="43" spans="2:11" ht="15" customHeight="1">
      <c r="B43" s="294"/>
      <c r="C43" s="295"/>
      <c r="D43" s="293"/>
      <c r="E43" s="297" t="s">
        <v>119</v>
      </c>
      <c r="F43" s="293"/>
      <c r="G43" s="293" t="s">
        <v>831</v>
      </c>
      <c r="H43" s="293"/>
      <c r="I43" s="293"/>
      <c r="J43" s="293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293" t="s">
        <v>832</v>
      </c>
      <c r="E45" s="293"/>
      <c r="F45" s="293"/>
      <c r="G45" s="293"/>
      <c r="H45" s="293"/>
      <c r="I45" s="293"/>
      <c r="J45" s="293"/>
      <c r="K45" s="291"/>
    </row>
    <row r="46" spans="2:11" ht="15" customHeight="1">
      <c r="B46" s="294"/>
      <c r="C46" s="295"/>
      <c r="D46" s="295"/>
      <c r="E46" s="293" t="s">
        <v>833</v>
      </c>
      <c r="F46" s="293"/>
      <c r="G46" s="293"/>
      <c r="H46" s="293"/>
      <c r="I46" s="293"/>
      <c r="J46" s="293"/>
      <c r="K46" s="291"/>
    </row>
    <row r="47" spans="2:11" ht="15" customHeight="1">
      <c r="B47" s="294"/>
      <c r="C47" s="295"/>
      <c r="D47" s="295"/>
      <c r="E47" s="293" t="s">
        <v>834</v>
      </c>
      <c r="F47" s="293"/>
      <c r="G47" s="293"/>
      <c r="H47" s="293"/>
      <c r="I47" s="293"/>
      <c r="J47" s="293"/>
      <c r="K47" s="291"/>
    </row>
    <row r="48" spans="2:11" ht="15" customHeight="1">
      <c r="B48" s="294"/>
      <c r="C48" s="295"/>
      <c r="D48" s="295"/>
      <c r="E48" s="293" t="s">
        <v>835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5"/>
      <c r="D49" s="293" t="s">
        <v>836</v>
      </c>
      <c r="E49" s="293"/>
      <c r="F49" s="293"/>
      <c r="G49" s="293"/>
      <c r="H49" s="293"/>
      <c r="I49" s="293"/>
      <c r="J49" s="293"/>
      <c r="K49" s="291"/>
    </row>
    <row r="50" spans="2:11" ht="25.5" customHeight="1">
      <c r="B50" s="289"/>
      <c r="C50" s="290" t="s">
        <v>837</v>
      </c>
      <c r="D50" s="290"/>
      <c r="E50" s="290"/>
      <c r="F50" s="290"/>
      <c r="G50" s="290"/>
      <c r="H50" s="290"/>
      <c r="I50" s="290"/>
      <c r="J50" s="290"/>
      <c r="K50" s="291"/>
    </row>
    <row r="51" spans="2:11" ht="5.25" customHeight="1">
      <c r="B51" s="289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89"/>
      <c r="C52" s="293" t="s">
        <v>838</v>
      </c>
      <c r="D52" s="293"/>
      <c r="E52" s="293"/>
      <c r="F52" s="293"/>
      <c r="G52" s="293"/>
      <c r="H52" s="293"/>
      <c r="I52" s="293"/>
      <c r="J52" s="293"/>
      <c r="K52" s="291"/>
    </row>
    <row r="53" spans="2:11" ht="15" customHeight="1">
      <c r="B53" s="289"/>
      <c r="C53" s="293" t="s">
        <v>839</v>
      </c>
      <c r="D53" s="293"/>
      <c r="E53" s="293"/>
      <c r="F53" s="293"/>
      <c r="G53" s="293"/>
      <c r="H53" s="293"/>
      <c r="I53" s="293"/>
      <c r="J53" s="293"/>
      <c r="K53" s="291"/>
    </row>
    <row r="54" spans="2:11" ht="12.75" customHeight="1">
      <c r="B54" s="289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840</v>
      </c>
      <c r="D55" s="293"/>
      <c r="E55" s="293"/>
      <c r="F55" s="293"/>
      <c r="G55" s="293"/>
      <c r="H55" s="293"/>
      <c r="I55" s="293"/>
      <c r="J55" s="293"/>
      <c r="K55" s="291"/>
    </row>
    <row r="56" spans="2:11" ht="15" customHeight="1">
      <c r="B56" s="289"/>
      <c r="C56" s="295"/>
      <c r="D56" s="293" t="s">
        <v>841</v>
      </c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5"/>
      <c r="D57" s="293" t="s">
        <v>842</v>
      </c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5"/>
      <c r="D58" s="293" t="s">
        <v>843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5"/>
      <c r="D59" s="293" t="s">
        <v>844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5"/>
      <c r="D60" s="298" t="s">
        <v>845</v>
      </c>
      <c r="E60" s="298"/>
      <c r="F60" s="298"/>
      <c r="G60" s="298"/>
      <c r="H60" s="298"/>
      <c r="I60" s="298"/>
      <c r="J60" s="298"/>
      <c r="K60" s="291"/>
    </row>
    <row r="61" spans="2:11" ht="15" customHeight="1">
      <c r="B61" s="289"/>
      <c r="C61" s="295"/>
      <c r="D61" s="293" t="s">
        <v>846</v>
      </c>
      <c r="E61" s="293"/>
      <c r="F61" s="293"/>
      <c r="G61" s="293"/>
      <c r="H61" s="293"/>
      <c r="I61" s="293"/>
      <c r="J61" s="293"/>
      <c r="K61" s="291"/>
    </row>
    <row r="62" spans="2:11" ht="12.75" customHeight="1">
      <c r="B62" s="289"/>
      <c r="C62" s="295"/>
      <c r="D62" s="295"/>
      <c r="E62" s="299"/>
      <c r="F62" s="295"/>
      <c r="G62" s="295"/>
      <c r="H62" s="295"/>
      <c r="I62" s="295"/>
      <c r="J62" s="295"/>
      <c r="K62" s="291"/>
    </row>
    <row r="63" spans="2:11" ht="15" customHeight="1">
      <c r="B63" s="289"/>
      <c r="C63" s="295"/>
      <c r="D63" s="293" t="s">
        <v>847</v>
      </c>
      <c r="E63" s="293"/>
      <c r="F63" s="293"/>
      <c r="G63" s="293"/>
      <c r="H63" s="293"/>
      <c r="I63" s="293"/>
      <c r="J63" s="293"/>
      <c r="K63" s="291"/>
    </row>
    <row r="64" spans="2:11" ht="15" customHeight="1">
      <c r="B64" s="289"/>
      <c r="C64" s="295"/>
      <c r="D64" s="298" t="s">
        <v>848</v>
      </c>
      <c r="E64" s="298"/>
      <c r="F64" s="298"/>
      <c r="G64" s="298"/>
      <c r="H64" s="298"/>
      <c r="I64" s="298"/>
      <c r="J64" s="298"/>
      <c r="K64" s="291"/>
    </row>
    <row r="65" spans="2:11" ht="15" customHeight="1">
      <c r="B65" s="289"/>
      <c r="C65" s="295"/>
      <c r="D65" s="293" t="s">
        <v>849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5"/>
      <c r="D66" s="293" t="s">
        <v>850</v>
      </c>
      <c r="E66" s="293"/>
      <c r="F66" s="293"/>
      <c r="G66" s="293"/>
      <c r="H66" s="293"/>
      <c r="I66" s="293"/>
      <c r="J66" s="293"/>
      <c r="K66" s="291"/>
    </row>
    <row r="67" spans="2:11" ht="15" customHeight="1">
      <c r="B67" s="289"/>
      <c r="C67" s="295"/>
      <c r="D67" s="293" t="s">
        <v>851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5"/>
      <c r="D68" s="293" t="s">
        <v>852</v>
      </c>
      <c r="E68" s="293"/>
      <c r="F68" s="293"/>
      <c r="G68" s="293"/>
      <c r="H68" s="293"/>
      <c r="I68" s="293"/>
      <c r="J68" s="293"/>
      <c r="K68" s="291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92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853</v>
      </c>
      <c r="D74" s="311"/>
      <c r="E74" s="311"/>
      <c r="F74" s="311" t="s">
        <v>854</v>
      </c>
      <c r="G74" s="312"/>
      <c r="H74" s="311" t="s">
        <v>115</v>
      </c>
      <c r="I74" s="311" t="s">
        <v>56</v>
      </c>
      <c r="J74" s="311" t="s">
        <v>855</v>
      </c>
      <c r="K74" s="310"/>
    </row>
    <row r="75" spans="2:11" ht="17.25" customHeight="1">
      <c r="B75" s="308"/>
      <c r="C75" s="313" t="s">
        <v>856</v>
      </c>
      <c r="D75" s="313"/>
      <c r="E75" s="313"/>
      <c r="F75" s="314" t="s">
        <v>857</v>
      </c>
      <c r="G75" s="315"/>
      <c r="H75" s="313"/>
      <c r="I75" s="313"/>
      <c r="J75" s="313" t="s">
        <v>858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52</v>
      </c>
      <c r="D77" s="316"/>
      <c r="E77" s="316"/>
      <c r="F77" s="318" t="s">
        <v>859</v>
      </c>
      <c r="G77" s="317"/>
      <c r="H77" s="297" t="s">
        <v>860</v>
      </c>
      <c r="I77" s="297" t="s">
        <v>861</v>
      </c>
      <c r="J77" s="297">
        <v>20</v>
      </c>
      <c r="K77" s="310"/>
    </row>
    <row r="78" spans="2:11" ht="15" customHeight="1">
      <c r="B78" s="308"/>
      <c r="C78" s="297" t="s">
        <v>862</v>
      </c>
      <c r="D78" s="297"/>
      <c r="E78" s="297"/>
      <c r="F78" s="318" t="s">
        <v>859</v>
      </c>
      <c r="G78" s="317"/>
      <c r="H78" s="297" t="s">
        <v>863</v>
      </c>
      <c r="I78" s="297" t="s">
        <v>861</v>
      </c>
      <c r="J78" s="297">
        <v>120</v>
      </c>
      <c r="K78" s="310"/>
    </row>
    <row r="79" spans="2:11" ht="15" customHeight="1">
      <c r="B79" s="319"/>
      <c r="C79" s="297" t="s">
        <v>864</v>
      </c>
      <c r="D79" s="297"/>
      <c r="E79" s="297"/>
      <c r="F79" s="318" t="s">
        <v>865</v>
      </c>
      <c r="G79" s="317"/>
      <c r="H79" s="297" t="s">
        <v>866</v>
      </c>
      <c r="I79" s="297" t="s">
        <v>861</v>
      </c>
      <c r="J79" s="297">
        <v>50</v>
      </c>
      <c r="K79" s="310"/>
    </row>
    <row r="80" spans="2:11" ht="15" customHeight="1">
      <c r="B80" s="319"/>
      <c r="C80" s="297" t="s">
        <v>867</v>
      </c>
      <c r="D80" s="297"/>
      <c r="E80" s="297"/>
      <c r="F80" s="318" t="s">
        <v>859</v>
      </c>
      <c r="G80" s="317"/>
      <c r="H80" s="297" t="s">
        <v>868</v>
      </c>
      <c r="I80" s="297" t="s">
        <v>869</v>
      </c>
      <c r="J80" s="297"/>
      <c r="K80" s="310"/>
    </row>
    <row r="81" spans="2:11" ht="15" customHeight="1">
      <c r="B81" s="319"/>
      <c r="C81" s="320" t="s">
        <v>870</v>
      </c>
      <c r="D81" s="320"/>
      <c r="E81" s="320"/>
      <c r="F81" s="321" t="s">
        <v>865</v>
      </c>
      <c r="G81" s="320"/>
      <c r="H81" s="320" t="s">
        <v>871</v>
      </c>
      <c r="I81" s="320" t="s">
        <v>861</v>
      </c>
      <c r="J81" s="320">
        <v>15</v>
      </c>
      <c r="K81" s="310"/>
    </row>
    <row r="82" spans="2:11" ht="15" customHeight="1">
      <c r="B82" s="319"/>
      <c r="C82" s="320" t="s">
        <v>872</v>
      </c>
      <c r="D82" s="320"/>
      <c r="E82" s="320"/>
      <c r="F82" s="321" t="s">
        <v>865</v>
      </c>
      <c r="G82" s="320"/>
      <c r="H82" s="320" t="s">
        <v>873</v>
      </c>
      <c r="I82" s="320" t="s">
        <v>861</v>
      </c>
      <c r="J82" s="320">
        <v>15</v>
      </c>
      <c r="K82" s="310"/>
    </row>
    <row r="83" spans="2:11" ht="15" customHeight="1">
      <c r="B83" s="319"/>
      <c r="C83" s="320" t="s">
        <v>874</v>
      </c>
      <c r="D83" s="320"/>
      <c r="E83" s="320"/>
      <c r="F83" s="321" t="s">
        <v>865</v>
      </c>
      <c r="G83" s="320"/>
      <c r="H83" s="320" t="s">
        <v>875</v>
      </c>
      <c r="I83" s="320" t="s">
        <v>861</v>
      </c>
      <c r="J83" s="320">
        <v>20</v>
      </c>
      <c r="K83" s="310"/>
    </row>
    <row r="84" spans="2:11" ht="15" customHeight="1">
      <c r="B84" s="319"/>
      <c r="C84" s="320" t="s">
        <v>876</v>
      </c>
      <c r="D84" s="320"/>
      <c r="E84" s="320"/>
      <c r="F84" s="321" t="s">
        <v>865</v>
      </c>
      <c r="G84" s="320"/>
      <c r="H84" s="320" t="s">
        <v>877</v>
      </c>
      <c r="I84" s="320" t="s">
        <v>861</v>
      </c>
      <c r="J84" s="320">
        <v>20</v>
      </c>
      <c r="K84" s="310"/>
    </row>
    <row r="85" spans="2:11" ht="15" customHeight="1">
      <c r="B85" s="319"/>
      <c r="C85" s="297" t="s">
        <v>878</v>
      </c>
      <c r="D85" s="297"/>
      <c r="E85" s="297"/>
      <c r="F85" s="318" t="s">
        <v>865</v>
      </c>
      <c r="G85" s="317"/>
      <c r="H85" s="297" t="s">
        <v>879</v>
      </c>
      <c r="I85" s="297" t="s">
        <v>861</v>
      </c>
      <c r="J85" s="297">
        <v>50</v>
      </c>
      <c r="K85" s="310"/>
    </row>
    <row r="86" spans="2:11" ht="15" customHeight="1">
      <c r="B86" s="319"/>
      <c r="C86" s="297" t="s">
        <v>880</v>
      </c>
      <c r="D86" s="297"/>
      <c r="E86" s="297"/>
      <c r="F86" s="318" t="s">
        <v>865</v>
      </c>
      <c r="G86" s="317"/>
      <c r="H86" s="297" t="s">
        <v>881</v>
      </c>
      <c r="I86" s="297" t="s">
        <v>861</v>
      </c>
      <c r="J86" s="297">
        <v>20</v>
      </c>
      <c r="K86" s="310"/>
    </row>
    <row r="87" spans="2:11" ht="15" customHeight="1">
      <c r="B87" s="319"/>
      <c r="C87" s="297" t="s">
        <v>882</v>
      </c>
      <c r="D87" s="297"/>
      <c r="E87" s="297"/>
      <c r="F87" s="318" t="s">
        <v>865</v>
      </c>
      <c r="G87" s="317"/>
      <c r="H87" s="297" t="s">
        <v>883</v>
      </c>
      <c r="I87" s="297" t="s">
        <v>861</v>
      </c>
      <c r="J87" s="297">
        <v>20</v>
      </c>
      <c r="K87" s="310"/>
    </row>
    <row r="88" spans="2:11" ht="15" customHeight="1">
      <c r="B88" s="319"/>
      <c r="C88" s="297" t="s">
        <v>884</v>
      </c>
      <c r="D88" s="297"/>
      <c r="E88" s="297"/>
      <c r="F88" s="318" t="s">
        <v>865</v>
      </c>
      <c r="G88" s="317"/>
      <c r="H88" s="297" t="s">
        <v>885</v>
      </c>
      <c r="I88" s="297" t="s">
        <v>861</v>
      </c>
      <c r="J88" s="297">
        <v>50</v>
      </c>
      <c r="K88" s="310"/>
    </row>
    <row r="89" spans="2:11" ht="15" customHeight="1">
      <c r="B89" s="319"/>
      <c r="C89" s="297" t="s">
        <v>886</v>
      </c>
      <c r="D89" s="297"/>
      <c r="E89" s="297"/>
      <c r="F89" s="318" t="s">
        <v>865</v>
      </c>
      <c r="G89" s="317"/>
      <c r="H89" s="297" t="s">
        <v>886</v>
      </c>
      <c r="I89" s="297" t="s">
        <v>861</v>
      </c>
      <c r="J89" s="297">
        <v>50</v>
      </c>
      <c r="K89" s="310"/>
    </row>
    <row r="90" spans="2:11" ht="15" customHeight="1">
      <c r="B90" s="319"/>
      <c r="C90" s="297" t="s">
        <v>120</v>
      </c>
      <c r="D90" s="297"/>
      <c r="E90" s="297"/>
      <c r="F90" s="318" t="s">
        <v>865</v>
      </c>
      <c r="G90" s="317"/>
      <c r="H90" s="297" t="s">
        <v>887</v>
      </c>
      <c r="I90" s="297" t="s">
        <v>861</v>
      </c>
      <c r="J90" s="297">
        <v>255</v>
      </c>
      <c r="K90" s="310"/>
    </row>
    <row r="91" spans="2:11" ht="15" customHeight="1">
      <c r="B91" s="319"/>
      <c r="C91" s="297" t="s">
        <v>888</v>
      </c>
      <c r="D91" s="297"/>
      <c r="E91" s="297"/>
      <c r="F91" s="318" t="s">
        <v>859</v>
      </c>
      <c r="G91" s="317"/>
      <c r="H91" s="297" t="s">
        <v>889</v>
      </c>
      <c r="I91" s="297" t="s">
        <v>890</v>
      </c>
      <c r="J91" s="297"/>
      <c r="K91" s="310"/>
    </row>
    <row r="92" spans="2:11" ht="15" customHeight="1">
      <c r="B92" s="319"/>
      <c r="C92" s="297" t="s">
        <v>891</v>
      </c>
      <c r="D92" s="297"/>
      <c r="E92" s="297"/>
      <c r="F92" s="318" t="s">
        <v>859</v>
      </c>
      <c r="G92" s="317"/>
      <c r="H92" s="297" t="s">
        <v>892</v>
      </c>
      <c r="I92" s="297" t="s">
        <v>893</v>
      </c>
      <c r="J92" s="297"/>
      <c r="K92" s="310"/>
    </row>
    <row r="93" spans="2:11" ht="15" customHeight="1">
      <c r="B93" s="319"/>
      <c r="C93" s="297" t="s">
        <v>894</v>
      </c>
      <c r="D93" s="297"/>
      <c r="E93" s="297"/>
      <c r="F93" s="318" t="s">
        <v>859</v>
      </c>
      <c r="G93" s="317"/>
      <c r="H93" s="297" t="s">
        <v>894</v>
      </c>
      <c r="I93" s="297" t="s">
        <v>893</v>
      </c>
      <c r="J93" s="297"/>
      <c r="K93" s="310"/>
    </row>
    <row r="94" spans="2:11" ht="15" customHeight="1">
      <c r="B94" s="319"/>
      <c r="C94" s="297" t="s">
        <v>37</v>
      </c>
      <c r="D94" s="297"/>
      <c r="E94" s="297"/>
      <c r="F94" s="318" t="s">
        <v>859</v>
      </c>
      <c r="G94" s="317"/>
      <c r="H94" s="297" t="s">
        <v>895</v>
      </c>
      <c r="I94" s="297" t="s">
        <v>893</v>
      </c>
      <c r="J94" s="297"/>
      <c r="K94" s="310"/>
    </row>
    <row r="95" spans="2:11" ht="15" customHeight="1">
      <c r="B95" s="319"/>
      <c r="C95" s="297" t="s">
        <v>47</v>
      </c>
      <c r="D95" s="297"/>
      <c r="E95" s="297"/>
      <c r="F95" s="318" t="s">
        <v>859</v>
      </c>
      <c r="G95" s="317"/>
      <c r="H95" s="297" t="s">
        <v>896</v>
      </c>
      <c r="I95" s="297" t="s">
        <v>893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897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853</v>
      </c>
      <c r="D101" s="311"/>
      <c r="E101" s="311"/>
      <c r="F101" s="311" t="s">
        <v>854</v>
      </c>
      <c r="G101" s="312"/>
      <c r="H101" s="311" t="s">
        <v>115</v>
      </c>
      <c r="I101" s="311" t="s">
        <v>56</v>
      </c>
      <c r="J101" s="311" t="s">
        <v>855</v>
      </c>
      <c r="K101" s="310"/>
    </row>
    <row r="102" spans="2:11" ht="17.25" customHeight="1">
      <c r="B102" s="308"/>
      <c r="C102" s="313" t="s">
        <v>856</v>
      </c>
      <c r="D102" s="313"/>
      <c r="E102" s="313"/>
      <c r="F102" s="314" t="s">
        <v>857</v>
      </c>
      <c r="G102" s="315"/>
      <c r="H102" s="313"/>
      <c r="I102" s="313"/>
      <c r="J102" s="313" t="s">
        <v>858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52</v>
      </c>
      <c r="D104" s="316"/>
      <c r="E104" s="316"/>
      <c r="F104" s="318" t="s">
        <v>859</v>
      </c>
      <c r="G104" s="327"/>
      <c r="H104" s="297" t="s">
        <v>898</v>
      </c>
      <c r="I104" s="297" t="s">
        <v>861</v>
      </c>
      <c r="J104" s="297">
        <v>20</v>
      </c>
      <c r="K104" s="310"/>
    </row>
    <row r="105" spans="2:11" ht="15" customHeight="1">
      <c r="B105" s="308"/>
      <c r="C105" s="297" t="s">
        <v>862</v>
      </c>
      <c r="D105" s="297"/>
      <c r="E105" s="297"/>
      <c r="F105" s="318" t="s">
        <v>859</v>
      </c>
      <c r="G105" s="297"/>
      <c r="H105" s="297" t="s">
        <v>898</v>
      </c>
      <c r="I105" s="297" t="s">
        <v>861</v>
      </c>
      <c r="J105" s="297">
        <v>120</v>
      </c>
      <c r="K105" s="310"/>
    </row>
    <row r="106" spans="2:11" ht="15" customHeight="1">
      <c r="B106" s="319"/>
      <c r="C106" s="297" t="s">
        <v>864</v>
      </c>
      <c r="D106" s="297"/>
      <c r="E106" s="297"/>
      <c r="F106" s="318" t="s">
        <v>865</v>
      </c>
      <c r="G106" s="297"/>
      <c r="H106" s="297" t="s">
        <v>898</v>
      </c>
      <c r="I106" s="297" t="s">
        <v>861</v>
      </c>
      <c r="J106" s="297">
        <v>50</v>
      </c>
      <c r="K106" s="310"/>
    </row>
    <row r="107" spans="2:11" ht="15" customHeight="1">
      <c r="B107" s="319"/>
      <c r="C107" s="297" t="s">
        <v>867</v>
      </c>
      <c r="D107" s="297"/>
      <c r="E107" s="297"/>
      <c r="F107" s="318" t="s">
        <v>859</v>
      </c>
      <c r="G107" s="297"/>
      <c r="H107" s="297" t="s">
        <v>898</v>
      </c>
      <c r="I107" s="297" t="s">
        <v>869</v>
      </c>
      <c r="J107" s="297"/>
      <c r="K107" s="310"/>
    </row>
    <row r="108" spans="2:11" ht="15" customHeight="1">
      <c r="B108" s="319"/>
      <c r="C108" s="297" t="s">
        <v>878</v>
      </c>
      <c r="D108" s="297"/>
      <c r="E108" s="297"/>
      <c r="F108" s="318" t="s">
        <v>865</v>
      </c>
      <c r="G108" s="297"/>
      <c r="H108" s="297" t="s">
        <v>898</v>
      </c>
      <c r="I108" s="297" t="s">
        <v>861</v>
      </c>
      <c r="J108" s="297">
        <v>50</v>
      </c>
      <c r="K108" s="310"/>
    </row>
    <row r="109" spans="2:11" ht="15" customHeight="1">
      <c r="B109" s="319"/>
      <c r="C109" s="297" t="s">
        <v>886</v>
      </c>
      <c r="D109" s="297"/>
      <c r="E109" s="297"/>
      <c r="F109" s="318" t="s">
        <v>865</v>
      </c>
      <c r="G109" s="297"/>
      <c r="H109" s="297" t="s">
        <v>898</v>
      </c>
      <c r="I109" s="297" t="s">
        <v>861</v>
      </c>
      <c r="J109" s="297">
        <v>50</v>
      </c>
      <c r="K109" s="310"/>
    </row>
    <row r="110" spans="2:11" ht="15" customHeight="1">
      <c r="B110" s="319"/>
      <c r="C110" s="297" t="s">
        <v>884</v>
      </c>
      <c r="D110" s="297"/>
      <c r="E110" s="297"/>
      <c r="F110" s="318" t="s">
        <v>865</v>
      </c>
      <c r="G110" s="297"/>
      <c r="H110" s="297" t="s">
        <v>898</v>
      </c>
      <c r="I110" s="297" t="s">
        <v>861</v>
      </c>
      <c r="J110" s="297">
        <v>50</v>
      </c>
      <c r="K110" s="310"/>
    </row>
    <row r="111" spans="2:11" ht="15" customHeight="1">
      <c r="B111" s="319"/>
      <c r="C111" s="297" t="s">
        <v>52</v>
      </c>
      <c r="D111" s="297"/>
      <c r="E111" s="297"/>
      <c r="F111" s="318" t="s">
        <v>859</v>
      </c>
      <c r="G111" s="297"/>
      <c r="H111" s="297" t="s">
        <v>899</v>
      </c>
      <c r="I111" s="297" t="s">
        <v>861</v>
      </c>
      <c r="J111" s="297">
        <v>20</v>
      </c>
      <c r="K111" s="310"/>
    </row>
    <row r="112" spans="2:11" ht="15" customHeight="1">
      <c r="B112" s="319"/>
      <c r="C112" s="297" t="s">
        <v>900</v>
      </c>
      <c r="D112" s="297"/>
      <c r="E112" s="297"/>
      <c r="F112" s="318" t="s">
        <v>859</v>
      </c>
      <c r="G112" s="297"/>
      <c r="H112" s="297" t="s">
        <v>901</v>
      </c>
      <c r="I112" s="297" t="s">
        <v>861</v>
      </c>
      <c r="J112" s="297">
        <v>120</v>
      </c>
      <c r="K112" s="310"/>
    </row>
    <row r="113" spans="2:11" ht="15" customHeight="1">
      <c r="B113" s="319"/>
      <c r="C113" s="297" t="s">
        <v>37</v>
      </c>
      <c r="D113" s="297"/>
      <c r="E113" s="297"/>
      <c r="F113" s="318" t="s">
        <v>859</v>
      </c>
      <c r="G113" s="297"/>
      <c r="H113" s="297" t="s">
        <v>902</v>
      </c>
      <c r="I113" s="297" t="s">
        <v>893</v>
      </c>
      <c r="J113" s="297"/>
      <c r="K113" s="310"/>
    </row>
    <row r="114" spans="2:11" ht="15" customHeight="1">
      <c r="B114" s="319"/>
      <c r="C114" s="297" t="s">
        <v>47</v>
      </c>
      <c r="D114" s="297"/>
      <c r="E114" s="297"/>
      <c r="F114" s="318" t="s">
        <v>859</v>
      </c>
      <c r="G114" s="297"/>
      <c r="H114" s="297" t="s">
        <v>903</v>
      </c>
      <c r="I114" s="297" t="s">
        <v>893</v>
      </c>
      <c r="J114" s="297"/>
      <c r="K114" s="310"/>
    </row>
    <row r="115" spans="2:11" ht="15" customHeight="1">
      <c r="B115" s="319"/>
      <c r="C115" s="297" t="s">
        <v>56</v>
      </c>
      <c r="D115" s="297"/>
      <c r="E115" s="297"/>
      <c r="F115" s="318" t="s">
        <v>859</v>
      </c>
      <c r="G115" s="297"/>
      <c r="H115" s="297" t="s">
        <v>904</v>
      </c>
      <c r="I115" s="297" t="s">
        <v>905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3"/>
      <c r="D117" s="293"/>
      <c r="E117" s="293"/>
      <c r="F117" s="330"/>
      <c r="G117" s="293"/>
      <c r="H117" s="293"/>
      <c r="I117" s="293"/>
      <c r="J117" s="293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7" t="s">
        <v>906</v>
      </c>
      <c r="D120" s="287"/>
      <c r="E120" s="287"/>
      <c r="F120" s="287"/>
      <c r="G120" s="287"/>
      <c r="H120" s="287"/>
      <c r="I120" s="287"/>
      <c r="J120" s="287"/>
      <c r="K120" s="335"/>
    </row>
    <row r="121" spans="2:11" ht="17.25" customHeight="1">
      <c r="B121" s="336"/>
      <c r="C121" s="311" t="s">
        <v>853</v>
      </c>
      <c r="D121" s="311"/>
      <c r="E121" s="311"/>
      <c r="F121" s="311" t="s">
        <v>854</v>
      </c>
      <c r="G121" s="312"/>
      <c r="H121" s="311" t="s">
        <v>115</v>
      </c>
      <c r="I121" s="311" t="s">
        <v>56</v>
      </c>
      <c r="J121" s="311" t="s">
        <v>855</v>
      </c>
      <c r="K121" s="337"/>
    </row>
    <row r="122" spans="2:11" ht="17.25" customHeight="1">
      <c r="B122" s="336"/>
      <c r="C122" s="313" t="s">
        <v>856</v>
      </c>
      <c r="D122" s="313"/>
      <c r="E122" s="313"/>
      <c r="F122" s="314" t="s">
        <v>857</v>
      </c>
      <c r="G122" s="315"/>
      <c r="H122" s="313"/>
      <c r="I122" s="313"/>
      <c r="J122" s="313" t="s">
        <v>858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862</v>
      </c>
      <c r="D124" s="316"/>
      <c r="E124" s="316"/>
      <c r="F124" s="318" t="s">
        <v>859</v>
      </c>
      <c r="G124" s="297"/>
      <c r="H124" s="297" t="s">
        <v>898</v>
      </c>
      <c r="I124" s="297" t="s">
        <v>861</v>
      </c>
      <c r="J124" s="297">
        <v>120</v>
      </c>
      <c r="K124" s="340"/>
    </row>
    <row r="125" spans="2:11" ht="15" customHeight="1">
      <c r="B125" s="338"/>
      <c r="C125" s="297" t="s">
        <v>907</v>
      </c>
      <c r="D125" s="297"/>
      <c r="E125" s="297"/>
      <c r="F125" s="318" t="s">
        <v>859</v>
      </c>
      <c r="G125" s="297"/>
      <c r="H125" s="297" t="s">
        <v>908</v>
      </c>
      <c r="I125" s="297" t="s">
        <v>861</v>
      </c>
      <c r="J125" s="297" t="s">
        <v>909</v>
      </c>
      <c r="K125" s="340"/>
    </row>
    <row r="126" spans="2:11" ht="15" customHeight="1">
      <c r="B126" s="338"/>
      <c r="C126" s="297" t="s">
        <v>808</v>
      </c>
      <c r="D126" s="297"/>
      <c r="E126" s="297"/>
      <c r="F126" s="318" t="s">
        <v>859</v>
      </c>
      <c r="G126" s="297"/>
      <c r="H126" s="297" t="s">
        <v>910</v>
      </c>
      <c r="I126" s="297" t="s">
        <v>861</v>
      </c>
      <c r="J126" s="297" t="s">
        <v>909</v>
      </c>
      <c r="K126" s="340"/>
    </row>
    <row r="127" spans="2:11" ht="15" customHeight="1">
      <c r="B127" s="338"/>
      <c r="C127" s="297" t="s">
        <v>870</v>
      </c>
      <c r="D127" s="297"/>
      <c r="E127" s="297"/>
      <c r="F127" s="318" t="s">
        <v>865</v>
      </c>
      <c r="G127" s="297"/>
      <c r="H127" s="297" t="s">
        <v>871</v>
      </c>
      <c r="I127" s="297" t="s">
        <v>861</v>
      </c>
      <c r="J127" s="297">
        <v>15</v>
      </c>
      <c r="K127" s="340"/>
    </row>
    <row r="128" spans="2:11" ht="15" customHeight="1">
      <c r="B128" s="338"/>
      <c r="C128" s="320" t="s">
        <v>872</v>
      </c>
      <c r="D128" s="320"/>
      <c r="E128" s="320"/>
      <c r="F128" s="321" t="s">
        <v>865</v>
      </c>
      <c r="G128" s="320"/>
      <c r="H128" s="320" t="s">
        <v>873</v>
      </c>
      <c r="I128" s="320" t="s">
        <v>861</v>
      </c>
      <c r="J128" s="320">
        <v>15</v>
      </c>
      <c r="K128" s="340"/>
    </row>
    <row r="129" spans="2:11" ht="15" customHeight="1">
      <c r="B129" s="338"/>
      <c r="C129" s="320" t="s">
        <v>874</v>
      </c>
      <c r="D129" s="320"/>
      <c r="E129" s="320"/>
      <c r="F129" s="321" t="s">
        <v>865</v>
      </c>
      <c r="G129" s="320"/>
      <c r="H129" s="320" t="s">
        <v>875</v>
      </c>
      <c r="I129" s="320" t="s">
        <v>861</v>
      </c>
      <c r="J129" s="320">
        <v>20</v>
      </c>
      <c r="K129" s="340"/>
    </row>
    <row r="130" spans="2:11" ht="15" customHeight="1">
      <c r="B130" s="338"/>
      <c r="C130" s="320" t="s">
        <v>876</v>
      </c>
      <c r="D130" s="320"/>
      <c r="E130" s="320"/>
      <c r="F130" s="321" t="s">
        <v>865</v>
      </c>
      <c r="G130" s="320"/>
      <c r="H130" s="320" t="s">
        <v>877</v>
      </c>
      <c r="I130" s="320" t="s">
        <v>861</v>
      </c>
      <c r="J130" s="320">
        <v>20</v>
      </c>
      <c r="K130" s="340"/>
    </row>
    <row r="131" spans="2:11" ht="15" customHeight="1">
      <c r="B131" s="338"/>
      <c r="C131" s="297" t="s">
        <v>864</v>
      </c>
      <c r="D131" s="297"/>
      <c r="E131" s="297"/>
      <c r="F131" s="318" t="s">
        <v>865</v>
      </c>
      <c r="G131" s="297"/>
      <c r="H131" s="297" t="s">
        <v>898</v>
      </c>
      <c r="I131" s="297" t="s">
        <v>861</v>
      </c>
      <c r="J131" s="297">
        <v>50</v>
      </c>
      <c r="K131" s="340"/>
    </row>
    <row r="132" spans="2:11" ht="15" customHeight="1">
      <c r="B132" s="338"/>
      <c r="C132" s="297" t="s">
        <v>878</v>
      </c>
      <c r="D132" s="297"/>
      <c r="E132" s="297"/>
      <c r="F132" s="318" t="s">
        <v>865</v>
      </c>
      <c r="G132" s="297"/>
      <c r="H132" s="297" t="s">
        <v>898</v>
      </c>
      <c r="I132" s="297" t="s">
        <v>861</v>
      </c>
      <c r="J132" s="297">
        <v>50</v>
      </c>
      <c r="K132" s="340"/>
    </row>
    <row r="133" spans="2:11" ht="15" customHeight="1">
      <c r="B133" s="338"/>
      <c r="C133" s="297" t="s">
        <v>884</v>
      </c>
      <c r="D133" s="297"/>
      <c r="E133" s="297"/>
      <c r="F133" s="318" t="s">
        <v>865</v>
      </c>
      <c r="G133" s="297"/>
      <c r="H133" s="297" t="s">
        <v>898</v>
      </c>
      <c r="I133" s="297" t="s">
        <v>861</v>
      </c>
      <c r="J133" s="297">
        <v>50</v>
      </c>
      <c r="K133" s="340"/>
    </row>
    <row r="134" spans="2:11" ht="15" customHeight="1">
      <c r="B134" s="338"/>
      <c r="C134" s="297" t="s">
        <v>886</v>
      </c>
      <c r="D134" s="297"/>
      <c r="E134" s="297"/>
      <c r="F134" s="318" t="s">
        <v>865</v>
      </c>
      <c r="G134" s="297"/>
      <c r="H134" s="297" t="s">
        <v>898</v>
      </c>
      <c r="I134" s="297" t="s">
        <v>861</v>
      </c>
      <c r="J134" s="297">
        <v>50</v>
      </c>
      <c r="K134" s="340"/>
    </row>
    <row r="135" spans="2:11" ht="15" customHeight="1">
      <c r="B135" s="338"/>
      <c r="C135" s="297" t="s">
        <v>120</v>
      </c>
      <c r="D135" s="297"/>
      <c r="E135" s="297"/>
      <c r="F135" s="318" t="s">
        <v>865</v>
      </c>
      <c r="G135" s="297"/>
      <c r="H135" s="297" t="s">
        <v>911</v>
      </c>
      <c r="I135" s="297" t="s">
        <v>861</v>
      </c>
      <c r="J135" s="297">
        <v>255</v>
      </c>
      <c r="K135" s="340"/>
    </row>
    <row r="136" spans="2:11" ht="15" customHeight="1">
      <c r="B136" s="338"/>
      <c r="C136" s="297" t="s">
        <v>888</v>
      </c>
      <c r="D136" s="297"/>
      <c r="E136" s="297"/>
      <c r="F136" s="318" t="s">
        <v>859</v>
      </c>
      <c r="G136" s="297"/>
      <c r="H136" s="297" t="s">
        <v>912</v>
      </c>
      <c r="I136" s="297" t="s">
        <v>890</v>
      </c>
      <c r="J136" s="297"/>
      <c r="K136" s="340"/>
    </row>
    <row r="137" spans="2:11" ht="15" customHeight="1">
      <c r="B137" s="338"/>
      <c r="C137" s="297" t="s">
        <v>891</v>
      </c>
      <c r="D137" s="297"/>
      <c r="E137" s="297"/>
      <c r="F137" s="318" t="s">
        <v>859</v>
      </c>
      <c r="G137" s="297"/>
      <c r="H137" s="297" t="s">
        <v>913</v>
      </c>
      <c r="I137" s="297" t="s">
        <v>893</v>
      </c>
      <c r="J137" s="297"/>
      <c r="K137" s="340"/>
    </row>
    <row r="138" spans="2:11" ht="15" customHeight="1">
      <c r="B138" s="338"/>
      <c r="C138" s="297" t="s">
        <v>894</v>
      </c>
      <c r="D138" s="297"/>
      <c r="E138" s="297"/>
      <c r="F138" s="318" t="s">
        <v>859</v>
      </c>
      <c r="G138" s="297"/>
      <c r="H138" s="297" t="s">
        <v>894</v>
      </c>
      <c r="I138" s="297" t="s">
        <v>893</v>
      </c>
      <c r="J138" s="297"/>
      <c r="K138" s="340"/>
    </row>
    <row r="139" spans="2:11" ht="15" customHeight="1">
      <c r="B139" s="338"/>
      <c r="C139" s="297" t="s">
        <v>37</v>
      </c>
      <c r="D139" s="297"/>
      <c r="E139" s="297"/>
      <c r="F139" s="318" t="s">
        <v>859</v>
      </c>
      <c r="G139" s="297"/>
      <c r="H139" s="297" t="s">
        <v>914</v>
      </c>
      <c r="I139" s="297" t="s">
        <v>893</v>
      </c>
      <c r="J139" s="297"/>
      <c r="K139" s="340"/>
    </row>
    <row r="140" spans="2:11" ht="15" customHeight="1">
      <c r="B140" s="338"/>
      <c r="C140" s="297" t="s">
        <v>915</v>
      </c>
      <c r="D140" s="297"/>
      <c r="E140" s="297"/>
      <c r="F140" s="318" t="s">
        <v>859</v>
      </c>
      <c r="G140" s="297"/>
      <c r="H140" s="297" t="s">
        <v>916</v>
      </c>
      <c r="I140" s="297" t="s">
        <v>893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3"/>
      <c r="C142" s="293"/>
      <c r="D142" s="293"/>
      <c r="E142" s="293"/>
      <c r="F142" s="330"/>
      <c r="G142" s="293"/>
      <c r="H142" s="293"/>
      <c r="I142" s="293"/>
      <c r="J142" s="293"/>
      <c r="K142" s="293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917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853</v>
      </c>
      <c r="D146" s="311"/>
      <c r="E146" s="311"/>
      <c r="F146" s="311" t="s">
        <v>854</v>
      </c>
      <c r="G146" s="312"/>
      <c r="H146" s="311" t="s">
        <v>115</v>
      </c>
      <c r="I146" s="311" t="s">
        <v>56</v>
      </c>
      <c r="J146" s="311" t="s">
        <v>855</v>
      </c>
      <c r="K146" s="310"/>
    </row>
    <row r="147" spans="2:11" ht="17.25" customHeight="1">
      <c r="B147" s="308"/>
      <c r="C147" s="313" t="s">
        <v>856</v>
      </c>
      <c r="D147" s="313"/>
      <c r="E147" s="313"/>
      <c r="F147" s="314" t="s">
        <v>857</v>
      </c>
      <c r="G147" s="315"/>
      <c r="H147" s="313"/>
      <c r="I147" s="313"/>
      <c r="J147" s="313" t="s">
        <v>858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862</v>
      </c>
      <c r="D149" s="297"/>
      <c r="E149" s="297"/>
      <c r="F149" s="345" t="s">
        <v>859</v>
      </c>
      <c r="G149" s="297"/>
      <c r="H149" s="344" t="s">
        <v>898</v>
      </c>
      <c r="I149" s="344" t="s">
        <v>861</v>
      </c>
      <c r="J149" s="344">
        <v>120</v>
      </c>
      <c r="K149" s="340"/>
    </row>
    <row r="150" spans="2:11" ht="15" customHeight="1">
      <c r="B150" s="319"/>
      <c r="C150" s="344" t="s">
        <v>907</v>
      </c>
      <c r="D150" s="297"/>
      <c r="E150" s="297"/>
      <c r="F150" s="345" t="s">
        <v>859</v>
      </c>
      <c r="G150" s="297"/>
      <c r="H150" s="344" t="s">
        <v>918</v>
      </c>
      <c r="I150" s="344" t="s">
        <v>861</v>
      </c>
      <c r="J150" s="344" t="s">
        <v>909</v>
      </c>
      <c r="K150" s="340"/>
    </row>
    <row r="151" spans="2:11" ht="15" customHeight="1">
      <c r="B151" s="319"/>
      <c r="C151" s="344" t="s">
        <v>808</v>
      </c>
      <c r="D151" s="297"/>
      <c r="E151" s="297"/>
      <c r="F151" s="345" t="s">
        <v>859</v>
      </c>
      <c r="G151" s="297"/>
      <c r="H151" s="344" t="s">
        <v>919</v>
      </c>
      <c r="I151" s="344" t="s">
        <v>861</v>
      </c>
      <c r="J151" s="344" t="s">
        <v>909</v>
      </c>
      <c r="K151" s="340"/>
    </row>
    <row r="152" spans="2:11" ht="15" customHeight="1">
      <c r="B152" s="319"/>
      <c r="C152" s="344" t="s">
        <v>864</v>
      </c>
      <c r="D152" s="297"/>
      <c r="E152" s="297"/>
      <c r="F152" s="345" t="s">
        <v>865</v>
      </c>
      <c r="G152" s="297"/>
      <c r="H152" s="344" t="s">
        <v>898</v>
      </c>
      <c r="I152" s="344" t="s">
        <v>861</v>
      </c>
      <c r="J152" s="344">
        <v>50</v>
      </c>
      <c r="K152" s="340"/>
    </row>
    <row r="153" spans="2:11" ht="15" customHeight="1">
      <c r="B153" s="319"/>
      <c r="C153" s="344" t="s">
        <v>867</v>
      </c>
      <c r="D153" s="297"/>
      <c r="E153" s="297"/>
      <c r="F153" s="345" t="s">
        <v>859</v>
      </c>
      <c r="G153" s="297"/>
      <c r="H153" s="344" t="s">
        <v>898</v>
      </c>
      <c r="I153" s="344" t="s">
        <v>869</v>
      </c>
      <c r="J153" s="344"/>
      <c r="K153" s="340"/>
    </row>
    <row r="154" spans="2:11" ht="15" customHeight="1">
      <c r="B154" s="319"/>
      <c r="C154" s="344" t="s">
        <v>878</v>
      </c>
      <c r="D154" s="297"/>
      <c r="E154" s="297"/>
      <c r="F154" s="345" t="s">
        <v>865</v>
      </c>
      <c r="G154" s="297"/>
      <c r="H154" s="344" t="s">
        <v>898</v>
      </c>
      <c r="I154" s="344" t="s">
        <v>861</v>
      </c>
      <c r="J154" s="344">
        <v>50</v>
      </c>
      <c r="K154" s="340"/>
    </row>
    <row r="155" spans="2:11" ht="15" customHeight="1">
      <c r="B155" s="319"/>
      <c r="C155" s="344" t="s">
        <v>886</v>
      </c>
      <c r="D155" s="297"/>
      <c r="E155" s="297"/>
      <c r="F155" s="345" t="s">
        <v>865</v>
      </c>
      <c r="G155" s="297"/>
      <c r="H155" s="344" t="s">
        <v>898</v>
      </c>
      <c r="I155" s="344" t="s">
        <v>861</v>
      </c>
      <c r="J155" s="344">
        <v>50</v>
      </c>
      <c r="K155" s="340"/>
    </row>
    <row r="156" spans="2:11" ht="15" customHeight="1">
      <c r="B156" s="319"/>
      <c r="C156" s="344" t="s">
        <v>884</v>
      </c>
      <c r="D156" s="297"/>
      <c r="E156" s="297"/>
      <c r="F156" s="345" t="s">
        <v>865</v>
      </c>
      <c r="G156" s="297"/>
      <c r="H156" s="344" t="s">
        <v>898</v>
      </c>
      <c r="I156" s="344" t="s">
        <v>861</v>
      </c>
      <c r="J156" s="344">
        <v>50</v>
      </c>
      <c r="K156" s="340"/>
    </row>
    <row r="157" spans="2:11" ht="15" customHeight="1">
      <c r="B157" s="319"/>
      <c r="C157" s="344" t="s">
        <v>97</v>
      </c>
      <c r="D157" s="297"/>
      <c r="E157" s="297"/>
      <c r="F157" s="345" t="s">
        <v>859</v>
      </c>
      <c r="G157" s="297"/>
      <c r="H157" s="344" t="s">
        <v>920</v>
      </c>
      <c r="I157" s="344" t="s">
        <v>861</v>
      </c>
      <c r="J157" s="344" t="s">
        <v>921</v>
      </c>
      <c r="K157" s="340"/>
    </row>
    <row r="158" spans="2:11" ht="15" customHeight="1">
      <c r="B158" s="319"/>
      <c r="C158" s="344" t="s">
        <v>922</v>
      </c>
      <c r="D158" s="297"/>
      <c r="E158" s="297"/>
      <c r="F158" s="345" t="s">
        <v>859</v>
      </c>
      <c r="G158" s="297"/>
      <c r="H158" s="344" t="s">
        <v>923</v>
      </c>
      <c r="I158" s="344" t="s">
        <v>893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3"/>
      <c r="C160" s="297"/>
      <c r="D160" s="297"/>
      <c r="E160" s="297"/>
      <c r="F160" s="318"/>
      <c r="G160" s="297"/>
      <c r="H160" s="297"/>
      <c r="I160" s="297"/>
      <c r="J160" s="297"/>
      <c r="K160" s="293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287" t="s">
        <v>924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1" t="s">
        <v>853</v>
      </c>
      <c r="D164" s="311"/>
      <c r="E164" s="311"/>
      <c r="F164" s="311" t="s">
        <v>854</v>
      </c>
      <c r="G164" s="348"/>
      <c r="H164" s="349" t="s">
        <v>115</v>
      </c>
      <c r="I164" s="349" t="s">
        <v>56</v>
      </c>
      <c r="J164" s="311" t="s">
        <v>855</v>
      </c>
      <c r="K164" s="288"/>
    </row>
    <row r="165" spans="2:11" ht="17.25" customHeight="1">
      <c r="B165" s="289"/>
      <c r="C165" s="313" t="s">
        <v>856</v>
      </c>
      <c r="D165" s="313"/>
      <c r="E165" s="313"/>
      <c r="F165" s="314" t="s">
        <v>857</v>
      </c>
      <c r="G165" s="350"/>
      <c r="H165" s="351"/>
      <c r="I165" s="351"/>
      <c r="J165" s="313" t="s">
        <v>858</v>
      </c>
      <c r="K165" s="291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862</v>
      </c>
      <c r="D167" s="297"/>
      <c r="E167" s="297"/>
      <c r="F167" s="318" t="s">
        <v>859</v>
      </c>
      <c r="G167" s="297"/>
      <c r="H167" s="297" t="s">
        <v>898</v>
      </c>
      <c r="I167" s="297" t="s">
        <v>861</v>
      </c>
      <c r="J167" s="297">
        <v>120</v>
      </c>
      <c r="K167" s="340"/>
    </row>
    <row r="168" spans="2:11" ht="15" customHeight="1">
      <c r="B168" s="319"/>
      <c r="C168" s="297" t="s">
        <v>907</v>
      </c>
      <c r="D168" s="297"/>
      <c r="E168" s="297"/>
      <c r="F168" s="318" t="s">
        <v>859</v>
      </c>
      <c r="G168" s="297"/>
      <c r="H168" s="297" t="s">
        <v>908</v>
      </c>
      <c r="I168" s="297" t="s">
        <v>861</v>
      </c>
      <c r="J168" s="297" t="s">
        <v>909</v>
      </c>
      <c r="K168" s="340"/>
    </row>
    <row r="169" spans="2:11" ht="15" customHeight="1">
      <c r="B169" s="319"/>
      <c r="C169" s="297" t="s">
        <v>808</v>
      </c>
      <c r="D169" s="297"/>
      <c r="E169" s="297"/>
      <c r="F169" s="318" t="s">
        <v>859</v>
      </c>
      <c r="G169" s="297"/>
      <c r="H169" s="297" t="s">
        <v>925</v>
      </c>
      <c r="I169" s="297" t="s">
        <v>861</v>
      </c>
      <c r="J169" s="297" t="s">
        <v>909</v>
      </c>
      <c r="K169" s="340"/>
    </row>
    <row r="170" spans="2:11" ht="15" customHeight="1">
      <c r="B170" s="319"/>
      <c r="C170" s="297" t="s">
        <v>864</v>
      </c>
      <c r="D170" s="297"/>
      <c r="E170" s="297"/>
      <c r="F170" s="318" t="s">
        <v>865</v>
      </c>
      <c r="G170" s="297"/>
      <c r="H170" s="297" t="s">
        <v>925</v>
      </c>
      <c r="I170" s="297" t="s">
        <v>861</v>
      </c>
      <c r="J170" s="297">
        <v>50</v>
      </c>
      <c r="K170" s="340"/>
    </row>
    <row r="171" spans="2:11" ht="15" customHeight="1">
      <c r="B171" s="319"/>
      <c r="C171" s="297" t="s">
        <v>867</v>
      </c>
      <c r="D171" s="297"/>
      <c r="E171" s="297"/>
      <c r="F171" s="318" t="s">
        <v>859</v>
      </c>
      <c r="G171" s="297"/>
      <c r="H171" s="297" t="s">
        <v>925</v>
      </c>
      <c r="I171" s="297" t="s">
        <v>869</v>
      </c>
      <c r="J171" s="297"/>
      <c r="K171" s="340"/>
    </row>
    <row r="172" spans="2:11" ht="15" customHeight="1">
      <c r="B172" s="319"/>
      <c r="C172" s="297" t="s">
        <v>878</v>
      </c>
      <c r="D172" s="297"/>
      <c r="E172" s="297"/>
      <c r="F172" s="318" t="s">
        <v>865</v>
      </c>
      <c r="G172" s="297"/>
      <c r="H172" s="297" t="s">
        <v>925</v>
      </c>
      <c r="I172" s="297" t="s">
        <v>861</v>
      </c>
      <c r="J172" s="297">
        <v>50</v>
      </c>
      <c r="K172" s="340"/>
    </row>
    <row r="173" spans="2:11" ht="15" customHeight="1">
      <c r="B173" s="319"/>
      <c r="C173" s="297" t="s">
        <v>886</v>
      </c>
      <c r="D173" s="297"/>
      <c r="E173" s="297"/>
      <c r="F173" s="318" t="s">
        <v>865</v>
      </c>
      <c r="G173" s="297"/>
      <c r="H173" s="297" t="s">
        <v>925</v>
      </c>
      <c r="I173" s="297" t="s">
        <v>861</v>
      </c>
      <c r="J173" s="297">
        <v>50</v>
      </c>
      <c r="K173" s="340"/>
    </row>
    <row r="174" spans="2:11" ht="15" customHeight="1">
      <c r="B174" s="319"/>
      <c r="C174" s="297" t="s">
        <v>884</v>
      </c>
      <c r="D174" s="297"/>
      <c r="E174" s="297"/>
      <c r="F174" s="318" t="s">
        <v>865</v>
      </c>
      <c r="G174" s="297"/>
      <c r="H174" s="297" t="s">
        <v>925</v>
      </c>
      <c r="I174" s="297" t="s">
        <v>861</v>
      </c>
      <c r="J174" s="297">
        <v>50</v>
      </c>
      <c r="K174" s="340"/>
    </row>
    <row r="175" spans="2:11" ht="15" customHeight="1">
      <c r="B175" s="319"/>
      <c r="C175" s="297" t="s">
        <v>114</v>
      </c>
      <c r="D175" s="297"/>
      <c r="E175" s="297"/>
      <c r="F175" s="318" t="s">
        <v>859</v>
      </c>
      <c r="G175" s="297"/>
      <c r="H175" s="297" t="s">
        <v>926</v>
      </c>
      <c r="I175" s="297" t="s">
        <v>927</v>
      </c>
      <c r="J175" s="297"/>
      <c r="K175" s="340"/>
    </row>
    <row r="176" spans="2:11" ht="15" customHeight="1">
      <c r="B176" s="319"/>
      <c r="C176" s="297" t="s">
        <v>56</v>
      </c>
      <c r="D176" s="297"/>
      <c r="E176" s="297"/>
      <c r="F176" s="318" t="s">
        <v>859</v>
      </c>
      <c r="G176" s="297"/>
      <c r="H176" s="297" t="s">
        <v>928</v>
      </c>
      <c r="I176" s="297" t="s">
        <v>929</v>
      </c>
      <c r="J176" s="297">
        <v>1</v>
      </c>
      <c r="K176" s="340"/>
    </row>
    <row r="177" spans="2:11" ht="15" customHeight="1">
      <c r="B177" s="319"/>
      <c r="C177" s="297" t="s">
        <v>52</v>
      </c>
      <c r="D177" s="297"/>
      <c r="E177" s="297"/>
      <c r="F177" s="318" t="s">
        <v>859</v>
      </c>
      <c r="G177" s="297"/>
      <c r="H177" s="297" t="s">
        <v>930</v>
      </c>
      <c r="I177" s="297" t="s">
        <v>861</v>
      </c>
      <c r="J177" s="297">
        <v>20</v>
      </c>
      <c r="K177" s="340"/>
    </row>
    <row r="178" spans="2:11" ht="15" customHeight="1">
      <c r="B178" s="319"/>
      <c r="C178" s="297" t="s">
        <v>115</v>
      </c>
      <c r="D178" s="297"/>
      <c r="E178" s="297"/>
      <c r="F178" s="318" t="s">
        <v>859</v>
      </c>
      <c r="G178" s="297"/>
      <c r="H178" s="297" t="s">
        <v>931</v>
      </c>
      <c r="I178" s="297" t="s">
        <v>861</v>
      </c>
      <c r="J178" s="297">
        <v>255</v>
      </c>
      <c r="K178" s="340"/>
    </row>
    <row r="179" spans="2:11" ht="15" customHeight="1">
      <c r="B179" s="319"/>
      <c r="C179" s="297" t="s">
        <v>116</v>
      </c>
      <c r="D179" s="297"/>
      <c r="E179" s="297"/>
      <c r="F179" s="318" t="s">
        <v>859</v>
      </c>
      <c r="G179" s="297"/>
      <c r="H179" s="297" t="s">
        <v>824</v>
      </c>
      <c r="I179" s="297" t="s">
        <v>861</v>
      </c>
      <c r="J179" s="297">
        <v>10</v>
      </c>
      <c r="K179" s="340"/>
    </row>
    <row r="180" spans="2:11" ht="15" customHeight="1">
      <c r="B180" s="319"/>
      <c r="C180" s="297" t="s">
        <v>117</v>
      </c>
      <c r="D180" s="297"/>
      <c r="E180" s="297"/>
      <c r="F180" s="318" t="s">
        <v>859</v>
      </c>
      <c r="G180" s="297"/>
      <c r="H180" s="297" t="s">
        <v>932</v>
      </c>
      <c r="I180" s="297" t="s">
        <v>893</v>
      </c>
      <c r="J180" s="297"/>
      <c r="K180" s="340"/>
    </row>
    <row r="181" spans="2:11" ht="15" customHeight="1">
      <c r="B181" s="319"/>
      <c r="C181" s="297" t="s">
        <v>933</v>
      </c>
      <c r="D181" s="297"/>
      <c r="E181" s="297"/>
      <c r="F181" s="318" t="s">
        <v>859</v>
      </c>
      <c r="G181" s="297"/>
      <c r="H181" s="297" t="s">
        <v>934</v>
      </c>
      <c r="I181" s="297" t="s">
        <v>893</v>
      </c>
      <c r="J181" s="297"/>
      <c r="K181" s="340"/>
    </row>
    <row r="182" spans="2:11" ht="15" customHeight="1">
      <c r="B182" s="319"/>
      <c r="C182" s="297" t="s">
        <v>922</v>
      </c>
      <c r="D182" s="297"/>
      <c r="E182" s="297"/>
      <c r="F182" s="318" t="s">
        <v>859</v>
      </c>
      <c r="G182" s="297"/>
      <c r="H182" s="297" t="s">
        <v>935</v>
      </c>
      <c r="I182" s="297" t="s">
        <v>893</v>
      </c>
      <c r="J182" s="297"/>
      <c r="K182" s="340"/>
    </row>
    <row r="183" spans="2:11" ht="15" customHeight="1">
      <c r="B183" s="319"/>
      <c r="C183" s="297" t="s">
        <v>119</v>
      </c>
      <c r="D183" s="297"/>
      <c r="E183" s="297"/>
      <c r="F183" s="318" t="s">
        <v>865</v>
      </c>
      <c r="G183" s="297"/>
      <c r="H183" s="297" t="s">
        <v>936</v>
      </c>
      <c r="I183" s="297" t="s">
        <v>861</v>
      </c>
      <c r="J183" s="297">
        <v>50</v>
      </c>
      <c r="K183" s="340"/>
    </row>
    <row r="184" spans="2:11" ht="15" customHeight="1">
      <c r="B184" s="319"/>
      <c r="C184" s="297" t="s">
        <v>937</v>
      </c>
      <c r="D184" s="297"/>
      <c r="E184" s="297"/>
      <c r="F184" s="318" t="s">
        <v>865</v>
      </c>
      <c r="G184" s="297"/>
      <c r="H184" s="297" t="s">
        <v>938</v>
      </c>
      <c r="I184" s="297" t="s">
        <v>939</v>
      </c>
      <c r="J184" s="297"/>
      <c r="K184" s="340"/>
    </row>
    <row r="185" spans="2:11" ht="15" customHeight="1">
      <c r="B185" s="319"/>
      <c r="C185" s="297" t="s">
        <v>940</v>
      </c>
      <c r="D185" s="297"/>
      <c r="E185" s="297"/>
      <c r="F185" s="318" t="s">
        <v>865</v>
      </c>
      <c r="G185" s="297"/>
      <c r="H185" s="297" t="s">
        <v>941</v>
      </c>
      <c r="I185" s="297" t="s">
        <v>939</v>
      </c>
      <c r="J185" s="297"/>
      <c r="K185" s="340"/>
    </row>
    <row r="186" spans="2:11" ht="15" customHeight="1">
      <c r="B186" s="319"/>
      <c r="C186" s="297" t="s">
        <v>942</v>
      </c>
      <c r="D186" s="297"/>
      <c r="E186" s="297"/>
      <c r="F186" s="318" t="s">
        <v>865</v>
      </c>
      <c r="G186" s="297"/>
      <c r="H186" s="297" t="s">
        <v>943</v>
      </c>
      <c r="I186" s="297" t="s">
        <v>939</v>
      </c>
      <c r="J186" s="297"/>
      <c r="K186" s="340"/>
    </row>
    <row r="187" spans="2:11" ht="15" customHeight="1">
      <c r="B187" s="319"/>
      <c r="C187" s="352" t="s">
        <v>944</v>
      </c>
      <c r="D187" s="297"/>
      <c r="E187" s="297"/>
      <c r="F187" s="318" t="s">
        <v>865</v>
      </c>
      <c r="G187" s="297"/>
      <c r="H187" s="297" t="s">
        <v>945</v>
      </c>
      <c r="I187" s="297" t="s">
        <v>946</v>
      </c>
      <c r="J187" s="353" t="s">
        <v>947</v>
      </c>
      <c r="K187" s="340"/>
    </row>
    <row r="188" spans="2:11" ht="15" customHeight="1">
      <c r="B188" s="319"/>
      <c r="C188" s="303" t="s">
        <v>41</v>
      </c>
      <c r="D188" s="297"/>
      <c r="E188" s="297"/>
      <c r="F188" s="318" t="s">
        <v>859</v>
      </c>
      <c r="G188" s="297"/>
      <c r="H188" s="293" t="s">
        <v>948</v>
      </c>
      <c r="I188" s="297" t="s">
        <v>949</v>
      </c>
      <c r="J188" s="297"/>
      <c r="K188" s="340"/>
    </row>
    <row r="189" spans="2:11" ht="15" customHeight="1">
      <c r="B189" s="319"/>
      <c r="C189" s="303" t="s">
        <v>950</v>
      </c>
      <c r="D189" s="297"/>
      <c r="E189" s="297"/>
      <c r="F189" s="318" t="s">
        <v>859</v>
      </c>
      <c r="G189" s="297"/>
      <c r="H189" s="297" t="s">
        <v>951</v>
      </c>
      <c r="I189" s="297" t="s">
        <v>893</v>
      </c>
      <c r="J189" s="297"/>
      <c r="K189" s="340"/>
    </row>
    <row r="190" spans="2:11" ht="15" customHeight="1">
      <c r="B190" s="319"/>
      <c r="C190" s="303" t="s">
        <v>952</v>
      </c>
      <c r="D190" s="297"/>
      <c r="E190" s="297"/>
      <c r="F190" s="318" t="s">
        <v>859</v>
      </c>
      <c r="G190" s="297"/>
      <c r="H190" s="297" t="s">
        <v>953</v>
      </c>
      <c r="I190" s="297" t="s">
        <v>893</v>
      </c>
      <c r="J190" s="297"/>
      <c r="K190" s="340"/>
    </row>
    <row r="191" spans="2:11" ht="15" customHeight="1">
      <c r="B191" s="319"/>
      <c r="C191" s="303" t="s">
        <v>954</v>
      </c>
      <c r="D191" s="297"/>
      <c r="E191" s="297"/>
      <c r="F191" s="318" t="s">
        <v>865</v>
      </c>
      <c r="G191" s="297"/>
      <c r="H191" s="297" t="s">
        <v>955</v>
      </c>
      <c r="I191" s="297" t="s">
        <v>893</v>
      </c>
      <c r="J191" s="297"/>
      <c r="K191" s="340"/>
    </row>
    <row r="192" spans="2:11" ht="15" customHeight="1">
      <c r="B192" s="346"/>
      <c r="C192" s="354"/>
      <c r="D192" s="328"/>
      <c r="E192" s="328"/>
      <c r="F192" s="328"/>
      <c r="G192" s="328"/>
      <c r="H192" s="328"/>
      <c r="I192" s="328"/>
      <c r="J192" s="328"/>
      <c r="K192" s="347"/>
    </row>
    <row r="193" spans="2:11" ht="18.75" customHeight="1">
      <c r="B193" s="293"/>
      <c r="C193" s="297"/>
      <c r="D193" s="297"/>
      <c r="E193" s="297"/>
      <c r="F193" s="318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8"/>
      <c r="G194" s="297"/>
      <c r="H194" s="297"/>
      <c r="I194" s="297"/>
      <c r="J194" s="297"/>
      <c r="K194" s="293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287" t="s">
        <v>956</v>
      </c>
      <c r="D197" s="287"/>
      <c r="E197" s="287"/>
      <c r="F197" s="287"/>
      <c r="G197" s="287"/>
      <c r="H197" s="287"/>
      <c r="I197" s="287"/>
      <c r="J197" s="287"/>
      <c r="K197" s="288"/>
    </row>
    <row r="198" spans="2:11" ht="25.5" customHeight="1">
      <c r="B198" s="286"/>
      <c r="C198" s="355" t="s">
        <v>957</v>
      </c>
      <c r="D198" s="355"/>
      <c r="E198" s="355"/>
      <c r="F198" s="355" t="s">
        <v>958</v>
      </c>
      <c r="G198" s="356"/>
      <c r="H198" s="355" t="s">
        <v>959</v>
      </c>
      <c r="I198" s="355"/>
      <c r="J198" s="355"/>
      <c r="K198" s="288"/>
    </row>
    <row r="199" spans="2:11" ht="5.25" customHeight="1">
      <c r="B199" s="319"/>
      <c r="C199" s="316"/>
      <c r="D199" s="316"/>
      <c r="E199" s="316"/>
      <c r="F199" s="316"/>
      <c r="G199" s="297"/>
      <c r="H199" s="316"/>
      <c r="I199" s="316"/>
      <c r="J199" s="316"/>
      <c r="K199" s="340"/>
    </row>
    <row r="200" spans="2:11" ht="15" customHeight="1">
      <c r="B200" s="319"/>
      <c r="C200" s="297" t="s">
        <v>949</v>
      </c>
      <c r="D200" s="297"/>
      <c r="E200" s="297"/>
      <c r="F200" s="318" t="s">
        <v>42</v>
      </c>
      <c r="G200" s="297"/>
      <c r="H200" s="297" t="s">
        <v>960</v>
      </c>
      <c r="I200" s="297"/>
      <c r="J200" s="297"/>
      <c r="K200" s="340"/>
    </row>
    <row r="201" spans="2:11" ht="15" customHeight="1">
      <c r="B201" s="319"/>
      <c r="C201" s="325"/>
      <c r="D201" s="297"/>
      <c r="E201" s="297"/>
      <c r="F201" s="318" t="s">
        <v>43</v>
      </c>
      <c r="G201" s="297"/>
      <c r="H201" s="297" t="s">
        <v>961</v>
      </c>
      <c r="I201" s="297"/>
      <c r="J201" s="297"/>
      <c r="K201" s="340"/>
    </row>
    <row r="202" spans="2:11" ht="15" customHeight="1">
      <c r="B202" s="319"/>
      <c r="C202" s="325"/>
      <c r="D202" s="297"/>
      <c r="E202" s="297"/>
      <c r="F202" s="318" t="s">
        <v>46</v>
      </c>
      <c r="G202" s="297"/>
      <c r="H202" s="297" t="s">
        <v>962</v>
      </c>
      <c r="I202" s="297"/>
      <c r="J202" s="297"/>
      <c r="K202" s="340"/>
    </row>
    <row r="203" spans="2:11" ht="15" customHeight="1">
      <c r="B203" s="319"/>
      <c r="C203" s="297"/>
      <c r="D203" s="297"/>
      <c r="E203" s="297"/>
      <c r="F203" s="318" t="s">
        <v>44</v>
      </c>
      <c r="G203" s="297"/>
      <c r="H203" s="297" t="s">
        <v>963</v>
      </c>
      <c r="I203" s="297"/>
      <c r="J203" s="297"/>
      <c r="K203" s="340"/>
    </row>
    <row r="204" spans="2:11" ht="15" customHeight="1">
      <c r="B204" s="319"/>
      <c r="C204" s="297"/>
      <c r="D204" s="297"/>
      <c r="E204" s="297"/>
      <c r="F204" s="318" t="s">
        <v>45</v>
      </c>
      <c r="G204" s="297"/>
      <c r="H204" s="297" t="s">
        <v>964</v>
      </c>
      <c r="I204" s="297"/>
      <c r="J204" s="297"/>
      <c r="K204" s="340"/>
    </row>
    <row r="205" spans="2:11" ht="15" customHeight="1">
      <c r="B205" s="319"/>
      <c r="C205" s="297"/>
      <c r="D205" s="297"/>
      <c r="E205" s="297"/>
      <c r="F205" s="318"/>
      <c r="G205" s="297"/>
      <c r="H205" s="297"/>
      <c r="I205" s="297"/>
      <c r="J205" s="297"/>
      <c r="K205" s="340"/>
    </row>
    <row r="206" spans="2:11" ht="15" customHeight="1">
      <c r="B206" s="319"/>
      <c r="C206" s="297" t="s">
        <v>905</v>
      </c>
      <c r="D206" s="297"/>
      <c r="E206" s="297"/>
      <c r="F206" s="318" t="s">
        <v>78</v>
      </c>
      <c r="G206" s="297"/>
      <c r="H206" s="297" t="s">
        <v>965</v>
      </c>
      <c r="I206" s="297"/>
      <c r="J206" s="297"/>
      <c r="K206" s="340"/>
    </row>
    <row r="207" spans="2:11" ht="15" customHeight="1">
      <c r="B207" s="319"/>
      <c r="C207" s="325"/>
      <c r="D207" s="297"/>
      <c r="E207" s="297"/>
      <c r="F207" s="318" t="s">
        <v>802</v>
      </c>
      <c r="G207" s="297"/>
      <c r="H207" s="297" t="s">
        <v>803</v>
      </c>
      <c r="I207" s="297"/>
      <c r="J207" s="297"/>
      <c r="K207" s="340"/>
    </row>
    <row r="208" spans="2:11" ht="15" customHeight="1">
      <c r="B208" s="319"/>
      <c r="C208" s="297"/>
      <c r="D208" s="297"/>
      <c r="E208" s="297"/>
      <c r="F208" s="318" t="s">
        <v>800</v>
      </c>
      <c r="G208" s="297"/>
      <c r="H208" s="297" t="s">
        <v>966</v>
      </c>
      <c r="I208" s="297"/>
      <c r="J208" s="297"/>
      <c r="K208" s="340"/>
    </row>
    <row r="209" spans="2:11" ht="15" customHeight="1">
      <c r="B209" s="357"/>
      <c r="C209" s="325"/>
      <c r="D209" s="325"/>
      <c r="E209" s="325"/>
      <c r="F209" s="318" t="s">
        <v>804</v>
      </c>
      <c r="G209" s="303"/>
      <c r="H209" s="344" t="s">
        <v>805</v>
      </c>
      <c r="I209" s="344"/>
      <c r="J209" s="344"/>
      <c r="K209" s="358"/>
    </row>
    <row r="210" spans="2:11" ht="15" customHeight="1">
      <c r="B210" s="357"/>
      <c r="C210" s="325"/>
      <c r="D210" s="325"/>
      <c r="E210" s="325"/>
      <c r="F210" s="318" t="s">
        <v>806</v>
      </c>
      <c r="G210" s="303"/>
      <c r="H210" s="344" t="s">
        <v>784</v>
      </c>
      <c r="I210" s="344"/>
      <c r="J210" s="344"/>
      <c r="K210" s="358"/>
    </row>
    <row r="211" spans="2:11" ht="15" customHeight="1">
      <c r="B211" s="357"/>
      <c r="C211" s="325"/>
      <c r="D211" s="325"/>
      <c r="E211" s="325"/>
      <c r="F211" s="359"/>
      <c r="G211" s="303"/>
      <c r="H211" s="360"/>
      <c r="I211" s="360"/>
      <c r="J211" s="360"/>
      <c r="K211" s="358"/>
    </row>
    <row r="212" spans="2:11" ht="15" customHeight="1">
      <c r="B212" s="357"/>
      <c r="C212" s="297" t="s">
        <v>929</v>
      </c>
      <c r="D212" s="325"/>
      <c r="E212" s="325"/>
      <c r="F212" s="318">
        <v>1</v>
      </c>
      <c r="G212" s="303"/>
      <c r="H212" s="344" t="s">
        <v>967</v>
      </c>
      <c r="I212" s="344"/>
      <c r="J212" s="344"/>
      <c r="K212" s="358"/>
    </row>
    <row r="213" spans="2:11" ht="15" customHeight="1">
      <c r="B213" s="357"/>
      <c r="C213" s="325"/>
      <c r="D213" s="325"/>
      <c r="E213" s="325"/>
      <c r="F213" s="318">
        <v>2</v>
      </c>
      <c r="G213" s="303"/>
      <c r="H213" s="344" t="s">
        <v>968</v>
      </c>
      <c r="I213" s="344"/>
      <c r="J213" s="344"/>
      <c r="K213" s="358"/>
    </row>
    <row r="214" spans="2:11" ht="15" customHeight="1">
      <c r="B214" s="357"/>
      <c r="C214" s="325"/>
      <c r="D214" s="325"/>
      <c r="E214" s="325"/>
      <c r="F214" s="318">
        <v>3</v>
      </c>
      <c r="G214" s="303"/>
      <c r="H214" s="344" t="s">
        <v>969</v>
      </c>
      <c r="I214" s="344"/>
      <c r="J214" s="344"/>
      <c r="K214" s="358"/>
    </row>
    <row r="215" spans="2:11" ht="15" customHeight="1">
      <c r="B215" s="357"/>
      <c r="C215" s="325"/>
      <c r="D215" s="325"/>
      <c r="E215" s="325"/>
      <c r="F215" s="318">
        <v>4</v>
      </c>
      <c r="G215" s="303"/>
      <c r="H215" s="344" t="s">
        <v>970</v>
      </c>
      <c r="I215" s="344"/>
      <c r="J215" s="344"/>
      <c r="K215" s="358"/>
    </row>
    <row r="216" spans="2:11" ht="12.75" customHeight="1">
      <c r="B216" s="361"/>
      <c r="C216" s="362"/>
      <c r="D216" s="362"/>
      <c r="E216" s="362"/>
      <c r="F216" s="362"/>
      <c r="G216" s="362"/>
      <c r="H216" s="362"/>
      <c r="I216" s="362"/>
      <c r="J216" s="362"/>
      <c r="K216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DESKTOP-7VAAOUV\Zuzana Kosáková</dc:creator>
  <cp:keywords/>
  <dc:description/>
  <cp:lastModifiedBy>DESKTOP-7VAAOUV\Zuzana Kosáková</cp:lastModifiedBy>
  <dcterms:created xsi:type="dcterms:W3CDTF">2019-02-25T12:49:55Z</dcterms:created>
  <dcterms:modified xsi:type="dcterms:W3CDTF">2019-02-25T12:50:01Z</dcterms:modified>
  <cp:category/>
  <cp:version/>
  <cp:contentType/>
  <cp:contentStatus/>
</cp:coreProperties>
</file>