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O:\ORMI\Podklady pro VZ\Zakázky ORMI\2019\ZUŠ - výměna rozvodů ZTI\0. ZD\Příloha č. 2 Výkaz výměr\"/>
    </mc:Choice>
  </mc:AlternateContent>
  <xr:revisionPtr revIDLastSave="0" documentId="8_{D3D06699-4E9C-4454-95D9-D0BA66AF49BC}" xr6:coauthVersionLast="41" xr6:coauthVersionMax="41" xr10:uidLastSave="{00000000-0000-0000-0000-000000000000}"/>
  <bookViews>
    <workbookView xWindow="1125" yWindow="1125" windowWidth="24480" windowHeight="14445" xr2:uid="{00000000-000D-0000-FFFF-FFFF00000000}"/>
  </bookViews>
  <sheets>
    <sheet name="Rekapitulace stavby" sheetId="1" r:id="rId1"/>
    <sheet name="SO 701.1 - SO 701.1 STAVE..." sheetId="2" r:id="rId2"/>
    <sheet name="SO 701.2a - SO 701.2a  ZT..." sheetId="3" r:id="rId3"/>
    <sheet name="SO 701.2b - SO 701.2b ZTI..." sheetId="4" r:id="rId4"/>
    <sheet name="SO 701.3 - SO 701.3 VEDLE..." sheetId="5" r:id="rId5"/>
  </sheets>
  <definedNames>
    <definedName name="_xlnm._FilterDatabase" localSheetId="1" hidden="1">'SO 701.1 - SO 701.1 STAVE...'!$C$132:$K$411</definedName>
    <definedName name="_xlnm._FilterDatabase" localSheetId="2" hidden="1">'SO 701.2a - SO 701.2a  ZT...'!$C$125:$K$225</definedName>
    <definedName name="_xlnm._FilterDatabase" localSheetId="3" hidden="1">'SO 701.2b - SO 701.2b ZTI...'!$C$123:$K$250</definedName>
    <definedName name="_xlnm._FilterDatabase" localSheetId="4" hidden="1">'SO 701.3 - SO 701.3 VEDLE...'!$C$124:$K$147</definedName>
    <definedName name="_xlnm.Print_Titles" localSheetId="0">'Rekapitulace stavby'!$92:$92</definedName>
    <definedName name="_xlnm.Print_Titles" localSheetId="1">'SO 701.1 - SO 701.1 STAVE...'!$132:$132</definedName>
    <definedName name="_xlnm.Print_Titles" localSheetId="2">'SO 701.2a - SO 701.2a  ZT...'!$125:$125</definedName>
    <definedName name="_xlnm.Print_Titles" localSheetId="3">'SO 701.2b - SO 701.2b ZTI...'!$123:$123</definedName>
    <definedName name="_xlnm.Print_Titles" localSheetId="4">'SO 701.3 - SO 701.3 VEDLE...'!$124:$124</definedName>
    <definedName name="_xlnm.Print_Area" localSheetId="0">'Rekapitulace stavby'!$D$4:$AO$76,'Rekapitulace stavby'!$C$82:$AQ$100</definedName>
    <definedName name="_xlnm.Print_Area" localSheetId="1">'SO 701.1 - SO 701.1 STAVE...'!$C$118:$K$411</definedName>
    <definedName name="_xlnm.Print_Area" localSheetId="2">'SO 701.2a - SO 701.2a  ZT...'!$C$111:$K$225</definedName>
    <definedName name="_xlnm.Print_Area" localSheetId="3">'SO 701.2b - SO 701.2b ZTI...'!$C$109:$K$250</definedName>
    <definedName name="_xlnm.Print_Area" localSheetId="4">'SO 701.3 - SO 701.3 VEDLE...'!$C$110:$K$147</definedName>
  </definedNames>
  <calcPr calcId="181029"/>
</workbook>
</file>

<file path=xl/calcChain.xml><?xml version="1.0" encoding="utf-8"?>
<calcChain xmlns="http://schemas.openxmlformats.org/spreadsheetml/2006/main">
  <c r="J39" i="5" l="1"/>
  <c r="J38" i="5"/>
  <c r="AY99" i="1"/>
  <c r="J37" i="5"/>
  <c r="AX99" i="1" s="1"/>
  <c r="BI146" i="5"/>
  <c r="BH146" i="5"/>
  <c r="BG146" i="5"/>
  <c r="BF146" i="5"/>
  <c r="T146" i="5"/>
  <c r="T145" i="5" s="1"/>
  <c r="R146" i="5"/>
  <c r="R145" i="5" s="1"/>
  <c r="P146" i="5"/>
  <c r="P145" i="5" s="1"/>
  <c r="BK146" i="5"/>
  <c r="BK145" i="5" s="1"/>
  <c r="J145" i="5" s="1"/>
  <c r="J103" i="5" s="1"/>
  <c r="J146" i="5"/>
  <c r="BE146" i="5" s="1"/>
  <c r="BI143" i="5"/>
  <c r="BH143" i="5"/>
  <c r="BG143" i="5"/>
  <c r="BF143" i="5"/>
  <c r="T143" i="5"/>
  <c r="T142" i="5" s="1"/>
  <c r="R143" i="5"/>
  <c r="R142" i="5" s="1"/>
  <c r="P143" i="5"/>
  <c r="P142" i="5" s="1"/>
  <c r="BK143" i="5"/>
  <c r="BK142" i="5" s="1"/>
  <c r="J142" i="5" s="1"/>
  <c r="J102" i="5" s="1"/>
  <c r="J143" i="5"/>
  <c r="BE143" i="5"/>
  <c r="BI140" i="5"/>
  <c r="BH140" i="5"/>
  <c r="BG140" i="5"/>
  <c r="BF140" i="5"/>
  <c r="T140" i="5"/>
  <c r="R140" i="5"/>
  <c r="P140" i="5"/>
  <c r="BK140" i="5"/>
  <c r="J140" i="5"/>
  <c r="BE140" i="5" s="1"/>
  <c r="BI138" i="5"/>
  <c r="BH138" i="5"/>
  <c r="BG138" i="5"/>
  <c r="BF138" i="5"/>
  <c r="T138" i="5"/>
  <c r="R138" i="5"/>
  <c r="P138" i="5"/>
  <c r="BK138" i="5"/>
  <c r="J138" i="5"/>
  <c r="BE138" i="5" s="1"/>
  <c r="BI134" i="5"/>
  <c r="BH134" i="5"/>
  <c r="BG134" i="5"/>
  <c r="BF134" i="5"/>
  <c r="T134" i="5"/>
  <c r="R134" i="5"/>
  <c r="P134" i="5"/>
  <c r="BK134" i="5"/>
  <c r="J134" i="5"/>
  <c r="BE134" i="5" s="1"/>
  <c r="BI132" i="5"/>
  <c r="BH132" i="5"/>
  <c r="BG132" i="5"/>
  <c r="BF132" i="5"/>
  <c r="T132" i="5"/>
  <c r="R132" i="5"/>
  <c r="R131" i="5" s="1"/>
  <c r="P132" i="5"/>
  <c r="BK132" i="5"/>
  <c r="J132" i="5"/>
  <c r="BE132" i="5" s="1"/>
  <c r="BI128" i="5"/>
  <c r="BH128" i="5"/>
  <c r="BG128" i="5"/>
  <c r="BF128" i="5"/>
  <c r="T128" i="5"/>
  <c r="T127" i="5" s="1"/>
  <c r="R128" i="5"/>
  <c r="R127" i="5" s="1"/>
  <c r="P128" i="5"/>
  <c r="P127" i="5" s="1"/>
  <c r="BK128" i="5"/>
  <c r="BK127" i="5" s="1"/>
  <c r="J127" i="5" s="1"/>
  <c r="J100" i="5" s="1"/>
  <c r="J128" i="5"/>
  <c r="BE128" i="5" s="1"/>
  <c r="J122" i="5"/>
  <c r="J121" i="5"/>
  <c r="F121" i="5"/>
  <c r="F119" i="5"/>
  <c r="E117" i="5"/>
  <c r="J94" i="5"/>
  <c r="J93" i="5"/>
  <c r="F93" i="5"/>
  <c r="F91" i="5"/>
  <c r="E89" i="5"/>
  <c r="J20" i="5"/>
  <c r="E20" i="5"/>
  <c r="F122" i="5" s="1"/>
  <c r="J19" i="5"/>
  <c r="J14" i="5"/>
  <c r="J119" i="5" s="1"/>
  <c r="E7" i="5"/>
  <c r="E113" i="5" s="1"/>
  <c r="J39" i="4"/>
  <c r="J38" i="4"/>
  <c r="AY98" i="1"/>
  <c r="J37" i="4"/>
  <c r="AX98" i="1" s="1"/>
  <c r="BI250" i="4"/>
  <c r="BH250" i="4"/>
  <c r="BG250" i="4"/>
  <c r="BF250" i="4"/>
  <c r="T250" i="4"/>
  <c r="R250" i="4"/>
  <c r="P250" i="4"/>
  <c r="BK250" i="4"/>
  <c r="J250" i="4"/>
  <c r="BE250" i="4" s="1"/>
  <c r="BI249" i="4"/>
  <c r="BH249" i="4"/>
  <c r="BG249" i="4"/>
  <c r="BF249" i="4"/>
  <c r="T249" i="4"/>
  <c r="R249" i="4"/>
  <c r="P249" i="4"/>
  <c r="BK249" i="4"/>
  <c r="J249" i="4"/>
  <c r="BE249" i="4" s="1"/>
  <c r="BI248" i="4"/>
  <c r="BH248" i="4"/>
  <c r="BG248" i="4"/>
  <c r="BF248" i="4"/>
  <c r="T248" i="4"/>
  <c r="R248" i="4"/>
  <c r="P248" i="4"/>
  <c r="BK248" i="4"/>
  <c r="J248" i="4"/>
  <c r="BE248" i="4" s="1"/>
  <c r="BI247" i="4"/>
  <c r="BH247" i="4"/>
  <c r="BG247" i="4"/>
  <c r="BF247" i="4"/>
  <c r="T247" i="4"/>
  <c r="R247" i="4"/>
  <c r="P247" i="4"/>
  <c r="BK247" i="4"/>
  <c r="J247" i="4"/>
  <c r="BE247" i="4" s="1"/>
  <c r="BI246" i="4"/>
  <c r="BH246" i="4"/>
  <c r="BG246" i="4"/>
  <c r="BF246" i="4"/>
  <c r="T246" i="4"/>
  <c r="R246" i="4"/>
  <c r="P246" i="4"/>
  <c r="BK246" i="4"/>
  <c r="J246" i="4"/>
  <c r="BE246" i="4" s="1"/>
  <c r="BI245" i="4"/>
  <c r="BH245" i="4"/>
  <c r="BG245" i="4"/>
  <c r="BF245" i="4"/>
  <c r="T245" i="4"/>
  <c r="R245" i="4"/>
  <c r="P245" i="4"/>
  <c r="BK245" i="4"/>
  <c r="J245" i="4"/>
  <c r="BE245" i="4" s="1"/>
  <c r="BI244" i="4"/>
  <c r="BH244" i="4"/>
  <c r="BG244" i="4"/>
  <c r="BF244" i="4"/>
  <c r="T244" i="4"/>
  <c r="R244" i="4"/>
  <c r="P244" i="4"/>
  <c r="BK244" i="4"/>
  <c r="J244" i="4"/>
  <c r="BE244" i="4" s="1"/>
  <c r="BI241" i="4"/>
  <c r="BH241" i="4"/>
  <c r="BG241" i="4"/>
  <c r="BF241" i="4"/>
  <c r="T241" i="4"/>
  <c r="R241" i="4"/>
  <c r="P241" i="4"/>
  <c r="BK241" i="4"/>
  <c r="J241" i="4"/>
  <c r="BE241" i="4" s="1"/>
  <c r="BI238" i="4"/>
  <c r="BH238" i="4"/>
  <c r="BG238" i="4"/>
  <c r="BF238" i="4"/>
  <c r="T238" i="4"/>
  <c r="R238" i="4"/>
  <c r="P238" i="4"/>
  <c r="BK238" i="4"/>
  <c r="J238" i="4"/>
  <c r="BE238" i="4" s="1"/>
  <c r="BI235" i="4"/>
  <c r="BH235" i="4"/>
  <c r="BG235" i="4"/>
  <c r="BF235" i="4"/>
  <c r="T235" i="4"/>
  <c r="R235" i="4"/>
  <c r="P235" i="4"/>
  <c r="BK235" i="4"/>
  <c r="J235" i="4"/>
  <c r="BE235" i="4" s="1"/>
  <c r="BI234" i="4"/>
  <c r="BH234" i="4"/>
  <c r="BG234" i="4"/>
  <c r="BF234" i="4"/>
  <c r="T234" i="4"/>
  <c r="R234" i="4"/>
  <c r="P234" i="4"/>
  <c r="BK234" i="4"/>
  <c r="J234" i="4"/>
  <c r="BE234" i="4" s="1"/>
  <c r="BI231" i="4"/>
  <c r="BH231" i="4"/>
  <c r="BG231" i="4"/>
  <c r="BF231" i="4"/>
  <c r="T231" i="4"/>
  <c r="R231" i="4"/>
  <c r="P231" i="4"/>
  <c r="BK231" i="4"/>
  <c r="J231" i="4"/>
  <c r="BE231" i="4" s="1"/>
  <c r="BI230" i="4"/>
  <c r="BH230" i="4"/>
  <c r="BG230" i="4"/>
  <c r="BF230" i="4"/>
  <c r="T230" i="4"/>
  <c r="R230" i="4"/>
  <c r="P230" i="4"/>
  <c r="BK230" i="4"/>
  <c r="J230" i="4"/>
  <c r="BE230" i="4" s="1"/>
  <c r="BI229" i="4"/>
  <c r="BH229" i="4"/>
  <c r="BG229" i="4"/>
  <c r="BF229" i="4"/>
  <c r="T229" i="4"/>
  <c r="R229" i="4"/>
  <c r="P229" i="4"/>
  <c r="BK229" i="4"/>
  <c r="J229" i="4"/>
  <c r="BE229" i="4"/>
  <c r="BI228" i="4"/>
  <c r="BH228" i="4"/>
  <c r="BG228" i="4"/>
  <c r="BF228" i="4"/>
  <c r="T228" i="4"/>
  <c r="R228" i="4"/>
  <c r="P228" i="4"/>
  <c r="BK228" i="4"/>
  <c r="J228" i="4"/>
  <c r="BE228" i="4" s="1"/>
  <c r="BI227" i="4"/>
  <c r="BH227" i="4"/>
  <c r="BG227" i="4"/>
  <c r="BF227" i="4"/>
  <c r="T227" i="4"/>
  <c r="R227" i="4"/>
  <c r="P227" i="4"/>
  <c r="BK227" i="4"/>
  <c r="J227" i="4"/>
  <c r="BE227" i="4"/>
  <c r="BI226" i="4"/>
  <c r="BH226" i="4"/>
  <c r="BG226" i="4"/>
  <c r="BF226" i="4"/>
  <c r="T226" i="4"/>
  <c r="R226" i="4"/>
  <c r="P226" i="4"/>
  <c r="BK226" i="4"/>
  <c r="J226" i="4"/>
  <c r="BE226" i="4" s="1"/>
  <c r="BI225" i="4"/>
  <c r="BH225" i="4"/>
  <c r="BG225" i="4"/>
  <c r="BF225" i="4"/>
  <c r="T225" i="4"/>
  <c r="R225" i="4"/>
  <c r="P225" i="4"/>
  <c r="BK225" i="4"/>
  <c r="J225" i="4"/>
  <c r="BE225" i="4" s="1"/>
  <c r="BI222" i="4"/>
  <c r="BH222" i="4"/>
  <c r="BG222" i="4"/>
  <c r="BF222" i="4"/>
  <c r="T222" i="4"/>
  <c r="R222" i="4"/>
  <c r="P222" i="4"/>
  <c r="BK222" i="4"/>
  <c r="J222" i="4"/>
  <c r="BE222" i="4"/>
  <c r="BI221" i="4"/>
  <c r="BH221" i="4"/>
  <c r="BG221" i="4"/>
  <c r="BF221" i="4"/>
  <c r="T221" i="4"/>
  <c r="R221" i="4"/>
  <c r="P221" i="4"/>
  <c r="BK221" i="4"/>
  <c r="J221" i="4"/>
  <c r="BE221" i="4"/>
  <c r="BI220" i="4"/>
  <c r="BH220" i="4"/>
  <c r="BG220" i="4"/>
  <c r="BF220" i="4"/>
  <c r="T220" i="4"/>
  <c r="R220" i="4"/>
  <c r="P220" i="4"/>
  <c r="BK220" i="4"/>
  <c r="J220" i="4"/>
  <c r="BE220" i="4" s="1"/>
  <c r="BI219" i="4"/>
  <c r="BH219" i="4"/>
  <c r="BG219" i="4"/>
  <c r="BF219" i="4"/>
  <c r="T219" i="4"/>
  <c r="R219" i="4"/>
  <c r="P219" i="4"/>
  <c r="BK219" i="4"/>
  <c r="J219" i="4"/>
  <c r="BE219" i="4"/>
  <c r="BI216" i="4"/>
  <c r="BH216" i="4"/>
  <c r="BG216" i="4"/>
  <c r="BF216" i="4"/>
  <c r="T216" i="4"/>
  <c r="R216" i="4"/>
  <c r="P216" i="4"/>
  <c r="BK216" i="4"/>
  <c r="J216" i="4"/>
  <c r="BE216" i="4" s="1"/>
  <c r="BI215" i="4"/>
  <c r="BH215" i="4"/>
  <c r="BG215" i="4"/>
  <c r="BF215" i="4"/>
  <c r="T215" i="4"/>
  <c r="R215" i="4"/>
  <c r="P215" i="4"/>
  <c r="BK215" i="4"/>
  <c r="J215" i="4"/>
  <c r="BE215" i="4" s="1"/>
  <c r="BI214" i="4"/>
  <c r="BH214" i="4"/>
  <c r="BG214" i="4"/>
  <c r="BF214" i="4"/>
  <c r="T214" i="4"/>
  <c r="R214" i="4"/>
  <c r="P214" i="4"/>
  <c r="BK214" i="4"/>
  <c r="J214" i="4"/>
  <c r="BE214" i="4"/>
  <c r="BI213" i="4"/>
  <c r="BH213" i="4"/>
  <c r="BG213" i="4"/>
  <c r="BF213" i="4"/>
  <c r="T213" i="4"/>
  <c r="R213" i="4"/>
  <c r="P213" i="4"/>
  <c r="BK213" i="4"/>
  <c r="J213" i="4"/>
  <c r="BE213" i="4" s="1"/>
  <c r="BI212" i="4"/>
  <c r="BH212" i="4"/>
  <c r="BG212" i="4"/>
  <c r="BF212" i="4"/>
  <c r="T212" i="4"/>
  <c r="R212" i="4"/>
  <c r="P212" i="4"/>
  <c r="BK212" i="4"/>
  <c r="J212" i="4"/>
  <c r="BE212" i="4" s="1"/>
  <c r="BI211" i="4"/>
  <c r="BH211" i="4"/>
  <c r="BG211" i="4"/>
  <c r="BF211" i="4"/>
  <c r="T211" i="4"/>
  <c r="R211" i="4"/>
  <c r="P211" i="4"/>
  <c r="BK211" i="4"/>
  <c r="J211" i="4"/>
  <c r="BE211" i="4"/>
  <c r="BI208" i="4"/>
  <c r="BH208" i="4"/>
  <c r="BG208" i="4"/>
  <c r="BF208" i="4"/>
  <c r="T208" i="4"/>
  <c r="R208" i="4"/>
  <c r="P208" i="4"/>
  <c r="BK208" i="4"/>
  <c r="J208" i="4"/>
  <c r="BE208" i="4" s="1"/>
  <c r="BI207" i="4"/>
  <c r="BH207" i="4"/>
  <c r="BG207" i="4"/>
  <c r="BF207" i="4"/>
  <c r="T207" i="4"/>
  <c r="R207" i="4"/>
  <c r="P207" i="4"/>
  <c r="P206" i="4" s="1"/>
  <c r="BK207" i="4"/>
  <c r="J207" i="4"/>
  <c r="BE207" i="4" s="1"/>
  <c r="BI205" i="4"/>
  <c r="BH205" i="4"/>
  <c r="BG205" i="4"/>
  <c r="BF205" i="4"/>
  <c r="T205" i="4"/>
  <c r="R205" i="4"/>
  <c r="P205" i="4"/>
  <c r="BK205" i="4"/>
  <c r="J205" i="4"/>
  <c r="BE205" i="4"/>
  <c r="BI204" i="4"/>
  <c r="BH204" i="4"/>
  <c r="BG204" i="4"/>
  <c r="BF204" i="4"/>
  <c r="T204" i="4"/>
  <c r="R204" i="4"/>
  <c r="P204" i="4"/>
  <c r="BK204" i="4"/>
  <c r="J204" i="4"/>
  <c r="BE204" i="4" s="1"/>
  <c r="BI203" i="4"/>
  <c r="BH203" i="4"/>
  <c r="BG203" i="4"/>
  <c r="BF203" i="4"/>
  <c r="T203" i="4"/>
  <c r="R203" i="4"/>
  <c r="P203" i="4"/>
  <c r="BK203" i="4"/>
  <c r="J203" i="4"/>
  <c r="BE203" i="4" s="1"/>
  <c r="BI200" i="4"/>
  <c r="BH200" i="4"/>
  <c r="BG200" i="4"/>
  <c r="BF200" i="4"/>
  <c r="T200" i="4"/>
  <c r="R200" i="4"/>
  <c r="P200" i="4"/>
  <c r="BK200" i="4"/>
  <c r="J200" i="4"/>
  <c r="BE200" i="4"/>
  <c r="BI197" i="4"/>
  <c r="BH197" i="4"/>
  <c r="BG197" i="4"/>
  <c r="BF197" i="4"/>
  <c r="T197" i="4"/>
  <c r="R197" i="4"/>
  <c r="P197" i="4"/>
  <c r="BK197" i="4"/>
  <c r="J197" i="4"/>
  <c r="BE197" i="4"/>
  <c r="BI194" i="4"/>
  <c r="BH194" i="4"/>
  <c r="BG194" i="4"/>
  <c r="BF194" i="4"/>
  <c r="T194" i="4"/>
  <c r="R194" i="4"/>
  <c r="P194" i="4"/>
  <c r="BK194" i="4"/>
  <c r="J194" i="4"/>
  <c r="BE194" i="4" s="1"/>
  <c r="BI191" i="4"/>
  <c r="BH191" i="4"/>
  <c r="BG191" i="4"/>
  <c r="BF191" i="4"/>
  <c r="T191" i="4"/>
  <c r="R191" i="4"/>
  <c r="P191" i="4"/>
  <c r="BK191" i="4"/>
  <c r="J191" i="4"/>
  <c r="BE191" i="4" s="1"/>
  <c r="BI187" i="4"/>
  <c r="BH187" i="4"/>
  <c r="BG187" i="4"/>
  <c r="BF187" i="4"/>
  <c r="T187" i="4"/>
  <c r="R187" i="4"/>
  <c r="P187" i="4"/>
  <c r="BK187" i="4"/>
  <c r="J187" i="4"/>
  <c r="BE187" i="4" s="1"/>
  <c r="BI183" i="4"/>
  <c r="BH183" i="4"/>
  <c r="BG183" i="4"/>
  <c r="BF183" i="4"/>
  <c r="T183" i="4"/>
  <c r="R183" i="4"/>
  <c r="P183" i="4"/>
  <c r="BK183" i="4"/>
  <c r="J183" i="4"/>
  <c r="BE183" i="4" s="1"/>
  <c r="BI179" i="4"/>
  <c r="BH179" i="4"/>
  <c r="BG179" i="4"/>
  <c r="BF179" i="4"/>
  <c r="T179" i="4"/>
  <c r="R179" i="4"/>
  <c r="P179" i="4"/>
  <c r="BK179" i="4"/>
  <c r="J179" i="4"/>
  <c r="BE179" i="4" s="1"/>
  <c r="BI175" i="4"/>
  <c r="BH175" i="4"/>
  <c r="BG175" i="4"/>
  <c r="BF175" i="4"/>
  <c r="T175" i="4"/>
  <c r="R175" i="4"/>
  <c r="P175" i="4"/>
  <c r="BK175" i="4"/>
  <c r="J175" i="4"/>
  <c r="BE175" i="4"/>
  <c r="BI172" i="4"/>
  <c r="BH172" i="4"/>
  <c r="BG172" i="4"/>
  <c r="BF172" i="4"/>
  <c r="T172" i="4"/>
  <c r="R172" i="4"/>
  <c r="P172" i="4"/>
  <c r="BK172" i="4"/>
  <c r="J172" i="4"/>
  <c r="BE172" i="4" s="1"/>
  <c r="BI169" i="4"/>
  <c r="BH169" i="4"/>
  <c r="BG169" i="4"/>
  <c r="BF169" i="4"/>
  <c r="T169" i="4"/>
  <c r="R169" i="4"/>
  <c r="P169" i="4"/>
  <c r="BK169" i="4"/>
  <c r="BK168" i="4" s="1"/>
  <c r="J168" i="4" s="1"/>
  <c r="J101" i="4" s="1"/>
  <c r="J169" i="4"/>
  <c r="BE169" i="4" s="1"/>
  <c r="BI167" i="4"/>
  <c r="BH167" i="4"/>
  <c r="BG167" i="4"/>
  <c r="BF167" i="4"/>
  <c r="T167" i="4"/>
  <c r="R167" i="4"/>
  <c r="P167" i="4"/>
  <c r="BK167" i="4"/>
  <c r="J167" i="4"/>
  <c r="BE167" i="4"/>
  <c r="BI166" i="4"/>
  <c r="BH166" i="4"/>
  <c r="BG166" i="4"/>
  <c r="BF166" i="4"/>
  <c r="T166" i="4"/>
  <c r="R166" i="4"/>
  <c r="P166" i="4"/>
  <c r="BK166" i="4"/>
  <c r="J166" i="4"/>
  <c r="BE166" i="4" s="1"/>
  <c r="BI163" i="4"/>
  <c r="BH163" i="4"/>
  <c r="BG163" i="4"/>
  <c r="BF163" i="4"/>
  <c r="T163" i="4"/>
  <c r="R163" i="4"/>
  <c r="P163" i="4"/>
  <c r="BK163" i="4"/>
  <c r="J163" i="4"/>
  <c r="BE163" i="4"/>
  <c r="BI160" i="4"/>
  <c r="BH160" i="4"/>
  <c r="BG160" i="4"/>
  <c r="BF160" i="4"/>
  <c r="T160" i="4"/>
  <c r="R160" i="4"/>
  <c r="P160" i="4"/>
  <c r="BK160" i="4"/>
  <c r="J160" i="4"/>
  <c r="BE160" i="4" s="1"/>
  <c r="BI157" i="4"/>
  <c r="BH157" i="4"/>
  <c r="BG157" i="4"/>
  <c r="BF157" i="4"/>
  <c r="T157" i="4"/>
  <c r="R157" i="4"/>
  <c r="P157" i="4"/>
  <c r="BK157" i="4"/>
  <c r="J157" i="4"/>
  <c r="BE157" i="4" s="1"/>
  <c r="BI154" i="4"/>
  <c r="BH154" i="4"/>
  <c r="BG154" i="4"/>
  <c r="BF154" i="4"/>
  <c r="T154" i="4"/>
  <c r="R154" i="4"/>
  <c r="P154" i="4"/>
  <c r="BK154" i="4"/>
  <c r="J154" i="4"/>
  <c r="BE154" i="4"/>
  <c r="BI151" i="4"/>
  <c r="BH151" i="4"/>
  <c r="BG151" i="4"/>
  <c r="BF151" i="4"/>
  <c r="T151" i="4"/>
  <c r="R151" i="4"/>
  <c r="P151" i="4"/>
  <c r="BK151" i="4"/>
  <c r="J151" i="4"/>
  <c r="BE151" i="4"/>
  <c r="BI148" i="4"/>
  <c r="BH148" i="4"/>
  <c r="BG148" i="4"/>
  <c r="BF148" i="4"/>
  <c r="T148" i="4"/>
  <c r="R148" i="4"/>
  <c r="P148" i="4"/>
  <c r="BK148" i="4"/>
  <c r="J148" i="4"/>
  <c r="BE148" i="4" s="1"/>
  <c r="BI145" i="4"/>
  <c r="BH145" i="4"/>
  <c r="BG145" i="4"/>
  <c r="BF145" i="4"/>
  <c r="T145" i="4"/>
  <c r="R145" i="4"/>
  <c r="P145" i="4"/>
  <c r="BK145" i="4"/>
  <c r="J145" i="4"/>
  <c r="BE145" i="4"/>
  <c r="BI142" i="4"/>
  <c r="BH142" i="4"/>
  <c r="BG142" i="4"/>
  <c r="BF142" i="4"/>
  <c r="T142" i="4"/>
  <c r="R142" i="4"/>
  <c r="P142" i="4"/>
  <c r="BK142" i="4"/>
  <c r="J142" i="4"/>
  <c r="BE142" i="4" s="1"/>
  <c r="BI139" i="4"/>
  <c r="BH139" i="4"/>
  <c r="BG139" i="4"/>
  <c r="BF139" i="4"/>
  <c r="T139" i="4"/>
  <c r="R139" i="4"/>
  <c r="P139" i="4"/>
  <c r="BK139" i="4"/>
  <c r="J139" i="4"/>
  <c r="BE139" i="4" s="1"/>
  <c r="BI136" i="4"/>
  <c r="BH136" i="4"/>
  <c r="BG136" i="4"/>
  <c r="BF136" i="4"/>
  <c r="T136" i="4"/>
  <c r="R136" i="4"/>
  <c r="P136" i="4"/>
  <c r="BK136" i="4"/>
  <c r="J136" i="4"/>
  <c r="BE136" i="4"/>
  <c r="BI133" i="4"/>
  <c r="BH133" i="4"/>
  <c r="BG133" i="4"/>
  <c r="BF133" i="4"/>
  <c r="T133" i="4"/>
  <c r="R133" i="4"/>
  <c r="P133" i="4"/>
  <c r="BK133" i="4"/>
  <c r="J133" i="4"/>
  <c r="BE133" i="4" s="1"/>
  <c r="BI130" i="4"/>
  <c r="BH130" i="4"/>
  <c r="BG130" i="4"/>
  <c r="BF130" i="4"/>
  <c r="T130" i="4"/>
  <c r="R130" i="4"/>
  <c r="P130" i="4"/>
  <c r="BK130" i="4"/>
  <c r="J130" i="4"/>
  <c r="BE130" i="4" s="1"/>
  <c r="BI127" i="4"/>
  <c r="BH127" i="4"/>
  <c r="F38" i="4" s="1"/>
  <c r="BC98" i="1" s="1"/>
  <c r="BG127" i="4"/>
  <c r="BF127" i="4"/>
  <c r="T127" i="4"/>
  <c r="R127" i="4"/>
  <c r="R126" i="4" s="1"/>
  <c r="P127" i="4"/>
  <c r="BK127" i="4"/>
  <c r="J127" i="4"/>
  <c r="BE127" i="4" s="1"/>
  <c r="J121" i="4"/>
  <c r="J120" i="4"/>
  <c r="F120" i="4"/>
  <c r="F118" i="4"/>
  <c r="E116" i="4"/>
  <c r="J94" i="4"/>
  <c r="J93" i="4"/>
  <c r="F93" i="4"/>
  <c r="F91" i="4"/>
  <c r="E89" i="4"/>
  <c r="J20" i="4"/>
  <c r="E20" i="4"/>
  <c r="F121" i="4" s="1"/>
  <c r="J19" i="4"/>
  <c r="J14" i="4"/>
  <c r="J118" i="4" s="1"/>
  <c r="E7" i="4"/>
  <c r="E112" i="4" s="1"/>
  <c r="E85" i="4"/>
  <c r="J39" i="3"/>
  <c r="J38" i="3"/>
  <c r="AY97" i="1"/>
  <c r="J37" i="3"/>
  <c r="AX97" i="1" s="1"/>
  <c r="BI225" i="3"/>
  <c r="BH225" i="3"/>
  <c r="BG225" i="3"/>
  <c r="BF225" i="3"/>
  <c r="T225" i="3"/>
  <c r="R225" i="3"/>
  <c r="P225" i="3"/>
  <c r="BK225" i="3"/>
  <c r="J225" i="3"/>
  <c r="BE225" i="3" s="1"/>
  <c r="BI224" i="3"/>
  <c r="BH224" i="3"/>
  <c r="BG224" i="3"/>
  <c r="BF224" i="3"/>
  <c r="T224" i="3"/>
  <c r="R224" i="3"/>
  <c r="P224" i="3"/>
  <c r="BK224" i="3"/>
  <c r="J224" i="3"/>
  <c r="BE224" i="3" s="1"/>
  <c r="BI222" i="3"/>
  <c r="BH222" i="3"/>
  <c r="BG222" i="3"/>
  <c r="BF222" i="3"/>
  <c r="T222" i="3"/>
  <c r="R222" i="3"/>
  <c r="P222" i="3"/>
  <c r="BK222" i="3"/>
  <c r="J222" i="3"/>
  <c r="BE222" i="3" s="1"/>
  <c r="BI221" i="3"/>
  <c r="BH221" i="3"/>
  <c r="BG221" i="3"/>
  <c r="BF221" i="3"/>
  <c r="T221" i="3"/>
  <c r="R221" i="3"/>
  <c r="P221" i="3"/>
  <c r="BK221" i="3"/>
  <c r="J221" i="3"/>
  <c r="BE221" i="3" s="1"/>
  <c r="BI220" i="3"/>
  <c r="BH220" i="3"/>
  <c r="BG220" i="3"/>
  <c r="BF220" i="3"/>
  <c r="T220" i="3"/>
  <c r="R220" i="3"/>
  <c r="P220" i="3"/>
  <c r="BK220" i="3"/>
  <c r="J220" i="3"/>
  <c r="BE220" i="3"/>
  <c r="BI219" i="3"/>
  <c r="BH219" i="3"/>
  <c r="BG219" i="3"/>
  <c r="BF219" i="3"/>
  <c r="T219" i="3"/>
  <c r="R219" i="3"/>
  <c r="P219" i="3"/>
  <c r="BK219" i="3"/>
  <c r="J219" i="3"/>
  <c r="BE219" i="3" s="1"/>
  <c r="BI218" i="3"/>
  <c r="BH218" i="3"/>
  <c r="BG218" i="3"/>
  <c r="BF218" i="3"/>
  <c r="T218" i="3"/>
  <c r="R218" i="3"/>
  <c r="P218" i="3"/>
  <c r="BK218" i="3"/>
  <c r="J218" i="3"/>
  <c r="BE218" i="3"/>
  <c r="BI217" i="3"/>
  <c r="BH217" i="3"/>
  <c r="BG217" i="3"/>
  <c r="BF217" i="3"/>
  <c r="T217" i="3"/>
  <c r="R217" i="3"/>
  <c r="P217" i="3"/>
  <c r="BK217" i="3"/>
  <c r="J217" i="3"/>
  <c r="BE217" i="3" s="1"/>
  <c r="BI216" i="3"/>
  <c r="BH216" i="3"/>
  <c r="BG216" i="3"/>
  <c r="BF216" i="3"/>
  <c r="T216" i="3"/>
  <c r="R216" i="3"/>
  <c r="P216" i="3"/>
  <c r="BK216" i="3"/>
  <c r="J216" i="3"/>
  <c r="BE216" i="3" s="1"/>
  <c r="BI215" i="3"/>
  <c r="BH215" i="3"/>
  <c r="BG215" i="3"/>
  <c r="BF215" i="3"/>
  <c r="T215" i="3"/>
  <c r="R215" i="3"/>
  <c r="P215" i="3"/>
  <c r="BK215" i="3"/>
  <c r="J215" i="3"/>
  <c r="BE215" i="3"/>
  <c r="BI213" i="3"/>
  <c r="BH213" i="3"/>
  <c r="BG213" i="3"/>
  <c r="BF213" i="3"/>
  <c r="T213" i="3"/>
  <c r="R213" i="3"/>
  <c r="P213" i="3"/>
  <c r="BK213" i="3"/>
  <c r="J213" i="3"/>
  <c r="BE213" i="3"/>
  <c r="BI212" i="3"/>
  <c r="BH212" i="3"/>
  <c r="BG212" i="3"/>
  <c r="BF212" i="3"/>
  <c r="T212" i="3"/>
  <c r="R212" i="3"/>
  <c r="P212" i="3"/>
  <c r="BK212" i="3"/>
  <c r="J212" i="3"/>
  <c r="BE212" i="3" s="1"/>
  <c r="BI211" i="3"/>
  <c r="BH211" i="3"/>
  <c r="BG211" i="3"/>
  <c r="BF211" i="3"/>
  <c r="T211" i="3"/>
  <c r="R211" i="3"/>
  <c r="P211" i="3"/>
  <c r="BK211" i="3"/>
  <c r="J211" i="3"/>
  <c r="BE211" i="3"/>
  <c r="BI210" i="3"/>
  <c r="BH210" i="3"/>
  <c r="BG210" i="3"/>
  <c r="BF210" i="3"/>
  <c r="T210" i="3"/>
  <c r="R210" i="3"/>
  <c r="P210" i="3"/>
  <c r="BK210" i="3"/>
  <c r="J210" i="3"/>
  <c r="BE210" i="3" s="1"/>
  <c r="BI209" i="3"/>
  <c r="BH209" i="3"/>
  <c r="BG209" i="3"/>
  <c r="BF209" i="3"/>
  <c r="T209" i="3"/>
  <c r="R209" i="3"/>
  <c r="P209" i="3"/>
  <c r="BK209" i="3"/>
  <c r="J209" i="3"/>
  <c r="BE209" i="3" s="1"/>
  <c r="BI208" i="3"/>
  <c r="BH208" i="3"/>
  <c r="BG208" i="3"/>
  <c r="BF208" i="3"/>
  <c r="T208" i="3"/>
  <c r="R208" i="3"/>
  <c r="P208" i="3"/>
  <c r="BK208" i="3"/>
  <c r="J208" i="3"/>
  <c r="BE208" i="3"/>
  <c r="BI207" i="3"/>
  <c r="BH207" i="3"/>
  <c r="BG207" i="3"/>
  <c r="BF207" i="3"/>
  <c r="T207" i="3"/>
  <c r="R207" i="3"/>
  <c r="P207" i="3"/>
  <c r="BK207" i="3"/>
  <c r="J207" i="3"/>
  <c r="BE207" i="3" s="1"/>
  <c r="BI206" i="3"/>
  <c r="BH206" i="3"/>
  <c r="BG206" i="3"/>
  <c r="BF206" i="3"/>
  <c r="T206" i="3"/>
  <c r="R206" i="3"/>
  <c r="P206" i="3"/>
  <c r="BK206" i="3"/>
  <c r="J206" i="3"/>
  <c r="BE206" i="3" s="1"/>
  <c r="BI205" i="3"/>
  <c r="BH205" i="3"/>
  <c r="BG205" i="3"/>
  <c r="BF205" i="3"/>
  <c r="T205" i="3"/>
  <c r="R205" i="3"/>
  <c r="P205" i="3"/>
  <c r="BK205" i="3"/>
  <c r="J205" i="3"/>
  <c r="BE205" i="3"/>
  <c r="BI203" i="3"/>
  <c r="BH203" i="3"/>
  <c r="BG203" i="3"/>
  <c r="BF203" i="3"/>
  <c r="T203" i="3"/>
  <c r="R203" i="3"/>
  <c r="P203" i="3"/>
  <c r="BK203" i="3"/>
  <c r="J203" i="3"/>
  <c r="BE203" i="3" s="1"/>
  <c r="BI201" i="3"/>
  <c r="BH201" i="3"/>
  <c r="BG201" i="3"/>
  <c r="BF201" i="3"/>
  <c r="T201" i="3"/>
  <c r="R201" i="3"/>
  <c r="P201" i="3"/>
  <c r="BK201" i="3"/>
  <c r="J201" i="3"/>
  <c r="BE201" i="3" s="1"/>
  <c r="BI200" i="3"/>
  <c r="BH200" i="3"/>
  <c r="BG200" i="3"/>
  <c r="BF200" i="3"/>
  <c r="T200" i="3"/>
  <c r="R200" i="3"/>
  <c r="P200" i="3"/>
  <c r="BK200" i="3"/>
  <c r="J200" i="3"/>
  <c r="BE200" i="3"/>
  <c r="BI198" i="3"/>
  <c r="BH198" i="3"/>
  <c r="BG198" i="3"/>
  <c r="BF198" i="3"/>
  <c r="T198" i="3"/>
  <c r="R198" i="3"/>
  <c r="P198" i="3"/>
  <c r="BK198" i="3"/>
  <c r="J198" i="3"/>
  <c r="BE198" i="3"/>
  <c r="BI196" i="3"/>
  <c r="BH196" i="3"/>
  <c r="BG196" i="3"/>
  <c r="BF196" i="3"/>
  <c r="T196" i="3"/>
  <c r="R196" i="3"/>
  <c r="P196" i="3"/>
  <c r="BK196" i="3"/>
  <c r="J196" i="3"/>
  <c r="BE196" i="3" s="1"/>
  <c r="BI194" i="3"/>
  <c r="BH194" i="3"/>
  <c r="BG194" i="3"/>
  <c r="BF194" i="3"/>
  <c r="T194" i="3"/>
  <c r="R194" i="3"/>
  <c r="P194" i="3"/>
  <c r="BK194" i="3"/>
  <c r="J194" i="3"/>
  <c r="BE194" i="3" s="1"/>
  <c r="BI191" i="3"/>
  <c r="BH191" i="3"/>
  <c r="BG191" i="3"/>
  <c r="BF191" i="3"/>
  <c r="T191" i="3"/>
  <c r="R191" i="3"/>
  <c r="P191" i="3"/>
  <c r="BK191" i="3"/>
  <c r="J191" i="3"/>
  <c r="BE191" i="3" s="1"/>
  <c r="BI188" i="3"/>
  <c r="BH188" i="3"/>
  <c r="BG188" i="3"/>
  <c r="BF188" i="3"/>
  <c r="T188" i="3"/>
  <c r="R188" i="3"/>
  <c r="P188" i="3"/>
  <c r="BK188" i="3"/>
  <c r="J188" i="3"/>
  <c r="BE188" i="3" s="1"/>
  <c r="BI185" i="3"/>
  <c r="BH185" i="3"/>
  <c r="BG185" i="3"/>
  <c r="BF185" i="3"/>
  <c r="T185" i="3"/>
  <c r="R185" i="3"/>
  <c r="P185" i="3"/>
  <c r="BK185" i="3"/>
  <c r="J185" i="3"/>
  <c r="BE185" i="3" s="1"/>
  <c r="BI179" i="3"/>
  <c r="BH179" i="3"/>
  <c r="BG179" i="3"/>
  <c r="BF179" i="3"/>
  <c r="T179" i="3"/>
  <c r="R179" i="3"/>
  <c r="P179" i="3"/>
  <c r="BK179" i="3"/>
  <c r="J179" i="3"/>
  <c r="BE179" i="3"/>
  <c r="BI173" i="3"/>
  <c r="BH173" i="3"/>
  <c r="BG173" i="3"/>
  <c r="BF173" i="3"/>
  <c r="T173" i="3"/>
  <c r="R173" i="3"/>
  <c r="P173" i="3"/>
  <c r="BK173" i="3"/>
  <c r="J173" i="3"/>
  <c r="BE173" i="3" s="1"/>
  <c r="BI167" i="3"/>
  <c r="BH167" i="3"/>
  <c r="BG167" i="3"/>
  <c r="BF167" i="3"/>
  <c r="T167" i="3"/>
  <c r="R167" i="3"/>
  <c r="P167" i="3"/>
  <c r="BK167" i="3"/>
  <c r="J167" i="3"/>
  <c r="BE167" i="3"/>
  <c r="BI161" i="3"/>
  <c r="BH161" i="3"/>
  <c r="BG161" i="3"/>
  <c r="BF161" i="3"/>
  <c r="T161" i="3"/>
  <c r="R161" i="3"/>
  <c r="P161" i="3"/>
  <c r="BK161" i="3"/>
  <c r="J161" i="3"/>
  <c r="BE161" i="3" s="1"/>
  <c r="BI160" i="3"/>
  <c r="BH160" i="3"/>
  <c r="BG160" i="3"/>
  <c r="BF160" i="3"/>
  <c r="T160" i="3"/>
  <c r="R160" i="3"/>
  <c r="P160" i="3"/>
  <c r="BK160" i="3"/>
  <c r="J160" i="3"/>
  <c r="BE160" i="3" s="1"/>
  <c r="BI158" i="3"/>
  <c r="BH158" i="3"/>
  <c r="BG158" i="3"/>
  <c r="BF158" i="3"/>
  <c r="T158" i="3"/>
  <c r="R158" i="3"/>
  <c r="P158" i="3"/>
  <c r="BK158" i="3"/>
  <c r="J158" i="3"/>
  <c r="BE158" i="3"/>
  <c r="BI156" i="3"/>
  <c r="BH156" i="3"/>
  <c r="BG156" i="3"/>
  <c r="BF156" i="3"/>
  <c r="T156" i="3"/>
  <c r="R156" i="3"/>
  <c r="P156" i="3"/>
  <c r="BK156" i="3"/>
  <c r="J156" i="3"/>
  <c r="BE156" i="3"/>
  <c r="BI154" i="3"/>
  <c r="BH154" i="3"/>
  <c r="BG154" i="3"/>
  <c r="BF154" i="3"/>
  <c r="T154" i="3"/>
  <c r="R154" i="3"/>
  <c r="P154" i="3"/>
  <c r="BK154" i="3"/>
  <c r="J154" i="3"/>
  <c r="BE154" i="3" s="1"/>
  <c r="BI153" i="3"/>
  <c r="BH153" i="3"/>
  <c r="BG153" i="3"/>
  <c r="BF153" i="3"/>
  <c r="T153" i="3"/>
  <c r="R153" i="3"/>
  <c r="P153" i="3"/>
  <c r="P148" i="3" s="1"/>
  <c r="BK153" i="3"/>
  <c r="J153" i="3"/>
  <c r="BE153" i="3"/>
  <c r="BI152" i="3"/>
  <c r="BH152" i="3"/>
  <c r="BG152" i="3"/>
  <c r="BF152" i="3"/>
  <c r="T152" i="3"/>
  <c r="R152" i="3"/>
  <c r="P152" i="3"/>
  <c r="BK152" i="3"/>
  <c r="J152" i="3"/>
  <c r="BE152" i="3" s="1"/>
  <c r="BI151" i="3"/>
  <c r="BH151" i="3"/>
  <c r="BG151" i="3"/>
  <c r="BF151" i="3"/>
  <c r="T151" i="3"/>
  <c r="R151" i="3"/>
  <c r="P151" i="3"/>
  <c r="BK151" i="3"/>
  <c r="J151" i="3"/>
  <c r="BE151" i="3"/>
  <c r="BI149" i="3"/>
  <c r="BH149" i="3"/>
  <c r="BG149" i="3"/>
  <c r="BF149" i="3"/>
  <c r="T149" i="3"/>
  <c r="R149" i="3"/>
  <c r="P149" i="3"/>
  <c r="BK149" i="3"/>
  <c r="J149" i="3"/>
  <c r="BE149" i="3"/>
  <c r="BI147" i="3"/>
  <c r="BH147" i="3"/>
  <c r="BG147" i="3"/>
  <c r="BF147" i="3"/>
  <c r="T147" i="3"/>
  <c r="R147" i="3"/>
  <c r="P147" i="3"/>
  <c r="BK147" i="3"/>
  <c r="J147" i="3"/>
  <c r="BE147" i="3" s="1"/>
  <c r="BI145" i="3"/>
  <c r="BH145" i="3"/>
  <c r="BG145" i="3"/>
  <c r="BF145" i="3"/>
  <c r="T145" i="3"/>
  <c r="R145" i="3"/>
  <c r="P145" i="3"/>
  <c r="BK145" i="3"/>
  <c r="J145" i="3"/>
  <c r="BE145" i="3"/>
  <c r="BI140" i="3"/>
  <c r="BH140" i="3"/>
  <c r="BG140" i="3"/>
  <c r="BF140" i="3"/>
  <c r="T140" i="3"/>
  <c r="R140" i="3"/>
  <c r="P140" i="3"/>
  <c r="BK140" i="3"/>
  <c r="J140" i="3"/>
  <c r="BE140" i="3" s="1"/>
  <c r="BI137" i="3"/>
  <c r="BH137" i="3"/>
  <c r="BG137" i="3"/>
  <c r="BF137" i="3"/>
  <c r="T137" i="3"/>
  <c r="R137" i="3"/>
  <c r="P137" i="3"/>
  <c r="P135" i="3" s="1"/>
  <c r="BK137" i="3"/>
  <c r="J137" i="3"/>
  <c r="BE137" i="3"/>
  <c r="BI136" i="3"/>
  <c r="BH136" i="3"/>
  <c r="BG136" i="3"/>
  <c r="BF136" i="3"/>
  <c r="T136" i="3"/>
  <c r="T135" i="3" s="1"/>
  <c r="R136" i="3"/>
  <c r="P136" i="3"/>
  <c r="BK136" i="3"/>
  <c r="BK135" i="3" s="1"/>
  <c r="J136" i="3"/>
  <c r="BE136" i="3"/>
  <c r="BI133" i="3"/>
  <c r="BH133" i="3"/>
  <c r="BG133" i="3"/>
  <c r="BF133" i="3"/>
  <c r="T133" i="3"/>
  <c r="T132" i="3"/>
  <c r="R133" i="3"/>
  <c r="R132" i="3" s="1"/>
  <c r="P133" i="3"/>
  <c r="P132" i="3"/>
  <c r="BK133" i="3"/>
  <c r="BK132" i="3" s="1"/>
  <c r="J132" i="3" s="1"/>
  <c r="J101" i="3" s="1"/>
  <c r="J133" i="3"/>
  <c r="BE133" i="3" s="1"/>
  <c r="BI131" i="3"/>
  <c r="BH131" i="3"/>
  <c r="BG131" i="3"/>
  <c r="BF131" i="3"/>
  <c r="T131" i="3"/>
  <c r="R131" i="3"/>
  <c r="P131" i="3"/>
  <c r="BK131" i="3"/>
  <c r="J131" i="3"/>
  <c r="BE131" i="3"/>
  <c r="BI130" i="3"/>
  <c r="BH130" i="3"/>
  <c r="BG130" i="3"/>
  <c r="BF130" i="3"/>
  <c r="T130" i="3"/>
  <c r="T128" i="3" s="1"/>
  <c r="T127" i="3" s="1"/>
  <c r="R130" i="3"/>
  <c r="P130" i="3"/>
  <c r="BK130" i="3"/>
  <c r="J130" i="3"/>
  <c r="BE130" i="3" s="1"/>
  <c r="BI129" i="3"/>
  <c r="BH129" i="3"/>
  <c r="BG129" i="3"/>
  <c r="F37" i="3" s="1"/>
  <c r="BB97" i="1" s="1"/>
  <c r="BF129" i="3"/>
  <c r="T129" i="3"/>
  <c r="R129" i="3"/>
  <c r="R128" i="3" s="1"/>
  <c r="P129" i="3"/>
  <c r="P128" i="3" s="1"/>
  <c r="P127" i="3" s="1"/>
  <c r="BK129" i="3"/>
  <c r="J129" i="3"/>
  <c r="BE129" i="3" s="1"/>
  <c r="J123" i="3"/>
  <c r="J122" i="3"/>
  <c r="F122" i="3"/>
  <c r="F120" i="3"/>
  <c r="E118" i="3"/>
  <c r="J94" i="3"/>
  <c r="J93" i="3"/>
  <c r="F93" i="3"/>
  <c r="F91" i="3"/>
  <c r="E89" i="3"/>
  <c r="J20" i="3"/>
  <c r="E20" i="3"/>
  <c r="F123" i="3" s="1"/>
  <c r="J19" i="3"/>
  <c r="J14" i="3"/>
  <c r="J120" i="3" s="1"/>
  <c r="E7" i="3"/>
  <c r="E114" i="3" s="1"/>
  <c r="E85" i="3"/>
  <c r="J39" i="2"/>
  <c r="J38" i="2"/>
  <c r="AY96" i="1"/>
  <c r="J37" i="2"/>
  <c r="AX96" i="1"/>
  <c r="BI398" i="2"/>
  <c r="BH398" i="2"/>
  <c r="BG398" i="2"/>
  <c r="BF398" i="2"/>
  <c r="T398" i="2"/>
  <c r="R398" i="2"/>
  <c r="P398" i="2"/>
  <c r="BK398" i="2"/>
  <c r="J398" i="2"/>
  <c r="BE398" i="2"/>
  <c r="BI384" i="2"/>
  <c r="BH384" i="2"/>
  <c r="BG384" i="2"/>
  <c r="BF384" i="2"/>
  <c r="T384" i="2"/>
  <c r="R384" i="2"/>
  <c r="R369" i="2" s="1"/>
  <c r="P384" i="2"/>
  <c r="BK384" i="2"/>
  <c r="J384" i="2"/>
  <c r="BE384" i="2" s="1"/>
  <c r="BI370" i="2"/>
  <c r="BH370" i="2"/>
  <c r="BG370" i="2"/>
  <c r="BF370" i="2"/>
  <c r="T370" i="2"/>
  <c r="T369" i="2" s="1"/>
  <c r="R370" i="2"/>
  <c r="P370" i="2"/>
  <c r="BK370" i="2"/>
  <c r="J370" i="2"/>
  <c r="BE370" i="2" s="1"/>
  <c r="BI368" i="2"/>
  <c r="BH368" i="2"/>
  <c r="BG368" i="2"/>
  <c r="BF368" i="2"/>
  <c r="T368" i="2"/>
  <c r="R368" i="2"/>
  <c r="P368" i="2"/>
  <c r="BK368" i="2"/>
  <c r="J368" i="2"/>
  <c r="BE368" i="2"/>
  <c r="BI354" i="2"/>
  <c r="BH354" i="2"/>
  <c r="BG354" i="2"/>
  <c r="BF354" i="2"/>
  <c r="T354" i="2"/>
  <c r="R354" i="2"/>
  <c r="P354" i="2"/>
  <c r="BK354" i="2"/>
  <c r="J354" i="2"/>
  <c r="BE354" i="2" s="1"/>
  <c r="BI352" i="2"/>
  <c r="BH352" i="2"/>
  <c r="BG352" i="2"/>
  <c r="BF352" i="2"/>
  <c r="T352" i="2"/>
  <c r="R352" i="2"/>
  <c r="P352" i="2"/>
  <c r="BK352" i="2"/>
  <c r="J352" i="2"/>
  <c r="BE352" i="2"/>
  <c r="BI350" i="2"/>
  <c r="BH350" i="2"/>
  <c r="BG350" i="2"/>
  <c r="BF350" i="2"/>
  <c r="T350" i="2"/>
  <c r="T335" i="2" s="1"/>
  <c r="R350" i="2"/>
  <c r="P350" i="2"/>
  <c r="BK350" i="2"/>
  <c r="J350" i="2"/>
  <c r="BE350" i="2" s="1"/>
  <c r="BI336" i="2"/>
  <c r="BH336" i="2"/>
  <c r="BG336" i="2"/>
  <c r="BF336" i="2"/>
  <c r="T336" i="2"/>
  <c r="R336" i="2"/>
  <c r="R335" i="2" s="1"/>
  <c r="P336" i="2"/>
  <c r="BK336" i="2"/>
  <c r="J336" i="2"/>
  <c r="BE336" i="2"/>
  <c r="BI334" i="2"/>
  <c r="BH334" i="2"/>
  <c r="BG334" i="2"/>
  <c r="BF334" i="2"/>
  <c r="T334" i="2"/>
  <c r="R334" i="2"/>
  <c r="P334" i="2"/>
  <c r="BK334" i="2"/>
  <c r="J334" i="2"/>
  <c r="BE334" i="2" s="1"/>
  <c r="BI332" i="2"/>
  <c r="BH332" i="2"/>
  <c r="BG332" i="2"/>
  <c r="BF332" i="2"/>
  <c r="T332" i="2"/>
  <c r="R332" i="2"/>
  <c r="P332" i="2"/>
  <c r="BK332" i="2"/>
  <c r="J332" i="2"/>
  <c r="BE332" i="2"/>
  <c r="BI328" i="2"/>
  <c r="BH328" i="2"/>
  <c r="BG328" i="2"/>
  <c r="BF328" i="2"/>
  <c r="T328" i="2"/>
  <c r="R328" i="2"/>
  <c r="P328" i="2"/>
  <c r="BK328" i="2"/>
  <c r="J328" i="2"/>
  <c r="BE328" i="2" s="1"/>
  <c r="BI324" i="2"/>
  <c r="BH324" i="2"/>
  <c r="BG324" i="2"/>
  <c r="BF324" i="2"/>
  <c r="T324" i="2"/>
  <c r="T323" i="2" s="1"/>
  <c r="R324" i="2"/>
  <c r="P324" i="2"/>
  <c r="P323" i="2" s="1"/>
  <c r="BK324" i="2"/>
  <c r="J324" i="2"/>
  <c r="BE324" i="2" s="1"/>
  <c r="BI322" i="2"/>
  <c r="BH322" i="2"/>
  <c r="BG322" i="2"/>
  <c r="BF322" i="2"/>
  <c r="T322" i="2"/>
  <c r="R322" i="2"/>
  <c r="P322" i="2"/>
  <c r="BK322" i="2"/>
  <c r="J322" i="2"/>
  <c r="BE322" i="2" s="1"/>
  <c r="BI317" i="2"/>
  <c r="BH317" i="2"/>
  <c r="BG317" i="2"/>
  <c r="BF317" i="2"/>
  <c r="T317" i="2"/>
  <c r="R317" i="2"/>
  <c r="P317" i="2"/>
  <c r="BK317" i="2"/>
  <c r="J317" i="2"/>
  <c r="BE317" i="2"/>
  <c r="BI312" i="2"/>
  <c r="BH312" i="2"/>
  <c r="BG312" i="2"/>
  <c r="BF312" i="2"/>
  <c r="T312" i="2"/>
  <c r="R312" i="2"/>
  <c r="P312" i="2"/>
  <c r="BK312" i="2"/>
  <c r="J312" i="2"/>
  <c r="BE312" i="2" s="1"/>
  <c r="BI307" i="2"/>
  <c r="BH307" i="2"/>
  <c r="BG307" i="2"/>
  <c r="BF307" i="2"/>
  <c r="T307" i="2"/>
  <c r="R307" i="2"/>
  <c r="P307" i="2"/>
  <c r="BK307" i="2"/>
  <c r="J307" i="2"/>
  <c r="BE307" i="2"/>
  <c r="BI302" i="2"/>
  <c r="BH302" i="2"/>
  <c r="BG302" i="2"/>
  <c r="BF302" i="2"/>
  <c r="T302" i="2"/>
  <c r="R302" i="2"/>
  <c r="P302" i="2"/>
  <c r="P301" i="2" s="1"/>
  <c r="BK302" i="2"/>
  <c r="J302" i="2"/>
  <c r="BE302" i="2" s="1"/>
  <c r="BI300" i="2"/>
  <c r="BH300" i="2"/>
  <c r="BG300" i="2"/>
  <c r="BF300" i="2"/>
  <c r="T300" i="2"/>
  <c r="R300" i="2"/>
  <c r="P300" i="2"/>
  <c r="BK300" i="2"/>
  <c r="J300" i="2"/>
  <c r="BE300" i="2"/>
  <c r="BI297" i="2"/>
  <c r="BH297" i="2"/>
  <c r="BG297" i="2"/>
  <c r="BF297" i="2"/>
  <c r="T297" i="2"/>
  <c r="R297" i="2"/>
  <c r="P297" i="2"/>
  <c r="BK297" i="2"/>
  <c r="J297" i="2"/>
  <c r="BE297" i="2" s="1"/>
  <c r="BI293" i="2"/>
  <c r="BH293" i="2"/>
  <c r="BG293" i="2"/>
  <c r="BF293" i="2"/>
  <c r="T293" i="2"/>
  <c r="R293" i="2"/>
  <c r="R292" i="2" s="1"/>
  <c r="P293" i="2"/>
  <c r="BK293" i="2"/>
  <c r="BK292" i="2"/>
  <c r="J292" i="2" s="1"/>
  <c r="J107" i="2" s="1"/>
  <c r="J293" i="2"/>
  <c r="BE293" i="2" s="1"/>
  <c r="BI291" i="2"/>
  <c r="BH291" i="2"/>
  <c r="BG291" i="2"/>
  <c r="BF291" i="2"/>
  <c r="T291" i="2"/>
  <c r="R291" i="2"/>
  <c r="P291" i="2"/>
  <c r="BK291" i="2"/>
  <c r="J291" i="2"/>
  <c r="BE291" i="2"/>
  <c r="BI288" i="2"/>
  <c r="BH288" i="2"/>
  <c r="BG288" i="2"/>
  <c r="BF288" i="2"/>
  <c r="T288" i="2"/>
  <c r="R288" i="2"/>
  <c r="P288" i="2"/>
  <c r="BK288" i="2"/>
  <c r="J288" i="2"/>
  <c r="BE288" i="2" s="1"/>
  <c r="BI286" i="2"/>
  <c r="BH286" i="2"/>
  <c r="BG286" i="2"/>
  <c r="BF286" i="2"/>
  <c r="T286" i="2"/>
  <c r="R286" i="2"/>
  <c r="P286" i="2"/>
  <c r="BK286" i="2"/>
  <c r="J286" i="2"/>
  <c r="BE286" i="2" s="1"/>
  <c r="BI283" i="2"/>
  <c r="BH283" i="2"/>
  <c r="BG283" i="2"/>
  <c r="BF283" i="2"/>
  <c r="T283" i="2"/>
  <c r="R283" i="2"/>
  <c r="P283" i="2"/>
  <c r="BK283" i="2"/>
  <c r="J283" i="2"/>
  <c r="BE283" i="2" s="1"/>
  <c r="BI281" i="2"/>
  <c r="BH281" i="2"/>
  <c r="BG281" i="2"/>
  <c r="BF281" i="2"/>
  <c r="T281" i="2"/>
  <c r="R281" i="2"/>
  <c r="P281" i="2"/>
  <c r="BK281" i="2"/>
  <c r="J281" i="2"/>
  <c r="BE281" i="2"/>
  <c r="BI278" i="2"/>
  <c r="BH278" i="2"/>
  <c r="BG278" i="2"/>
  <c r="BF278" i="2"/>
  <c r="T278" i="2"/>
  <c r="R278" i="2"/>
  <c r="P278" i="2"/>
  <c r="BK278" i="2"/>
  <c r="BK277" i="2"/>
  <c r="J277" i="2" s="1"/>
  <c r="J106" i="2" s="1"/>
  <c r="J278" i="2"/>
  <c r="BE278" i="2" s="1"/>
  <c r="BI275" i="2"/>
  <c r="BH275" i="2"/>
  <c r="BG275" i="2"/>
  <c r="BF275" i="2"/>
  <c r="T275" i="2"/>
  <c r="T274" i="2" s="1"/>
  <c r="R275" i="2"/>
  <c r="R274" i="2" s="1"/>
  <c r="P275" i="2"/>
  <c r="P274" i="2"/>
  <c r="BK275" i="2"/>
  <c r="BK274" i="2" s="1"/>
  <c r="J274" i="2" s="1"/>
  <c r="J104" i="2" s="1"/>
  <c r="J275" i="2"/>
  <c r="BE275" i="2" s="1"/>
  <c r="BI272" i="2"/>
  <c r="BH272" i="2"/>
  <c r="BG272" i="2"/>
  <c r="BF272" i="2"/>
  <c r="T272" i="2"/>
  <c r="R272" i="2"/>
  <c r="P272" i="2"/>
  <c r="BK272" i="2"/>
  <c r="J272" i="2"/>
  <c r="BE272" i="2"/>
  <c r="BI270" i="2"/>
  <c r="BH270" i="2"/>
  <c r="BG270" i="2"/>
  <c r="BF270" i="2"/>
  <c r="T270" i="2"/>
  <c r="R270" i="2"/>
  <c r="P270" i="2"/>
  <c r="BK270" i="2"/>
  <c r="J270" i="2"/>
  <c r="BE270" i="2" s="1"/>
  <c r="BI269" i="2"/>
  <c r="BH269" i="2"/>
  <c r="BG269" i="2"/>
  <c r="BF269" i="2"/>
  <c r="T269" i="2"/>
  <c r="T267" i="2" s="1"/>
  <c r="R269" i="2"/>
  <c r="P269" i="2"/>
  <c r="BK269" i="2"/>
  <c r="J269" i="2"/>
  <c r="BE269" i="2"/>
  <c r="BI268" i="2"/>
  <c r="BH268" i="2"/>
  <c r="BG268" i="2"/>
  <c r="BF268" i="2"/>
  <c r="T268" i="2"/>
  <c r="R268" i="2"/>
  <c r="P268" i="2"/>
  <c r="P267" i="2"/>
  <c r="BK268" i="2"/>
  <c r="J268" i="2"/>
  <c r="BE268" i="2" s="1"/>
  <c r="BI253" i="2"/>
  <c r="BH253" i="2"/>
  <c r="BG253" i="2"/>
  <c r="BF253" i="2"/>
  <c r="T253" i="2"/>
  <c r="T252" i="2"/>
  <c r="R253" i="2"/>
  <c r="R252" i="2" s="1"/>
  <c r="P253" i="2"/>
  <c r="P252" i="2"/>
  <c r="BK253" i="2"/>
  <c r="BK252" i="2" s="1"/>
  <c r="J252" i="2" s="1"/>
  <c r="J102" i="2" s="1"/>
  <c r="J253" i="2"/>
  <c r="BE253" i="2"/>
  <c r="BI239" i="2"/>
  <c r="BH239" i="2"/>
  <c r="BG239" i="2"/>
  <c r="BF239" i="2"/>
  <c r="T239" i="2"/>
  <c r="R239" i="2"/>
  <c r="P239" i="2"/>
  <c r="BK239" i="2"/>
  <c r="J239" i="2"/>
  <c r="BE239" i="2" s="1"/>
  <c r="BI225" i="2"/>
  <c r="BH225" i="2"/>
  <c r="BG225" i="2"/>
  <c r="BF225" i="2"/>
  <c r="T225" i="2"/>
  <c r="R225" i="2"/>
  <c r="P225" i="2"/>
  <c r="BK225" i="2"/>
  <c r="J225" i="2"/>
  <c r="BE225" i="2"/>
  <c r="BI221" i="2"/>
  <c r="BH221" i="2"/>
  <c r="BG221" i="2"/>
  <c r="BF221" i="2"/>
  <c r="T221" i="2"/>
  <c r="R221" i="2"/>
  <c r="P221" i="2"/>
  <c r="BK221" i="2"/>
  <c r="J221" i="2"/>
  <c r="BE221" i="2" s="1"/>
  <c r="BI207" i="2"/>
  <c r="BH207" i="2"/>
  <c r="BG207" i="2"/>
  <c r="BF207" i="2"/>
  <c r="T207" i="2"/>
  <c r="T204" i="2" s="1"/>
  <c r="R207" i="2"/>
  <c r="P207" i="2"/>
  <c r="BK207" i="2"/>
  <c r="J207" i="2"/>
  <c r="BE207" i="2"/>
  <c r="BI205" i="2"/>
  <c r="BH205" i="2"/>
  <c r="BG205" i="2"/>
  <c r="BF205" i="2"/>
  <c r="T205" i="2"/>
  <c r="R205" i="2"/>
  <c r="P205" i="2"/>
  <c r="P204" i="2"/>
  <c r="BK205" i="2"/>
  <c r="J205" i="2"/>
  <c r="BE205" i="2" s="1"/>
  <c r="BI201" i="2"/>
  <c r="BH201" i="2"/>
  <c r="BG201" i="2"/>
  <c r="BF201" i="2"/>
  <c r="T201" i="2"/>
  <c r="R201" i="2"/>
  <c r="P201" i="2"/>
  <c r="BK201" i="2"/>
  <c r="J201" i="2"/>
  <c r="BE201" i="2"/>
  <c r="BI197" i="2"/>
  <c r="BH197" i="2"/>
  <c r="BG197" i="2"/>
  <c r="BF197" i="2"/>
  <c r="T197" i="2"/>
  <c r="R197" i="2"/>
  <c r="P197" i="2"/>
  <c r="BK197" i="2"/>
  <c r="J197" i="2"/>
  <c r="BE197" i="2" s="1"/>
  <c r="BI194" i="2"/>
  <c r="BH194" i="2"/>
  <c r="BG194" i="2"/>
  <c r="BF194" i="2"/>
  <c r="T194" i="2"/>
  <c r="R194" i="2"/>
  <c r="P194" i="2"/>
  <c r="BK194" i="2"/>
  <c r="J194" i="2"/>
  <c r="BE194" i="2"/>
  <c r="BI190" i="2"/>
  <c r="BH190" i="2"/>
  <c r="BG190" i="2"/>
  <c r="BF190" i="2"/>
  <c r="T190" i="2"/>
  <c r="R190" i="2"/>
  <c r="P190" i="2"/>
  <c r="BK190" i="2"/>
  <c r="J190" i="2"/>
  <c r="BE190" i="2" s="1"/>
  <c r="BI176" i="2"/>
  <c r="BH176" i="2"/>
  <c r="BG176" i="2"/>
  <c r="BF176" i="2"/>
  <c r="T176" i="2"/>
  <c r="R176" i="2"/>
  <c r="P176" i="2"/>
  <c r="BK176" i="2"/>
  <c r="J176" i="2"/>
  <c r="BE176" i="2"/>
  <c r="BI162" i="2"/>
  <c r="F39" i="2" s="1"/>
  <c r="BD96" i="1" s="1"/>
  <c r="BH162" i="2"/>
  <c r="BG162" i="2"/>
  <c r="BF162" i="2"/>
  <c r="T162" i="2"/>
  <c r="R162" i="2"/>
  <c r="P162" i="2"/>
  <c r="BK162" i="2"/>
  <c r="J162" i="2"/>
  <c r="BE162" i="2" s="1"/>
  <c r="BI136" i="2"/>
  <c r="BH136" i="2"/>
  <c r="BG136" i="2"/>
  <c r="BF136" i="2"/>
  <c r="T136" i="2"/>
  <c r="R136" i="2"/>
  <c r="P136" i="2"/>
  <c r="BK136" i="2"/>
  <c r="J136" i="2"/>
  <c r="BE136" i="2"/>
  <c r="J130" i="2"/>
  <c r="J129" i="2"/>
  <c r="F129" i="2"/>
  <c r="F127" i="2"/>
  <c r="E125" i="2"/>
  <c r="J94" i="2"/>
  <c r="J93" i="2"/>
  <c r="F93" i="2"/>
  <c r="F91" i="2"/>
  <c r="E89" i="2"/>
  <c r="J20" i="2"/>
  <c r="E20" i="2"/>
  <c r="F130" i="2" s="1"/>
  <c r="J19" i="2"/>
  <c r="J14" i="2"/>
  <c r="J91" i="2" s="1"/>
  <c r="E7" i="2"/>
  <c r="E85" i="2" s="1"/>
  <c r="E121" i="2"/>
  <c r="AS95" i="1"/>
  <c r="AS94" i="1" s="1"/>
  <c r="L90" i="1"/>
  <c r="AM90" i="1"/>
  <c r="AM89" i="1"/>
  <c r="L89" i="1"/>
  <c r="AM87" i="1"/>
  <c r="L87" i="1"/>
  <c r="L85" i="1"/>
  <c r="L84" i="1"/>
  <c r="R301" i="2" l="1"/>
  <c r="BK301" i="2"/>
  <c r="J301" i="2" s="1"/>
  <c r="J108" i="2" s="1"/>
  <c r="F39" i="3"/>
  <c r="BD97" i="1" s="1"/>
  <c r="P277" i="2"/>
  <c r="BK335" i="2"/>
  <c r="J335" i="2" s="1"/>
  <c r="J110" i="2" s="1"/>
  <c r="F38" i="3"/>
  <c r="BC97" i="1" s="1"/>
  <c r="J127" i="2"/>
  <c r="T135" i="2"/>
  <c r="T134" i="2" s="1"/>
  <c r="T133" i="2" s="1"/>
  <c r="R204" i="2"/>
  <c r="BK204" i="2"/>
  <c r="J204" i="2" s="1"/>
  <c r="J101" i="2" s="1"/>
  <c r="R267" i="2"/>
  <c r="BK267" i="2"/>
  <c r="J267" i="2" s="1"/>
  <c r="J103" i="2" s="1"/>
  <c r="P292" i="2"/>
  <c r="BK323" i="2"/>
  <c r="J323" i="2" s="1"/>
  <c r="J109" i="2" s="1"/>
  <c r="R323" i="2"/>
  <c r="BK128" i="3"/>
  <c r="BK127" i="3" s="1"/>
  <c r="BK126" i="4"/>
  <c r="J36" i="4"/>
  <c r="AW98" i="1" s="1"/>
  <c r="T126" i="4"/>
  <c r="F39" i="4"/>
  <c r="BD98" i="1" s="1"/>
  <c r="R168" i="4"/>
  <c r="P168" i="4"/>
  <c r="T206" i="4"/>
  <c r="R206" i="4"/>
  <c r="R125" i="4" s="1"/>
  <c r="R124" i="4" s="1"/>
  <c r="F38" i="2"/>
  <c r="BC96" i="1" s="1"/>
  <c r="R135" i="2"/>
  <c r="T277" i="2"/>
  <c r="T276" i="2" s="1"/>
  <c r="T292" i="2"/>
  <c r="P369" i="2"/>
  <c r="T148" i="3"/>
  <c r="T134" i="3" s="1"/>
  <c r="T126" i="3" s="1"/>
  <c r="BK135" i="2"/>
  <c r="BK134" i="2" s="1"/>
  <c r="J36" i="2"/>
  <c r="AW96" i="1" s="1"/>
  <c r="P135" i="2"/>
  <c r="P134" i="2" s="1"/>
  <c r="F37" i="2"/>
  <c r="BB96" i="1" s="1"/>
  <c r="R277" i="2"/>
  <c r="R276" i="2" s="1"/>
  <c r="T301" i="2"/>
  <c r="P335" i="2"/>
  <c r="J36" i="3"/>
  <c r="AW97" i="1" s="1"/>
  <c r="R135" i="3"/>
  <c r="R134" i="3" s="1"/>
  <c r="R148" i="3"/>
  <c r="P126" i="4"/>
  <c r="P125" i="4" s="1"/>
  <c r="P124" i="4" s="1"/>
  <c r="AU98" i="1" s="1"/>
  <c r="F37" i="4"/>
  <c r="BB98" i="1" s="1"/>
  <c r="T168" i="4"/>
  <c r="BK206" i="4"/>
  <c r="J206" i="4" s="1"/>
  <c r="J102" i="4" s="1"/>
  <c r="BK148" i="3"/>
  <c r="J148" i="3" s="1"/>
  <c r="J104" i="3" s="1"/>
  <c r="BK369" i="2"/>
  <c r="J369" i="2" s="1"/>
  <c r="J111" i="2" s="1"/>
  <c r="T131" i="5"/>
  <c r="T126" i="5" s="1"/>
  <c r="T125" i="5" s="1"/>
  <c r="F36" i="5"/>
  <c r="BA99" i="1" s="1"/>
  <c r="F38" i="5"/>
  <c r="BC99" i="1" s="1"/>
  <c r="BC95" i="1" s="1"/>
  <c r="BK131" i="5"/>
  <c r="J131" i="5" s="1"/>
  <c r="J101" i="5" s="1"/>
  <c r="P131" i="5"/>
  <c r="P126" i="5" s="1"/>
  <c r="P125" i="5" s="1"/>
  <c r="AU99" i="1" s="1"/>
  <c r="J91" i="5"/>
  <c r="J36" i="5"/>
  <c r="AW99" i="1" s="1"/>
  <c r="F37" i="5"/>
  <c r="BB99" i="1" s="1"/>
  <c r="BB95" i="1" s="1"/>
  <c r="R126" i="5"/>
  <c r="R125" i="5" s="1"/>
  <c r="F39" i="5"/>
  <c r="BD99" i="1" s="1"/>
  <c r="J35" i="2"/>
  <c r="AV96" i="1" s="1"/>
  <c r="AT96" i="1" s="1"/>
  <c r="R134" i="2"/>
  <c r="P276" i="2"/>
  <c r="P133" i="2" s="1"/>
  <c r="AU96" i="1" s="1"/>
  <c r="J35" i="3"/>
  <c r="AV97" i="1" s="1"/>
  <c r="F35" i="3"/>
  <c r="AZ97" i="1" s="1"/>
  <c r="J35" i="4"/>
  <c r="AV98" i="1" s="1"/>
  <c r="AT98" i="1" s="1"/>
  <c r="F35" i="4"/>
  <c r="AZ98" i="1" s="1"/>
  <c r="J126" i="4"/>
  <c r="J100" i="4" s="1"/>
  <c r="BK125" i="4"/>
  <c r="R127" i="3"/>
  <c r="F35" i="5"/>
  <c r="AZ99" i="1" s="1"/>
  <c r="J35" i="5"/>
  <c r="AV99" i="1" s="1"/>
  <c r="AT99" i="1" s="1"/>
  <c r="J135" i="3"/>
  <c r="J103" i="3" s="1"/>
  <c r="P134" i="3"/>
  <c r="P126" i="3" s="1"/>
  <c r="AU97" i="1" s="1"/>
  <c r="F94" i="5"/>
  <c r="F36" i="2"/>
  <c r="BA96" i="1" s="1"/>
  <c r="F94" i="2"/>
  <c r="J91" i="3"/>
  <c r="J91" i="4"/>
  <c r="F36" i="3"/>
  <c r="BA97" i="1" s="1"/>
  <c r="F36" i="4"/>
  <c r="BA98" i="1" s="1"/>
  <c r="E85" i="5"/>
  <c r="F94" i="3"/>
  <c r="F94" i="4"/>
  <c r="F35" i="2"/>
  <c r="AZ96" i="1" s="1"/>
  <c r="J135" i="2" l="1"/>
  <c r="J100" i="2" s="1"/>
  <c r="J128" i="3"/>
  <c r="J100" i="3" s="1"/>
  <c r="R133" i="2"/>
  <c r="T125" i="4"/>
  <c r="T124" i="4" s="1"/>
  <c r="R126" i="3"/>
  <c r="AT97" i="1"/>
  <c r="BK276" i="2"/>
  <c r="J276" i="2" s="1"/>
  <c r="J105" i="2" s="1"/>
  <c r="BK126" i="5"/>
  <c r="J126" i="5" s="1"/>
  <c r="J99" i="5" s="1"/>
  <c r="BD95" i="1"/>
  <c r="BD94" i="1" s="1"/>
  <c r="W33" i="1" s="1"/>
  <c r="BK134" i="3"/>
  <c r="J134" i="3" s="1"/>
  <c r="J102" i="3" s="1"/>
  <c r="AY95" i="1"/>
  <c r="BC94" i="1"/>
  <c r="AY94" i="1" s="1"/>
  <c r="AZ95" i="1"/>
  <c r="AZ94" i="1" s="1"/>
  <c r="J127" i="3"/>
  <c r="J99" i="3" s="1"/>
  <c r="BK126" i="3"/>
  <c r="J126" i="3" s="1"/>
  <c r="J125" i="4"/>
  <c r="J99" i="4" s="1"/>
  <c r="BK124" i="4"/>
  <c r="J124" i="4" s="1"/>
  <c r="AU95" i="1"/>
  <c r="AU94" i="1" s="1"/>
  <c r="BK125" i="5"/>
  <c r="J125" i="5" s="1"/>
  <c r="BA95" i="1"/>
  <c r="J134" i="2"/>
  <c r="J99" i="2" s="1"/>
  <c r="BK133" i="2"/>
  <c r="J133" i="2" s="1"/>
  <c r="BB94" i="1"/>
  <c r="AX95" i="1"/>
  <c r="AV95" i="1" l="1"/>
  <c r="W32" i="1"/>
  <c r="J98" i="5"/>
  <c r="J32" i="5"/>
  <c r="W29" i="1"/>
  <c r="AV94" i="1"/>
  <c r="J98" i="4"/>
  <c r="J32" i="4"/>
  <c r="J98" i="3"/>
  <c r="J32" i="3"/>
  <c r="AW95" i="1"/>
  <c r="BA94" i="1"/>
  <c r="AX94" i="1"/>
  <c r="W31" i="1"/>
  <c r="J98" i="2"/>
  <c r="J32" i="2"/>
  <c r="AT95" i="1" l="1"/>
  <c r="W30" i="1"/>
  <c r="AW94" i="1"/>
  <c r="AK30" i="1" s="1"/>
  <c r="J41" i="5"/>
  <c r="AG99" i="1"/>
  <c r="AN99" i="1" s="1"/>
  <c r="J41" i="3"/>
  <c r="AG97" i="1"/>
  <c r="AN97" i="1" s="1"/>
  <c r="J41" i="4"/>
  <c r="AG98" i="1"/>
  <c r="AN98" i="1" s="1"/>
  <c r="AK29" i="1"/>
  <c r="AT94" i="1"/>
  <c r="J41" i="2"/>
  <c r="AG96" i="1"/>
  <c r="AG95" i="1" l="1"/>
  <c r="AN96" i="1"/>
  <c r="AG94" i="1" l="1"/>
  <c r="AN95" i="1"/>
  <c r="AK26" i="1" l="1"/>
  <c r="AK35" i="1" s="1"/>
  <c r="AN94" i="1"/>
</calcChain>
</file>

<file path=xl/sharedStrings.xml><?xml version="1.0" encoding="utf-8"?>
<sst xmlns="http://schemas.openxmlformats.org/spreadsheetml/2006/main" count="6301" uniqueCount="817">
  <si>
    <t>Export Komplet</t>
  </si>
  <si>
    <t/>
  </si>
  <si>
    <t>2.0</t>
  </si>
  <si>
    <t>False</t>
  </si>
  <si>
    <t>{d1f41e9a-ea02-45b8-b492-2de56cdca30c}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</si>
  <si>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</si>
  <si>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</si>
  <si>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</si>
  <si>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</si>
  <si>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</si>
  <si>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</si>
  <si>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</si>
  <si>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</si>
  <si>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</si>
  <si>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ZUS-CESKA-LIPA-CAST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</si>
  <si>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</si>
  <si>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</si>
  <si>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ZTI V ČÁSTI BUDOVY 1.NP. ZUŠ ČESKÁ LÍPA-A</t>
  </si>
  <si>
    <t>KSO:</t>
  </si>
  <si>
    <t>CC-CZ:</t>
  </si>
  <si>
    <t>Místo:</t>
  </si>
  <si>
    <t>Náměstí T. G. M. čp. 1</t>
  </si>
  <si>
    <t>Datum:</t>
  </si>
  <si>
    <t>5. 4. 2019</t>
  </si>
  <si>
    <t>Zadavatel:</t>
  </si>
  <si>
    <t>IČ:</t>
  </si>
  <si>
    <t>MĚSTO ČESKÁ LÍPA</t>
  </si>
  <si>
    <t>DIČ:</t>
  </si>
  <si>
    <t>Uchazeč:</t>
  </si>
  <si>
    <t>Vyplň údaj</t>
  </si>
  <si>
    <t>Projektant:</t>
  </si>
  <si>
    <t>Ing. Petr KUČERA</t>
  </si>
  <si>
    <t>True</t>
  </si>
  <si>
    <t>Zpracovatel:</t>
  </si>
  <si>
    <t>Jaroslav VALENTA</t>
  </si>
  <si>
    <t>Poznámka:</t>
  </si>
  <si>
    <t>Soupis prací je sestaven s využitím Cenové soustavy ÚRS podle projektové dokumentace pro provádění stavby.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</si>
  <si>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</si>
  <si>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</si>
  <si>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</si>
  <si>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</si>
  <si>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</si>
  <si>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</si>
  <si>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</si>
  <si>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</si>
  <si>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</si>
  <si>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</si>
  <si>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</si>
  <si>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</si>
  <si>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</si>
  <si>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</si>
  <si>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</si>
  <si>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</si>
  <si>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</si>
  <si>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</si>
  <si>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</si>
  <si>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</si>
  <si>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</si>
  <si>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</si>
  <si>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</si>
  <si>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</si>
  <si>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</si>
  <si>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</si>
  <si>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</si>
  <si>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</si>
  <si>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</si>
  <si>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</si>
  <si>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</si>
  <si>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</si>
  <si>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</si>
  <si>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</si>
  <si>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</si>
  <si>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</si>
  <si>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</si>
  <si>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</si>
  <si>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</si>
  <si>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</si>
  <si>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</si>
  <si>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</si>
  <si>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</si>
  <si>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</si>
  <si>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701</t>
  </si>
  <si>
    <t>SO 701 ARCHITEKTONICKO - STAVEBNÍ ŘEŠENÍ</t>
  </si>
  <si>
    <t>STA</t>
  </si>
  <si>
    <t>1</t>
  </si>
  <si>
    <t>{d909f0a4-2dae-48d3-b957-297aacd96d3b}</t>
  </si>
  <si>
    <t>2</t>
  </si>
  <si>
    <t>/</t>
  </si>
  <si>
    <t>SO 701.1</t>
  </si>
  <si>
    <t>SO 701.1 STAVEBNÍ OBJEKT</t>
  </si>
  <si>
    <t>Soupis</t>
  </si>
  <si>
    <t>{a280309e-300d-4efc-af51-47b79576e5e6}</t>
  </si>
  <si>
    <t>SO 701.2a</t>
  </si>
  <si>
    <t>SO 701.2a  ZTI LEŽATÝ ROZVOD 1.PP A 1.NP</t>
  </si>
  <si>
    <t>{10191d7f-36c4-497b-b2dd-5bc9ee6c8d06}</t>
  </si>
  <si>
    <t>SO 701.2b</t>
  </si>
  <si>
    <t>SO 701.2b ZTI SOCIÁLKY SÁLY</t>
  </si>
  <si>
    <t>{96957c6f-eec9-4ba3-9e24-61cd28a16079}</t>
  </si>
  <si>
    <t>SO 701.3</t>
  </si>
  <si>
    <t>SO 701.3 VEDLEJŠÍ ROZPOČTOVÉ NÁKLADY</t>
  </si>
  <si>
    <t>{944842a1-d126-4b6f-8ac0-debaddde31b1}</t>
  </si>
  <si>
    <t>d02</t>
  </si>
  <si>
    <t>skladba d02</t>
  </si>
  <si>
    <t>m2</t>
  </si>
  <si>
    <t>160,58</t>
  </si>
  <si>
    <t>KRYCÍ LIST SOUPISU PRACÍ</t>
  </si>
  <si>
    <t>Objekt:</t>
  </si>
  <si>
    <t>SO 701 - SO 701 ARCHITEKTONICKO - STAVEBNÍ ŘEŠENÍ</t>
  </si>
  <si>
    <t>Soupis:</t>
  </si>
  <si>
    <t>SO 701.1 - SO 701.1 STAVEBNÍ OBJEKT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</si>
  <si>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</si>
  <si>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</si>
  <si>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</si>
  <si>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</si>
  <si>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</si>
  <si>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</si>
  <si>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</si>
  <si>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</si>
  <si>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</si>
  <si>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</si>
  <si>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</si>
  <si>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</si>
  <si>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</si>
  <si>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</si>
  <si>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</si>
  <si>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</si>
  <si>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</si>
  <si>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</si>
  <si>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</si>
  <si>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</si>
  <si>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</si>
  <si>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</si>
  <si>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</si>
  <si>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</si>
  <si>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</si>
  <si>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</si>
  <si>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</si>
  <si>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</si>
  <si>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</si>
  <si>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</si>
  <si>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</si>
  <si>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</si>
  <si>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</si>
  <si>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</si>
  <si>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</si>
  <si>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</si>
  <si>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</si>
  <si>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612131100</t>
  </si>
  <si>
    <t>Vápenný postřik vnitřních stěn nanášený ručně</t>
  </si>
  <si>
    <t>CS ÚRS 2018 01</t>
  </si>
  <si>
    <t>4</t>
  </si>
  <si>
    <t>-992989650</t>
  </si>
  <si>
    <t>VV</t>
  </si>
  <si>
    <t>"nad obklady 30 cm"</t>
  </si>
  <si>
    <t>"151"(1,40+1,725)*2*0,30</t>
  </si>
  <si>
    <t>"152"(0,805+1,725)*2*0,30</t>
  </si>
  <si>
    <t>"153"(0,88+1,725)*2*0,30</t>
  </si>
  <si>
    <t>"154"(1,85+1,725)*2*0,30</t>
  </si>
  <si>
    <t>"155"(1,65+1,725)*2*0,30</t>
  </si>
  <si>
    <t>"156"(2,285+2,60)*2*0,30</t>
  </si>
  <si>
    <t>"157,158,159"((1,20+0,80)*2*0,30)*3</t>
  </si>
  <si>
    <t>"160"(3,61+1,50)*2*0,30</t>
  </si>
  <si>
    <t>"161"(3,34+1,50)*2*0,30</t>
  </si>
  <si>
    <t>"162"(2,010+2,60)*2*0,30</t>
  </si>
  <si>
    <t>"163,164,165"((1,20+0,80)*2*0,30)*3</t>
  </si>
  <si>
    <t>"ozn D02 pod obklady"</t>
  </si>
  <si>
    <t>"151"(1,40+1,725)*2*2,00-0,60*2,00</t>
  </si>
  <si>
    <t>"152"(0,805+1,725)*2*2,00-0,60*2,00</t>
  </si>
  <si>
    <t>"153"(0,88+1,725)*2*2,00-0,60*2,00</t>
  </si>
  <si>
    <t>"154"(1,85+1,725)*2*2,00-0,60*2,00</t>
  </si>
  <si>
    <t>"155"(1,65+1,725)*2*2,00-0,60*2,00</t>
  </si>
  <si>
    <t>"156"(2,285+2,60)*2*2,00-(0,80+0,60*3)*2,00</t>
  </si>
  <si>
    <t>"157,158,159"((1,20+0,80)*2*2,00-0,60*0,80)*3</t>
  </si>
  <si>
    <t>"160"(3,61+1,50)*2*2,00-(0,80*2,00*2)</t>
  </si>
  <si>
    <t>"161"(3,34+1,50)*2*2,00-0,80*2,00*2</t>
  </si>
  <si>
    <t>"162"(2,010+2,60)*2*2,00-(0,80+0,60*3)*2,00</t>
  </si>
  <si>
    <t>"163,164,165"((1,20+0,80)*2*2,00-0,60)*3</t>
  </si>
  <si>
    <t>Součet</t>
  </si>
  <si>
    <t>612321121</t>
  </si>
  <si>
    <t>Vápenocementová omítka hladká jednovrstvá vnitřních stěn nanášená ručně</t>
  </si>
  <si>
    <t>-318122665</t>
  </si>
  <si>
    <t>" pod obklady ozn. D02"</t>
  </si>
  <si>
    <t>3</t>
  </si>
  <si>
    <t>612321141</t>
  </si>
  <si>
    <t>Vápenocementová omítka štuková dvouvrstvá vnitřních stěn nanášená ručně</t>
  </si>
  <si>
    <t>-1114476952</t>
  </si>
  <si>
    <t>631311115</t>
  </si>
  <si>
    <t>Mazanina tl do 80 mm z betonu prostého bez zvýšených nároků na prostředí tř. C 20/25</t>
  </si>
  <si>
    <t>m3</t>
  </si>
  <si>
    <t>1476242196</t>
  </si>
  <si>
    <t>"D03-P20"</t>
  </si>
  <si>
    <t>"160"5,20*0,065</t>
  </si>
  <si>
    <t>5</t>
  </si>
  <si>
    <t>631319011</t>
  </si>
  <si>
    <t>Příplatek k mazanině tl do 80 mm za přehlazení povrchu</t>
  </si>
  <si>
    <t>-1851880099</t>
  </si>
  <si>
    <t>631319171</t>
  </si>
  <si>
    <t>Příplatek k mazanině tl do 80 mm za stržení povrchu spodní vrstvy před vložením výztuže</t>
  </si>
  <si>
    <t>-1127249183</t>
  </si>
  <si>
    <t>7</t>
  </si>
  <si>
    <t>631362021</t>
  </si>
  <si>
    <t>Výztuž mazanin svařovanými sítěmi Kari</t>
  </si>
  <si>
    <t>t</t>
  </si>
  <si>
    <t>-1877179922</t>
  </si>
  <si>
    <t>"160"5,20*0,0054*1,10</t>
  </si>
  <si>
    <t>9</t>
  </si>
  <si>
    <t>Ostatní konstrukce a práce, bourání</t>
  </si>
  <si>
    <t>8</t>
  </si>
  <si>
    <t>900001</t>
  </si>
  <si>
    <t xml:space="preserve">Pomocné stavební práce, sekání, plentování, výpomoce pro řemesla </t>
  </si>
  <si>
    <t>hod</t>
  </si>
  <si>
    <t>365542833</t>
  </si>
  <si>
    <t>"2 pracovníci 4 dny 8 hod"2*4*8</t>
  </si>
  <si>
    <t>952901111</t>
  </si>
  <si>
    <t>Vyčištění budov bytové a občanské výstavby při výšce podlaží do 4 m</t>
  </si>
  <si>
    <t>-2034526111</t>
  </si>
  <si>
    <t>"1.np "</t>
  </si>
  <si>
    <t>"151"1,40*1,725</t>
  </si>
  <si>
    <t>"152"0,805*1,725</t>
  </si>
  <si>
    <t>"153"0,88*1,725</t>
  </si>
  <si>
    <t>"154"1,84*1,725</t>
  </si>
  <si>
    <t>"155"1,65*1,275</t>
  </si>
  <si>
    <t>"156"2,285*2,60</t>
  </si>
  <si>
    <t>"157,158,159"1,20*0,80*3</t>
  </si>
  <si>
    <t>"160"3,61*1,50</t>
  </si>
  <si>
    <t>"161"3,34*1,50</t>
  </si>
  <si>
    <t>"162"2,01*2,60</t>
  </si>
  <si>
    <t>"163,164,165"1,20*0,80*3</t>
  </si>
  <si>
    <t>10</t>
  </si>
  <si>
    <t>965042141</t>
  </si>
  <si>
    <t>Bourání podkladů pod dlažby nebo mazanin betonových nebo z litého asfaltu tl do 100 mm pl přes 4 m2</t>
  </si>
  <si>
    <t>679037723</t>
  </si>
  <si>
    <t>"160"5,20</t>
  </si>
  <si>
    <t>"tl. 100 mm"5,20*0,10</t>
  </si>
  <si>
    <t>11</t>
  </si>
  <si>
    <t>978013191</t>
  </si>
  <si>
    <t>Otlučení (osekání) vnitřní vápenné nebo vápenocementové omítky stěn v rozsahu do 100 %</t>
  </si>
  <si>
    <t>-1039022526</t>
  </si>
  <si>
    <t>12</t>
  </si>
  <si>
    <t>978059541</t>
  </si>
  <si>
    <t>Odsekání a odebrání obkladů stěn z vnitřních obkládaček plochy přes 1 m2</t>
  </si>
  <si>
    <t>2076205577</t>
  </si>
  <si>
    <t>94</t>
  </si>
  <si>
    <t>Lešení a stavební výtahy</t>
  </si>
  <si>
    <t>13</t>
  </si>
  <si>
    <t>949101111</t>
  </si>
  <si>
    <t>Lešení pomocné pro objekty pozemních staveb s lešeňovou podlahou v do 1,9 m zatížení do 150 kg/m2</t>
  </si>
  <si>
    <t>1227608873</t>
  </si>
  <si>
    <t>997</t>
  </si>
  <si>
    <t>Přesun sutě</t>
  </si>
  <si>
    <t>14</t>
  </si>
  <si>
    <t>997013156</t>
  </si>
  <si>
    <t>Vnitrostaveništní doprava suti a vybouraných hmot pro budovy v do 21 m s omezením mechanizace</t>
  </si>
  <si>
    <t>1946787519</t>
  </si>
  <si>
    <t>997013501</t>
  </si>
  <si>
    <t>Odvoz suti a vybouraných hmot na skládku nebo meziskládku do 1 km se složením</t>
  </si>
  <si>
    <t>-603494425</t>
  </si>
  <si>
    <t>16</t>
  </si>
  <si>
    <t>997013509</t>
  </si>
  <si>
    <t>Příplatek k odvozu suti a vybouraných hmot na skládku ZKD 1 km přes 1 km</t>
  </si>
  <si>
    <t>-295330245</t>
  </si>
  <si>
    <t>14,003*19</t>
  </si>
  <si>
    <t>17</t>
  </si>
  <si>
    <t>997013831</t>
  </si>
  <si>
    <t>Poplatek za uložení na skládce (skládkovné) stavebního odpadu směsného kód odpadu 170 904</t>
  </si>
  <si>
    <t>1044921528</t>
  </si>
  <si>
    <t>14,003</t>
  </si>
  <si>
    <t>998</t>
  </si>
  <si>
    <t>Přesun hmot</t>
  </si>
  <si>
    <t>18</t>
  </si>
  <si>
    <t>998011003</t>
  </si>
  <si>
    <t>Přesun hmot pro budovy zděné v do 24 m</t>
  </si>
  <si>
    <t>-148849562</t>
  </si>
  <si>
    <t>PSV</t>
  </si>
  <si>
    <t>Práce a dodávky PSV</t>
  </si>
  <si>
    <t>711</t>
  </si>
  <si>
    <t>Izolace proti vodě, vlhkosti a plynům</t>
  </si>
  <si>
    <t>19</t>
  </si>
  <si>
    <t>711111001</t>
  </si>
  <si>
    <t>Provedení izolace proti zemní vlhkosti vodorovné za studena nátěrem penetračním</t>
  </si>
  <si>
    <t>-1098314555</t>
  </si>
  <si>
    <t>"ozn.D03"</t>
  </si>
  <si>
    <t>20</t>
  </si>
  <si>
    <t>M</t>
  </si>
  <si>
    <t>11163150</t>
  </si>
  <si>
    <t>lak asfaltový penetrační</t>
  </si>
  <si>
    <t>32</t>
  </si>
  <si>
    <t>1121549571</t>
  </si>
  <si>
    <t>5,200*0,0003</t>
  </si>
  <si>
    <t>711131811</t>
  </si>
  <si>
    <t>Odstranění izolace proti zemní vlhkosti vodorovné</t>
  </si>
  <si>
    <t>1152276920</t>
  </si>
  <si>
    <t>22</t>
  </si>
  <si>
    <t>711141559</t>
  </si>
  <si>
    <t>Provedení izolace proti zemní vlhkosti pásy přitavením vodorovné NAIP</t>
  </si>
  <si>
    <t>34886437</t>
  </si>
  <si>
    <t>"160"5,20*2</t>
  </si>
  <si>
    <t>23</t>
  </si>
  <si>
    <t>62852015</t>
  </si>
  <si>
    <t>pásy s modifikovaným asfaltem vložka skelná tkanina</t>
  </si>
  <si>
    <t>818667835</t>
  </si>
  <si>
    <t>"ozn.D03 -p01"</t>
  </si>
  <si>
    <t>"160"5,20*1,15*2</t>
  </si>
  <si>
    <t>24</t>
  </si>
  <si>
    <t>998711103</t>
  </si>
  <si>
    <t>Přesun hmot tonážní pro izolace proti vodě, vlhkosti a plynům v objektech výšky do 60 m</t>
  </si>
  <si>
    <t>1506005355</t>
  </si>
  <si>
    <t>713</t>
  </si>
  <si>
    <t>Izolace tepelné</t>
  </si>
  <si>
    <t>25</t>
  </si>
  <si>
    <t>713121111</t>
  </si>
  <si>
    <t>Montáž izolace tepelné podlah volně kladenými rohožemi, pásy, dílci, deskami 1 vrstva</t>
  </si>
  <si>
    <t>217014869</t>
  </si>
  <si>
    <t>"D03-P01"</t>
  </si>
  <si>
    <t>26</t>
  </si>
  <si>
    <t>28375908</t>
  </si>
  <si>
    <t>deska EPS 150 pro trvalé zatížení v tlaku tl 40mm</t>
  </si>
  <si>
    <t>154381660</t>
  </si>
  <si>
    <t>"160"5,20*1,02</t>
  </si>
  <si>
    <t>27</t>
  </si>
  <si>
    <t>998713103</t>
  </si>
  <si>
    <t>Přesun hmot tonážní pro izolace tepelné v objektech v do 24 m</t>
  </si>
  <si>
    <t>304949949</t>
  </si>
  <si>
    <t>763</t>
  </si>
  <si>
    <t>Konstrukce suché výstavby</t>
  </si>
  <si>
    <t>28</t>
  </si>
  <si>
    <t>763164527</t>
  </si>
  <si>
    <t>SDK obklad kovových kcí tvaru L š do 0,4 m desky 2xH2DF 12,5</t>
  </si>
  <si>
    <t>m</t>
  </si>
  <si>
    <t>1262558951</t>
  </si>
  <si>
    <t>"ozn d06"</t>
  </si>
  <si>
    <t>"157,158,159"0,80*3</t>
  </si>
  <si>
    <t>"163,164,165"0,80*3</t>
  </si>
  <si>
    <t>29</t>
  </si>
  <si>
    <t>763164547</t>
  </si>
  <si>
    <t>SDK obklad kovových kcí tvaru L š do 0,8 m desky 2xH2DF 12,5</t>
  </si>
  <si>
    <t>-1130772683</t>
  </si>
  <si>
    <t>"ozn.D07"</t>
  </si>
  <si>
    <t>"158"4,35</t>
  </si>
  <si>
    <t>"165"4,35</t>
  </si>
  <si>
    <t>30</t>
  </si>
  <si>
    <t>763164822a</t>
  </si>
  <si>
    <t>Demontáž SDK obkladu kovových kcí opláštění dvojité kanalizace u podlahy</t>
  </si>
  <si>
    <t>-661445326</t>
  </si>
  <si>
    <t>"157,158,159"0,20*2*0,80*3</t>
  </si>
  <si>
    <t>"163,164,165"0,20*2*0,80*3</t>
  </si>
  <si>
    <t>d06</t>
  </si>
  <si>
    <t>31</t>
  </si>
  <si>
    <t>763164822b</t>
  </si>
  <si>
    <t>Demontáž SDK obkladu kovových kcí opláštění dvojité kanalizace u stěn a sloupů</t>
  </si>
  <si>
    <t>1045080907</t>
  </si>
  <si>
    <t>"158"(0,30+0,20)*4,35</t>
  </si>
  <si>
    <t>"165"(0,30+0,20)*4,35</t>
  </si>
  <si>
    <t>d07</t>
  </si>
  <si>
    <t>998763303</t>
  </si>
  <si>
    <t>Přesun hmot tonážní pro sádrokartonové konstrukce v objektech v do 24 m</t>
  </si>
  <si>
    <t>177621013</t>
  </si>
  <si>
    <t>771</t>
  </si>
  <si>
    <t>Podlahy z dlaždic</t>
  </si>
  <si>
    <t>33</t>
  </si>
  <si>
    <t>771571810</t>
  </si>
  <si>
    <t>Demontáž podlah z dlaždic keramických kladených do malty</t>
  </si>
  <si>
    <t>-241880251</t>
  </si>
  <si>
    <t>d03</t>
  </si>
  <si>
    <t>34</t>
  </si>
  <si>
    <t>771574131</t>
  </si>
  <si>
    <t>Montáž podlah keramických režných protiskluzných lepených flexibilním lepidlem do 50 ks/m2</t>
  </si>
  <si>
    <t>2084086733</t>
  </si>
  <si>
    <t>35</t>
  </si>
  <si>
    <t>59761116</t>
  </si>
  <si>
    <t>dlaždice keramické hutné  protiskluzné</t>
  </si>
  <si>
    <t>128449563</t>
  </si>
  <si>
    <t>5,20*1,10</t>
  </si>
  <si>
    <t>36</t>
  </si>
  <si>
    <t>998771103</t>
  </si>
  <si>
    <t>Přesun hmot tonážní pro podlahy z dlaždic v objektech v do 24 m</t>
  </si>
  <si>
    <t>506696483</t>
  </si>
  <si>
    <t>781</t>
  </si>
  <si>
    <t>Dokončovací práce - obklady</t>
  </si>
  <si>
    <t>37</t>
  </si>
  <si>
    <t>781474115</t>
  </si>
  <si>
    <t>Montáž obkladů vnitřních keramických hladkých do 25 ks/m2 lepených flexibilním lepidlem</t>
  </si>
  <si>
    <t>2122691859</t>
  </si>
  <si>
    <t>"obklady ozn. D02"</t>
  </si>
  <si>
    <t>38</t>
  </si>
  <si>
    <t>59761039</t>
  </si>
  <si>
    <t>obkládačky keramické koupelnové (bílé i barevné) přes 22 do 25 ks/m2</t>
  </si>
  <si>
    <t>-1660878802</t>
  </si>
  <si>
    <t>160,58*1,10</t>
  </si>
  <si>
    <t>39</t>
  </si>
  <si>
    <t>781494111a</t>
  </si>
  <si>
    <t>Nerezové profily rohové a ukončovací lepené flexibilním lepidlem</t>
  </si>
  <si>
    <t>-1830930171</t>
  </si>
  <si>
    <t>"odhad"80</t>
  </si>
  <si>
    <t>40</t>
  </si>
  <si>
    <t>781495111</t>
  </si>
  <si>
    <t>Penetrace podkladu vnitřních obkladů</t>
  </si>
  <si>
    <t>185070059</t>
  </si>
  <si>
    <t>41</t>
  </si>
  <si>
    <t>998781103</t>
  </si>
  <si>
    <t>Přesun hmot tonážní pro obklady keramické v objektech v do 24 m</t>
  </si>
  <si>
    <t>-89238471</t>
  </si>
  <si>
    <t>784</t>
  </si>
  <si>
    <t>Dokončovací práce - malby a tapety</t>
  </si>
  <si>
    <t>42</t>
  </si>
  <si>
    <t>784181101</t>
  </si>
  <si>
    <t>Základní akrylátová jednonásobná penetrace podkladu v místnostech výšky do 3,80m</t>
  </si>
  <si>
    <t>-1274561665</t>
  </si>
  <si>
    <t>43</t>
  </si>
  <si>
    <t>784211101</t>
  </si>
  <si>
    <t>Dvojnásobné bílé malby ze směsí za mokra výborně otěruvzdorných v místnostech výšky do 3,80 m</t>
  </si>
  <si>
    <t>724817687</t>
  </si>
  <si>
    <t>44</t>
  </si>
  <si>
    <t>784211163</t>
  </si>
  <si>
    <t>Příplatek k cenám 2x maleb ze směsí za mokra otěruvzdorných za barevnou malbu středně sytého odstínu</t>
  </si>
  <si>
    <t>-1174258807</t>
  </si>
  <si>
    <t>SO 701.2a - SO 701.2a  ZTI LEŽATÝ ROZVOD 1.PP A 1.NP</t>
  </si>
  <si>
    <t xml:space="preserve">    722 - Zdravotechnika - vnitřní vodovod</t>
  </si>
  <si>
    <t>997013216</t>
  </si>
  <si>
    <t>Vnitrostaveništní doprava suti a vybouraných hmot pro budovy v do 21 m ručně</t>
  </si>
  <si>
    <t>816178306</t>
  </si>
  <si>
    <t>-2057633022</t>
  </si>
  <si>
    <t>997013803</t>
  </si>
  <si>
    <t>Poplatek za uložení na skládce (skládkovné) stavebního odpadu cihelného kód odpadu 170 102</t>
  </si>
  <si>
    <t>1557308076</t>
  </si>
  <si>
    <t>245423260</t>
  </si>
  <si>
    <t>713411121</t>
  </si>
  <si>
    <t>Montáž izolace tepelné potrubí pásy nebo rohožemi s Al fólií staženými drátem 1x</t>
  </si>
  <si>
    <t>811009358</t>
  </si>
  <si>
    <t>631545100</t>
  </si>
  <si>
    <t>pouzdro izolační potrubní s jednostrannou Al fólií max. 250/100 °C 22/25 mm</t>
  </si>
  <si>
    <t>-1981228400</t>
  </si>
  <si>
    <t>159,2</t>
  </si>
  <si>
    <t>159,2*0,9 'Přepočtené koeficientem množství</t>
  </si>
  <si>
    <t>631545310</t>
  </si>
  <si>
    <t>pouzdro izolační potrubní s jednostrannou Al fólií max. 250/100 °C 28/30 mm</t>
  </si>
  <si>
    <t>1304909231</t>
  </si>
  <si>
    <t>92,7</t>
  </si>
  <si>
    <t>17,6</t>
  </si>
  <si>
    <t>110,3*0,9 'Přepočtené koeficientem množství</t>
  </si>
  <si>
    <t>631545750</t>
  </si>
  <si>
    <t>pouzdro izolační potrubní s jednostrannou Al fólií max. 250/100 °C 60/40 mm</t>
  </si>
  <si>
    <t>713369610</t>
  </si>
  <si>
    <t>73,889*0,9 'Přepočtené koeficientem množství</t>
  </si>
  <si>
    <t>1914053337</t>
  </si>
  <si>
    <t>722</t>
  </si>
  <si>
    <t>Zdravotechnika - vnitřní vodovod</t>
  </si>
  <si>
    <t>722130233</t>
  </si>
  <si>
    <t>Potrubí vodovodní ocelové závitové pozinkované svařované běžné DN 25</t>
  </si>
  <si>
    <t>2144479730</t>
  </si>
  <si>
    <t>9,5+79</t>
  </si>
  <si>
    <t>722130234</t>
  </si>
  <si>
    <t>Potrubí vodovodní ocelové závitové pozinkované svařované běžné DN 32</t>
  </si>
  <si>
    <t>-11893797</t>
  </si>
  <si>
    <t>722130235</t>
  </si>
  <si>
    <t>Potrubí vodovodní ocelové závitové pozinkované svařované běžné DN 40</t>
  </si>
  <si>
    <t>-1139855718</t>
  </si>
  <si>
    <t>722130236</t>
  </si>
  <si>
    <t>Potrubí vodovodní ocelové závitové pozinkované svařované běžné DN 50</t>
  </si>
  <si>
    <t>-1464112181</t>
  </si>
  <si>
    <t>722130802</t>
  </si>
  <si>
    <t>Demontáž potrubí ocelové pozinkované závitové do DN 40</t>
  </si>
  <si>
    <t>-1615815976</t>
  </si>
  <si>
    <t>161,4+83,5</t>
  </si>
  <si>
    <t>722130803</t>
  </si>
  <si>
    <t>Demontáž potrubí ocelové pozinkované závitové do DN 50</t>
  </si>
  <si>
    <t>1076465906</t>
  </si>
  <si>
    <t>71,5</t>
  </si>
  <si>
    <t>722130804</t>
  </si>
  <si>
    <t>Demontáž potrubí ocelové pozinkované závitové do DN 65</t>
  </si>
  <si>
    <t>-1898684479</t>
  </si>
  <si>
    <t>45,2+21+35+13</t>
  </si>
  <si>
    <t>722130805</t>
  </si>
  <si>
    <t>Demontáž potrubí ocelové pozinkované závitové do DN 80</t>
  </si>
  <si>
    <t>-2091564325</t>
  </si>
  <si>
    <t>722174002</t>
  </si>
  <si>
    <t>Potrubí vodovodní plastové PPR svar polyfuze PN 16 D 20 x 2,8 mm</t>
  </si>
  <si>
    <t>1600737004</t>
  </si>
  <si>
    <t>1PP</t>
  </si>
  <si>
    <t>66</t>
  </si>
  <si>
    <t>1NP</t>
  </si>
  <si>
    <t>722174003</t>
  </si>
  <si>
    <t>Potrubí vodovodní plastové PPR svar polyfuze PN 16 D 25 x 3,5 mm</t>
  </si>
  <si>
    <t>1765132088</t>
  </si>
  <si>
    <t>8,5</t>
  </si>
  <si>
    <t>53,7</t>
  </si>
  <si>
    <t>722174004</t>
  </si>
  <si>
    <t>Potrubí vodovodní plastové PPR svar polyfuze PN 16 D 32 x 4,4 mm</t>
  </si>
  <si>
    <t>-936132740</t>
  </si>
  <si>
    <t>134</t>
  </si>
  <si>
    <t>25,2</t>
  </si>
  <si>
    <t>722174005</t>
  </si>
  <si>
    <t>Potrubí vodovodní plastové PPR svar polyfuze PN 16 D 40 x 5,5 mm</t>
  </si>
  <si>
    <t>-855343207</t>
  </si>
  <si>
    <t>71,3</t>
  </si>
  <si>
    <t>21,4</t>
  </si>
  <si>
    <t>722174006</t>
  </si>
  <si>
    <t>Potrubí vodovodní plastové PPR svar polyfuze PN 16 D 50 x 6,9 mm</t>
  </si>
  <si>
    <t>1931010061</t>
  </si>
  <si>
    <t>722174027</t>
  </si>
  <si>
    <t>Potrubí vodovodní plastové PPR svar polyfuze PN 20 D 63 x 10,5 mm</t>
  </si>
  <si>
    <t>-607718799</t>
  </si>
  <si>
    <t>45,2</t>
  </si>
  <si>
    <t>722174028</t>
  </si>
  <si>
    <t>Potrubí vodovodní plastové PPR svar polyfuze PN 20 D 75 x 12,5 mm</t>
  </si>
  <si>
    <t>1946962235</t>
  </si>
  <si>
    <t>3,5+2</t>
  </si>
  <si>
    <t>286546920</t>
  </si>
  <si>
    <t>objímka kovová s vrutem D 20-25mm</t>
  </si>
  <si>
    <t>kus</t>
  </si>
  <si>
    <t>206883789</t>
  </si>
  <si>
    <t>134+126</t>
  </si>
  <si>
    <t>286546940</t>
  </si>
  <si>
    <t>objímka kovová PPR s vrutem 32-40mm</t>
  </si>
  <si>
    <t>1494904944</t>
  </si>
  <si>
    <t>159+93</t>
  </si>
  <si>
    <t>286546960</t>
  </si>
  <si>
    <t>objímka kovová s vrutem D 50-63mm</t>
  </si>
  <si>
    <t>-208369169</t>
  </si>
  <si>
    <t>18+45</t>
  </si>
  <si>
    <t>286547120</t>
  </si>
  <si>
    <t>objímka kovová s matkou D 72-78mm</t>
  </si>
  <si>
    <t>-968716499</t>
  </si>
  <si>
    <t>722181211</t>
  </si>
  <si>
    <t>Ochrana vodovodního potrubí přilepenými termoizolačními trubicemi z PE tl do 6 mm DN do 22 mm</t>
  </si>
  <si>
    <t>-136761760</t>
  </si>
  <si>
    <t>67</t>
  </si>
  <si>
    <t>722181212</t>
  </si>
  <si>
    <t>Ochrana vodovodního potrubí přilepenými termoizolačními trubicemi z PE tl do 6 mm DN do 32 mm</t>
  </si>
  <si>
    <t>243815093</t>
  </si>
  <si>
    <t>62,5</t>
  </si>
  <si>
    <t>722220857</t>
  </si>
  <si>
    <t xml:space="preserve">Demontáže armatur a ventilů včetně příslušentví </t>
  </si>
  <si>
    <t>-1504559857</t>
  </si>
  <si>
    <t>722230101</t>
  </si>
  <si>
    <t>Ventil přímý G 1/2 se dvěma závity</t>
  </si>
  <si>
    <t>-1508285375</t>
  </si>
  <si>
    <t>722230105</t>
  </si>
  <si>
    <t>Ventil přímý G 6/4 se dvěma závity</t>
  </si>
  <si>
    <t>1138907146</t>
  </si>
  <si>
    <t>722230106</t>
  </si>
  <si>
    <t>Ventil přímý G 2 se dvěma závity</t>
  </si>
  <si>
    <t>442492751</t>
  </si>
  <si>
    <t>722230115</t>
  </si>
  <si>
    <t>Ventil přímý G 6/4 s odvodněním a dvěma závity</t>
  </si>
  <si>
    <t>-1510423186</t>
  </si>
  <si>
    <t>722230116</t>
  </si>
  <si>
    <t>Ventil přímý G 2 s odvodněním a dvěma závity</t>
  </si>
  <si>
    <t>-156035536</t>
  </si>
  <si>
    <t>722231076</t>
  </si>
  <si>
    <t>Ventil zpětný mosazný G 6/4 PN 10 do 110°C se dvěma závity</t>
  </si>
  <si>
    <t>2041183949</t>
  </si>
  <si>
    <t>722232062</t>
  </si>
  <si>
    <t>Kohout kulový přímý G 3/4 PN 42 do 185°C vnitřní závit s vypouštěním</t>
  </si>
  <si>
    <t>581236932</t>
  </si>
  <si>
    <t>722232063</t>
  </si>
  <si>
    <t>Kohout kulový přímý G 1 PN 42 do 185°C vnitřní závit s vypouštěním</t>
  </si>
  <si>
    <t>1368826287</t>
  </si>
  <si>
    <t>13+3</t>
  </si>
  <si>
    <t>722232064</t>
  </si>
  <si>
    <t>Kohout kulový přímý G 5/4 PN 42 do 185°C vnitřní závit s vypouštěním</t>
  </si>
  <si>
    <t>-1116473259</t>
  </si>
  <si>
    <t>722232065</t>
  </si>
  <si>
    <t>Kohout kulový přímý G 6/4 PN 42 do 185°C vnitřní závit s vypouštěním</t>
  </si>
  <si>
    <t>-1668265107</t>
  </si>
  <si>
    <t>722232504</t>
  </si>
  <si>
    <t>Potrubní oddělovač G 5/4 PN 10 do 65°C vnější závit</t>
  </si>
  <si>
    <t>-657702424</t>
  </si>
  <si>
    <t>722239106</t>
  </si>
  <si>
    <t>Montáž armatur vodovodních se dvěma závity G 2</t>
  </si>
  <si>
    <t>1743321135</t>
  </si>
  <si>
    <t>551212020</t>
  </si>
  <si>
    <t>závitový zpětný ventil 2"</t>
  </si>
  <si>
    <t>1810719630</t>
  </si>
  <si>
    <t>45</t>
  </si>
  <si>
    <t>551112360</t>
  </si>
  <si>
    <t>ventil přímý průchozí mosazný 2"</t>
  </si>
  <si>
    <t>909755273</t>
  </si>
  <si>
    <t>46</t>
  </si>
  <si>
    <t>551172370</t>
  </si>
  <si>
    <t>filtr závitový mosaz, závit vnitřní-vnitřní PN 16 do 120°C 2"</t>
  </si>
  <si>
    <t>-949281483</t>
  </si>
  <si>
    <t>47</t>
  </si>
  <si>
    <t>722240122</t>
  </si>
  <si>
    <t>Kohout kulový plastový PPR DN 20</t>
  </si>
  <si>
    <t>1175189848</t>
  </si>
  <si>
    <t>5+3</t>
  </si>
  <si>
    <t>48</t>
  </si>
  <si>
    <t>722290823</t>
  </si>
  <si>
    <t>Přemístění vnitrostaveništní demontovaných hmot pro vnitřní vodovod v objektech výšky do 24 m</t>
  </si>
  <si>
    <t>1894260276</t>
  </si>
  <si>
    <t>49</t>
  </si>
  <si>
    <t>998722103</t>
  </si>
  <si>
    <t>Přesun hmot tonážní pro vnitřní vodovod v objektech v do 24 m</t>
  </si>
  <si>
    <t>-871170465</t>
  </si>
  <si>
    <t>SO 701.2b - SO 701.2b ZTI SOCIÁLKY SÁLY</t>
  </si>
  <si>
    <t xml:space="preserve">    721 - Zdravotechnika - vnitřní kanalizace</t>
  </si>
  <si>
    <t xml:space="preserve">    725 - Zdravotechnika - zařizovací předměty</t>
  </si>
  <si>
    <t>721</t>
  </si>
  <si>
    <t>Zdravotechnika - vnitřní kanalizace</t>
  </si>
  <si>
    <t>721140806</t>
  </si>
  <si>
    <t>Demontáž potrubí z litinových trub odpadních nebo dešťových přes 100 do DN 200</t>
  </si>
  <si>
    <t xml:space="preserve">5,8+3   </t>
  </si>
  <si>
    <t>721171803</t>
  </si>
  <si>
    <t>Demontáž potrubí z novodurových trub odpadních nebo připojovacích do D 75</t>
  </si>
  <si>
    <t xml:space="preserve">3,7+10,8   </t>
  </si>
  <si>
    <t>721174026</t>
  </si>
  <si>
    <t>Potrubí z plastových trub polypropylenové odpadní (svislé) DN 125</t>
  </si>
  <si>
    <t xml:space="preserve">5,8   </t>
  </si>
  <si>
    <t>721174042</t>
  </si>
  <si>
    <t>Potrubí z plastových trub polypropylenové připojovací DN 40</t>
  </si>
  <si>
    <t xml:space="preserve">1+6*0,2+1+0,5   </t>
  </si>
  <si>
    <t>721174043</t>
  </si>
  <si>
    <t>Potrubí z plastových trub polypropylenové připojovací DN 50</t>
  </si>
  <si>
    <t xml:space="preserve">0,8*2+0,8+1,9+1,6+0,8*3+0,9+1+0,6   </t>
  </si>
  <si>
    <t>721174044</t>
  </si>
  <si>
    <t>Potrubí z plastových trub polypropylenové připojovací DN 70</t>
  </si>
  <si>
    <t xml:space="preserve">0,5+0,5+1,4+0,6   </t>
  </si>
  <si>
    <t>721174045</t>
  </si>
  <si>
    <t>Potrubí z plastových trub polypropylenové připojovací DN 100</t>
  </si>
  <si>
    <t xml:space="preserve">0,6+2+0,3+0,5+0,6   </t>
  </si>
  <si>
    <t>286156550</t>
  </si>
  <si>
    <t>instalační objímka pevná dvoušroubová HTPO DN 40</t>
  </si>
  <si>
    <t xml:space="preserve">8   </t>
  </si>
  <si>
    <t>286156570</t>
  </si>
  <si>
    <t>instalační objímka pevná dvoušroubová HTPO DN 50</t>
  </si>
  <si>
    <t xml:space="preserve">22   </t>
  </si>
  <si>
    <t>286156580</t>
  </si>
  <si>
    <t>instalační objímka pevná dvoušroubová HTPO DN 75</t>
  </si>
  <si>
    <t xml:space="preserve">3   </t>
  </si>
  <si>
    <t>286156590</t>
  </si>
  <si>
    <t>instalační objímka pevná dvoušroubová HTPO DN 110</t>
  </si>
  <si>
    <t xml:space="preserve">4   </t>
  </si>
  <si>
    <t>286156600</t>
  </si>
  <si>
    <t>instalační objímka pevná dvoušroubová HTPO DN 125</t>
  </si>
  <si>
    <t xml:space="preserve">6   </t>
  </si>
  <si>
    <t>721220801</t>
  </si>
  <si>
    <t>Demontáž zápachových uzávěrek do DN 70</t>
  </si>
  <si>
    <t xml:space="preserve">12   </t>
  </si>
  <si>
    <t>721290111</t>
  </si>
  <si>
    <t>Zkouška těsnosti kanalizace v objektech vodou do DN 125</t>
  </si>
  <si>
    <t>998721103</t>
  </si>
  <si>
    <t>Přesun hmot pro vnitřní kanalizace stanovený z hmotnosti přesunovaného materiálu vodorovná dopravní vzdálenost do 50 m v objektech výšky přes 12 do 24 m</t>
  </si>
  <si>
    <t>722130801</t>
  </si>
  <si>
    <t>Demontáž potrubí z ocelových trubek pozinkovaných závitových do DN 25</t>
  </si>
  <si>
    <t xml:space="preserve">14   </t>
  </si>
  <si>
    <t>Demontáž potrubí z ocelových trubek pozinkovaných závitových přes 25 do DN 40</t>
  </si>
  <si>
    <t xml:space="preserve">8+5,5   </t>
  </si>
  <si>
    <t>Potrubí z plastových trubek z polypropylenu (PPR) svařovaných polyfuzně PN 16 (SDR 7,4) D 20 x 2,8</t>
  </si>
  <si>
    <t xml:space="preserve">1NP   </t>
  </si>
  <si>
    <t xml:space="preserve">7   </t>
  </si>
  <si>
    <t>Potrubí z plastových trubek z polypropylenu (PPR) svařovaných polyfuzně PN 16 (SDR 7,4) D 25 x 3,5</t>
  </si>
  <si>
    <t>Potrubí z plastových trubek z polypropylenu (PPR) svařovaných polyfuzně PN 16 (SDR 7,4) D 32 x 4,4</t>
  </si>
  <si>
    <t>Potrubí z plastových trubek z polypropylenu (PPR) svařovaných polyfuzně PN 16 (SDR 7,4) D 40 x 5,5</t>
  </si>
  <si>
    <t xml:space="preserve">5,5   </t>
  </si>
  <si>
    <t>objímka kovová PPR s vrutem 20 - 25 mm</t>
  </si>
  <si>
    <t xml:space="preserve">14+14   </t>
  </si>
  <si>
    <t>objímka kovová PPR s vrutem 32 - 40 mm</t>
  </si>
  <si>
    <t xml:space="preserve">8+6   </t>
  </si>
  <si>
    <t>Ochrana potrubí termoizolačními trubicemi z pěnového polyetylenu PE přilepenými v příčných a podélných spojích, tloušťky izolace do 6 mm, vnitřního průměru izolace DN do 22 mm</t>
  </si>
  <si>
    <t>Ochrana potrubí termoizolačními trubicemi z pěnového polyetylenu PE přilepenými v příčných a podélných spojích, tloušťky izolace do 6 mm, vnitřního průměru izolace DN přes 22 do 32 mm</t>
  </si>
  <si>
    <t>50</t>
  </si>
  <si>
    <t xml:space="preserve">7+8   </t>
  </si>
  <si>
    <t>722181222</t>
  </si>
  <si>
    <t>Ochrana potrubí termoizolačními trubicemi z pěnového polyetylenu PE přilepenými v příčných a podélných spojích, tloušťky izolace přes 6 do 9 mm, vnitřního průměru izolace DN přes 22 do 45 mm</t>
  </si>
  <si>
    <t>52</t>
  </si>
  <si>
    <t>722290215</t>
  </si>
  <si>
    <t>Zkoušky, proplach a desinfekce vodovodního potrubí zkoušky těsnosti vodovodního potrubí hrdlového nebo přírubového do DN 100</t>
  </si>
  <si>
    <t>54</t>
  </si>
  <si>
    <t>Přesun hmot pro vnitřní vodovod stanovený z hmotnosti přesunovaného materiálu vodorovná dopravní vzdálenost do 50 m v objektech výšky přes 12 do 24 m</t>
  </si>
  <si>
    <t>56</t>
  </si>
  <si>
    <t>725</t>
  </si>
  <si>
    <t>Zdravotechnika - zařizovací předměty</t>
  </si>
  <si>
    <t>725110814</t>
  </si>
  <si>
    <t>Demontáž klozetů odsávacích nebo kombinačních</t>
  </si>
  <si>
    <t>soubor</t>
  </si>
  <si>
    <t>58</t>
  </si>
  <si>
    <t>725119122</t>
  </si>
  <si>
    <t>Zařízení záchodů montáž klozetových mís kombi</t>
  </si>
  <si>
    <t>60</t>
  </si>
  <si>
    <t>642320510</t>
  </si>
  <si>
    <t>klozet kombinovaný keramický hluboké splachování odpad vodorovný bílý 630x360x770 mm</t>
  </si>
  <si>
    <t>62</t>
  </si>
  <si>
    <t>725122815</t>
  </si>
  <si>
    <t>Demontáž pisoárů s nádrží a 3 záchodky</t>
  </si>
  <si>
    <t>64</t>
  </si>
  <si>
    <t>725129101</t>
  </si>
  <si>
    <t>Pisoárové záchodky montáž ostatních typů keramických</t>
  </si>
  <si>
    <t>642509130</t>
  </si>
  <si>
    <t>urinál keramický přívod svislý vnější bílý</t>
  </si>
  <si>
    <t>68</t>
  </si>
  <si>
    <t>725210821</t>
  </si>
  <si>
    <t>Demontáž umyvadel bez výtokových armatur umyvadel</t>
  </si>
  <si>
    <t>70</t>
  </si>
  <si>
    <t>725219102</t>
  </si>
  <si>
    <t>Umyvadla montáž umyvadel ostatních typů na šrouby do zdiva</t>
  </si>
  <si>
    <t>72</t>
  </si>
  <si>
    <t>642110310</t>
  </si>
  <si>
    <t>umyvadlo keramické závěsné bílé 550x420x190 mm</t>
  </si>
  <si>
    <t>74</t>
  </si>
  <si>
    <t>725245103</t>
  </si>
  <si>
    <t>Sprchové vaničky, boxy, kouty a zástěny zástěny sprchové do výšky 2000 mm dveře jednokřídlé, šířky 900 mm</t>
  </si>
  <si>
    <t>76</t>
  </si>
  <si>
    <t>725310823</t>
  </si>
  <si>
    <t>Demontáž dřezů jednodílných bez výtokových armatur vestavěných v kuchyňských sestavách</t>
  </si>
  <si>
    <t>78</t>
  </si>
  <si>
    <t>725319111</t>
  </si>
  <si>
    <t>Dřezy bez výtokových armatur montáž dřezů ostatních typů</t>
  </si>
  <si>
    <t>80</t>
  </si>
  <si>
    <t xml:space="preserve">1   </t>
  </si>
  <si>
    <t>552313600</t>
  </si>
  <si>
    <t>dřez nerez vestavný s odkapní deskou 900x600 levý</t>
  </si>
  <si>
    <t>82</t>
  </si>
  <si>
    <t>725330840</t>
  </si>
  <si>
    <t>Demontáž výlevek bez výtokových armatur a bez nádrže a splachovacího potrubí ocelových nebo litinových</t>
  </si>
  <si>
    <t>84</t>
  </si>
  <si>
    <t>725339111</t>
  </si>
  <si>
    <t>Výlevky montáž výlevky</t>
  </si>
  <si>
    <t>86</t>
  </si>
  <si>
    <t>642711011</t>
  </si>
  <si>
    <t>výlevka závěsná keramická 155x380 včetně mřížky, bílá</t>
  </si>
  <si>
    <t>88</t>
  </si>
  <si>
    <t>725590813</t>
  </si>
  <si>
    <t>Vnitrostaveništní přemístění vybouraných (demontovaných) hmot zařizovacích předmětů vodorovně do 100 m v objektech výšky přes 12 do 24 m</t>
  </si>
  <si>
    <t>90</t>
  </si>
  <si>
    <t>725813112</t>
  </si>
  <si>
    <t>Ventily rohové bez připojovací trubičky nebo flexi hadičky pračkové G 3/4</t>
  </si>
  <si>
    <t>92</t>
  </si>
  <si>
    <t>725819401</t>
  </si>
  <si>
    <t>Ventily montáž ventilů ostatních typů rohových s připojovací trubičkou G 1/2</t>
  </si>
  <si>
    <t xml:space="preserve">21+4   </t>
  </si>
  <si>
    <t>551410401</t>
  </si>
  <si>
    <t>ventil rohový  s fitrem 1/2"x3/8" včetně flaxi hadiček 40cm</t>
  </si>
  <si>
    <t>96</t>
  </si>
  <si>
    <t>725821326</t>
  </si>
  <si>
    <t>Baterie dřezové stojánkové pákové s otáčivým ústím a délkou ramínka 265 mm</t>
  </si>
  <si>
    <t>98</t>
  </si>
  <si>
    <t>725822611</t>
  </si>
  <si>
    <t>Baterie umyvadlové stojánkové pákové bez výpusti</t>
  </si>
  <si>
    <t>100</t>
  </si>
  <si>
    <t>51</t>
  </si>
  <si>
    <t>725849411</t>
  </si>
  <si>
    <t>Baterie sprchové montáž nástěnných baterií s nastavitelnou výškou sprchy</t>
  </si>
  <si>
    <t>102</t>
  </si>
  <si>
    <t>551454020</t>
  </si>
  <si>
    <t>baterie sprchová s ruční sprchou 1/2"x100 mm</t>
  </si>
  <si>
    <t>104</t>
  </si>
  <si>
    <t>53</t>
  </si>
  <si>
    <t>725865411</t>
  </si>
  <si>
    <t>Zápachové uzávěrky zařizovacích předmětů pro pisoáry DN 32/40</t>
  </si>
  <si>
    <t>106</t>
  </si>
  <si>
    <t>725869101</t>
  </si>
  <si>
    <t>Zápachové uzávěrky zařizovacích předmětů montáž zápachových uzávěrek umyvadlových do DN 40</t>
  </si>
  <si>
    <t>108</t>
  </si>
  <si>
    <t>55</t>
  </si>
  <si>
    <t>551613220</t>
  </si>
  <si>
    <t>uzávěrka zápachová umyvadlová s krycí růžicí odtoku DN 40</t>
  </si>
  <si>
    <t>110</t>
  </si>
  <si>
    <t>725869204</t>
  </si>
  <si>
    <t>Zápachové uzávěrky zařizovacích předmětů montáž zápachových uzávěrek dřezových jednodílných DN 50</t>
  </si>
  <si>
    <t>112</t>
  </si>
  <si>
    <t>57</t>
  </si>
  <si>
    <t>551611160</t>
  </si>
  <si>
    <t>uzávěrka zápachová dřezová DN 50</t>
  </si>
  <si>
    <t>114</t>
  </si>
  <si>
    <t>998725103</t>
  </si>
  <si>
    <t>Přesun hmot pro zařizovací předměty stanovený z hmotnosti přesunovaného materiálu vodorovná dopravní vzdálenost do 50 m v objektech výšky přes 12 do 24 m</t>
  </si>
  <si>
    <t>116</t>
  </si>
  <si>
    <t>SO 701.3 - SO 701.3 VEDLEJŠÍ ROZPOČTOVÉ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</si>
  <si>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</si>
  <si>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</si>
  <si>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</si>
  <si>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</si>
  <si>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</si>
  <si>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VRN</t>
  </si>
  <si>
    <t>Vedlejší rozpočtové náklady</t>
  </si>
  <si>
    <t>VRN3</t>
  </si>
  <si>
    <t>Zařízení staveniště</t>
  </si>
  <si>
    <t>kpl</t>
  </si>
  <si>
    <t>1024</t>
  </si>
  <si>
    <t>2018225993</t>
  </si>
  <si>
    <t>"VRN dle SoD bod 2.5.2"1</t>
  </si>
  <si>
    <t>043103000</t>
  </si>
  <si>
    <t>Zkoušky bez rozlišení</t>
  </si>
  <si>
    <t>-849242825</t>
  </si>
  <si>
    <t>"VRN dle SoD bod 2.5.3"</t>
  </si>
  <si>
    <t>043114000</t>
  </si>
  <si>
    <t>-865599261</t>
  </si>
  <si>
    <t>045203000</t>
  </si>
  <si>
    <t>Kompletační činnost</t>
  </si>
  <si>
    <t>991278926</t>
  </si>
  <si>
    <t>"VRN podle SoD bod 2.5.4"1</t>
  </si>
  <si>
    <t>045303000</t>
  </si>
  <si>
    <t>Koordinační činnost</t>
  </si>
  <si>
    <t>478524446</t>
  </si>
  <si>
    <t>"VRN dle SOD bod 2.5.5"1</t>
  </si>
  <si>
    <t>VRN5</t>
  </si>
  <si>
    <t>Finanční náklady</t>
  </si>
  <si>
    <t>051002000</t>
  </si>
  <si>
    <t>Pojistné</t>
  </si>
  <si>
    <t>-1016482218</t>
  </si>
  <si>
    <t>"VRN podle SoD bod 2.5.6"1</t>
  </si>
  <si>
    <t>VRN7</t>
  </si>
  <si>
    <t>Provozní vlivy</t>
  </si>
  <si>
    <t>071203000</t>
  </si>
  <si>
    <t>Provoz dalšího subjektu</t>
  </si>
  <si>
    <t>1989148997</t>
  </si>
  <si>
    <t>VRN1</t>
  </si>
  <si>
    <t>Průzkumné, geodetické a projektové práce</t>
  </si>
  <si>
    <t>"VRN dle SoD bod 2.5.8 Fotodokumentace"1</t>
  </si>
  <si>
    <t>1.000</t>
  </si>
  <si>
    <t>"VRN dle SoD bod 2.5.1 Dokumentace skutečného provedení"1</t>
  </si>
  <si>
    <t>013294000</t>
  </si>
  <si>
    <t>"zkouška těsnosti potrubí kanalizace do DN 125"</t>
  </si>
  <si>
    <t>"zkouška tlaková vodovodního potrubí hrdlového nebo přírubového do DN100""</t>
  </si>
  <si>
    <t>"VRN podle SoD bod 2.5.7"1</t>
  </si>
  <si>
    <t>Ostatní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</si>
</sst>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4" fontId="24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4" fontId="22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22" fillId="5" borderId="16" xfId="0" applyFont="1" applyFill="1" applyBorder="1" applyAlignment="1" applyProtection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</xf>
    <xf numFmtId="0" fontId="22" fillId="5" borderId="18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left" vertical="center"/>
    </xf>
    <xf numFmtId="4" fontId="24" fillId="0" borderId="0" xfId="0" applyNumberFormat="1" applyFont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167" fontId="10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0" borderId="22" xfId="0" applyNumberFormat="1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49" fontId="22" fillId="0" borderId="0" xfId="0" applyNumberFormat="1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center" vertical="center" wrapText="1"/>
    </xf>
    <xf numFmtId="4" fontId="22" fillId="0" borderId="0" xfId="0" applyNumberFormat="1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0" borderId="22" xfId="0" applyNumberFormat="1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30" fillId="0" borderId="0" xfId="0" applyFont="1" applyAlignment="1">
      <alignment horizontal="left" vertical="center" wrapText="1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workbookViewId="0">
      <selection activeCell="BE5" sqref="BE5:BE3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>
      <c r="AR2" s="263" t="s">
        <v>5</v>
      </c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1:74" ht="12" customHeight="1">
      <c r="B5" s="19"/>
      <c r="D5" s="23" t="s">
        <v>13</v>
      </c>
      <c r="K5" s="274" t="s">
        <v>14</v>
      </c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R5" s="19"/>
      <c r="BE5" s="281" t="s">
        <v>15</v>
      </c>
      <c r="BS5" s="16" t="s">
        <v>6</v>
      </c>
    </row>
    <row r="6" spans="1:74" ht="36.950000000000003" customHeight="1">
      <c r="B6" s="19"/>
      <c r="D6" s="25" t="s">
        <v>16</v>
      </c>
      <c r="K6" s="275" t="s">
        <v>17</v>
      </c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R6" s="19"/>
      <c r="BE6" s="282"/>
      <c r="BS6" s="16" t="s">
        <v>6</v>
      </c>
    </row>
    <row r="7" spans="1:74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82"/>
      <c r="BS7" s="16" t="s">
        <v>6</v>
      </c>
    </row>
    <row r="8" spans="1:74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82"/>
      <c r="BS8" s="16" t="s">
        <v>6</v>
      </c>
    </row>
    <row r="9" spans="1:74" ht="14.45" customHeight="1">
      <c r="B9" s="19"/>
      <c r="AR9" s="19"/>
      <c r="BE9" s="282"/>
      <c r="BS9" s="16" t="s">
        <v>6</v>
      </c>
    </row>
    <row r="10" spans="1:74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82"/>
      <c r="BS10" s="16" t="s">
        <v>6</v>
      </c>
    </row>
    <row r="11" spans="1:74" ht="18.399999999999999" customHeight="1">
      <c r="B11" s="19"/>
      <c r="E11" s="24" t="s">
        <v>26</v>
      </c>
      <c r="AK11" s="26" t="s">
        <v>27</v>
      </c>
      <c r="AN11" s="24" t="s">
        <v>1</v>
      </c>
      <c r="AR11" s="19"/>
      <c r="BE11" s="282"/>
      <c r="BS11" s="16" t="s">
        <v>6</v>
      </c>
    </row>
    <row r="12" spans="1:74" ht="6.95" customHeight="1">
      <c r="B12" s="19"/>
      <c r="AR12" s="19"/>
      <c r="BE12" s="282"/>
      <c r="BS12" s="16" t="s">
        <v>6</v>
      </c>
    </row>
    <row r="13" spans="1:74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282"/>
      <c r="BS13" s="16" t="s">
        <v>6</v>
      </c>
    </row>
    <row r="14" spans="1:74" ht="12.75">
      <c r="B14" s="19"/>
      <c r="E14" s="276" t="s">
        <v>29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6" t="s">
        <v>27</v>
      </c>
      <c r="AN14" s="28" t="s">
        <v>29</v>
      </c>
      <c r="AR14" s="19"/>
      <c r="BE14" s="282"/>
      <c r="BS14" s="16" t="s">
        <v>6</v>
      </c>
    </row>
    <row r="15" spans="1:74" ht="6.95" customHeight="1">
      <c r="B15" s="19"/>
      <c r="AR15" s="19"/>
      <c r="BE15" s="282"/>
      <c r="BS15" s="16" t="s">
        <v>3</v>
      </c>
    </row>
    <row r="16" spans="1:74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282"/>
      <c r="BS16" s="16" t="s">
        <v>3</v>
      </c>
    </row>
    <row r="17" spans="2:71" ht="18.399999999999999" customHeight="1">
      <c r="B17" s="19"/>
      <c r="E17" s="24" t="s">
        <v>31</v>
      </c>
      <c r="AK17" s="26" t="s">
        <v>27</v>
      </c>
      <c r="AN17" s="24" t="s">
        <v>1</v>
      </c>
      <c r="AR17" s="19"/>
      <c r="BE17" s="282"/>
      <c r="BS17" s="16" t="s">
        <v>32</v>
      </c>
    </row>
    <row r="18" spans="2:71" ht="6.95" customHeight="1">
      <c r="B18" s="19"/>
      <c r="AR18" s="19"/>
      <c r="BE18" s="282"/>
      <c r="BS18" s="16" t="s">
        <v>6</v>
      </c>
    </row>
    <row r="19" spans="2:71" ht="12" customHeight="1">
      <c r="B19" s="19"/>
      <c r="D19" s="26" t="s">
        <v>33</v>
      </c>
      <c r="AK19" s="26" t="s">
        <v>25</v>
      </c>
      <c r="AN19" s="24" t="s">
        <v>1</v>
      </c>
      <c r="AR19" s="19"/>
      <c r="BE19" s="282"/>
      <c r="BS19" s="16" t="s">
        <v>6</v>
      </c>
    </row>
    <row r="20" spans="2:71" ht="18.399999999999999" customHeight="1">
      <c r="B20" s="19"/>
      <c r="E20" s="24"/>
      <c r="AK20" s="26" t="s">
        <v>27</v>
      </c>
      <c r="AN20" s="24" t="s">
        <v>1</v>
      </c>
      <c r="AR20" s="19"/>
      <c r="BE20" s="282"/>
      <c r="BS20" s="16" t="s">
        <v>32</v>
      </c>
    </row>
    <row r="21" spans="2:71" ht="6.95" customHeight="1">
      <c r="B21" s="19"/>
      <c r="AR21" s="19"/>
      <c r="BE21" s="282"/>
    </row>
    <row r="22" spans="2:71" ht="12" customHeight="1">
      <c r="B22" s="19"/>
      <c r="D22" s="26" t="s">
        <v>35</v>
      </c>
      <c r="AR22" s="19"/>
      <c r="BE22" s="282"/>
    </row>
    <row r="23" spans="2:71" ht="63.75" customHeight="1">
      <c r="B23" s="19"/>
      <c r="E23" s="278" t="s">
        <v>36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R23" s="19"/>
      <c r="BE23" s="282"/>
    </row>
    <row r="24" spans="2:71" ht="6.95" customHeight="1">
      <c r="B24" s="19"/>
      <c r="AR24" s="19"/>
      <c r="BE24" s="282"/>
    </row>
    <row r="25" spans="2:7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82"/>
    </row>
    <row r="26" spans="2:71" s="1" customFormat="1" ht="25.9" customHeight="1">
      <c r="B26" s="31"/>
      <c r="D26" s="32" t="s">
        <v>37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84">
        <f>ROUND(AG94,2)</f>
        <v>0</v>
      </c>
      <c r="AL26" s="285"/>
      <c r="AM26" s="285"/>
      <c r="AN26" s="285"/>
      <c r="AO26" s="285"/>
      <c r="AR26" s="31"/>
      <c r="BE26" s="282"/>
    </row>
    <row r="27" spans="2:71" s="1" customFormat="1" ht="6.95" customHeight="1">
      <c r="B27" s="31"/>
      <c r="AR27" s="31"/>
      <c r="BE27" s="282"/>
    </row>
    <row r="28" spans="2:71" s="1" customFormat="1" ht="12.75">
      <c r="B28" s="31"/>
      <c r="L28" s="279" t="s">
        <v>38</v>
      </c>
      <c r="M28" s="279"/>
      <c r="N28" s="279"/>
      <c r="O28" s="279"/>
      <c r="P28" s="279"/>
      <c r="W28" s="279" t="s">
        <v>39</v>
      </c>
      <c r="X28" s="279"/>
      <c r="Y28" s="279"/>
      <c r="Z28" s="279"/>
      <c r="AA28" s="279"/>
      <c r="AB28" s="279"/>
      <c r="AC28" s="279"/>
      <c r="AD28" s="279"/>
      <c r="AE28" s="279"/>
      <c r="AK28" s="279" t="s">
        <v>40</v>
      </c>
      <c r="AL28" s="279"/>
      <c r="AM28" s="279"/>
      <c r="AN28" s="279"/>
      <c r="AO28" s="279"/>
      <c r="AR28" s="31"/>
      <c r="BE28" s="282"/>
    </row>
    <row r="29" spans="2:71" s="2" customFormat="1" ht="14.45" customHeight="1">
      <c r="B29" s="35"/>
      <c r="D29" s="26" t="s">
        <v>41</v>
      </c>
      <c r="F29" s="26" t="s">
        <v>42</v>
      </c>
      <c r="L29" s="255">
        <v>0.21</v>
      </c>
      <c r="M29" s="256"/>
      <c r="N29" s="256"/>
      <c r="O29" s="256"/>
      <c r="P29" s="256"/>
      <c r="W29" s="280">
        <f>ROUND(AZ94, 2)</f>
        <v>0</v>
      </c>
      <c r="X29" s="256"/>
      <c r="Y29" s="256"/>
      <c r="Z29" s="256"/>
      <c r="AA29" s="256"/>
      <c r="AB29" s="256"/>
      <c r="AC29" s="256"/>
      <c r="AD29" s="256"/>
      <c r="AE29" s="256"/>
      <c r="AK29" s="280">
        <f>ROUND(AV94, 2)</f>
        <v>0</v>
      </c>
      <c r="AL29" s="256"/>
      <c r="AM29" s="256"/>
      <c r="AN29" s="256"/>
      <c r="AO29" s="256"/>
      <c r="AR29" s="35"/>
      <c r="BE29" s="283"/>
    </row>
    <row r="30" spans="2:71" s="2" customFormat="1" ht="14.45" customHeight="1">
      <c r="B30" s="35"/>
      <c r="F30" s="26" t="s">
        <v>43</v>
      </c>
      <c r="L30" s="255">
        <v>0.15</v>
      </c>
      <c r="M30" s="256"/>
      <c r="N30" s="256"/>
      <c r="O30" s="256"/>
      <c r="P30" s="256"/>
      <c r="W30" s="280">
        <f>ROUND(BA94, 2)</f>
        <v>0</v>
      </c>
      <c r="X30" s="256"/>
      <c r="Y30" s="256"/>
      <c r="Z30" s="256"/>
      <c r="AA30" s="256"/>
      <c r="AB30" s="256"/>
      <c r="AC30" s="256"/>
      <c r="AD30" s="256"/>
      <c r="AE30" s="256"/>
      <c r="AK30" s="280">
        <f>ROUND(AW94, 2)</f>
        <v>0</v>
      </c>
      <c r="AL30" s="256"/>
      <c r="AM30" s="256"/>
      <c r="AN30" s="256"/>
      <c r="AO30" s="256"/>
      <c r="AR30" s="35"/>
      <c r="BE30" s="283"/>
    </row>
    <row r="31" spans="2:71" s="2" customFormat="1" ht="14.45" hidden="1" customHeight="1">
      <c r="B31" s="35"/>
      <c r="F31" s="26" t="s">
        <v>44</v>
      </c>
      <c r="L31" s="255">
        <v>0.21</v>
      </c>
      <c r="M31" s="256"/>
      <c r="N31" s="256"/>
      <c r="O31" s="256"/>
      <c r="P31" s="256"/>
      <c r="W31" s="280">
        <f>ROUND(BB94, 2)</f>
        <v>0</v>
      </c>
      <c r="X31" s="256"/>
      <c r="Y31" s="256"/>
      <c r="Z31" s="256"/>
      <c r="AA31" s="256"/>
      <c r="AB31" s="256"/>
      <c r="AC31" s="256"/>
      <c r="AD31" s="256"/>
      <c r="AE31" s="256"/>
      <c r="AK31" s="280">
        <v>0</v>
      </c>
      <c r="AL31" s="256"/>
      <c r="AM31" s="256"/>
      <c r="AN31" s="256"/>
      <c r="AO31" s="256"/>
      <c r="AR31" s="35"/>
      <c r="BE31" s="283"/>
    </row>
    <row r="32" spans="2:71" s="2" customFormat="1" ht="14.45" hidden="1" customHeight="1">
      <c r="B32" s="35"/>
      <c r="F32" s="26" t="s">
        <v>45</v>
      </c>
      <c r="L32" s="255">
        <v>0.15</v>
      </c>
      <c r="M32" s="256"/>
      <c r="N32" s="256"/>
      <c r="O32" s="256"/>
      <c r="P32" s="256"/>
      <c r="W32" s="280">
        <f>ROUND(BC94, 2)</f>
        <v>0</v>
      </c>
      <c r="X32" s="256"/>
      <c r="Y32" s="256"/>
      <c r="Z32" s="256"/>
      <c r="AA32" s="256"/>
      <c r="AB32" s="256"/>
      <c r="AC32" s="256"/>
      <c r="AD32" s="256"/>
      <c r="AE32" s="256"/>
      <c r="AK32" s="280">
        <v>0</v>
      </c>
      <c r="AL32" s="256"/>
      <c r="AM32" s="256"/>
      <c r="AN32" s="256"/>
      <c r="AO32" s="256"/>
      <c r="AR32" s="35"/>
      <c r="BE32" s="283"/>
    </row>
    <row r="33" spans="2:57" s="2" customFormat="1" ht="14.45" hidden="1" customHeight="1">
      <c r="B33" s="35"/>
      <c r="F33" s="26" t="s">
        <v>46</v>
      </c>
      <c r="L33" s="255">
        <v>0</v>
      </c>
      <c r="M33" s="256"/>
      <c r="N33" s="256"/>
      <c r="O33" s="256"/>
      <c r="P33" s="256"/>
      <c r="W33" s="280">
        <f>ROUND(BD94, 2)</f>
        <v>0</v>
      </c>
      <c r="X33" s="256"/>
      <c r="Y33" s="256"/>
      <c r="Z33" s="256"/>
      <c r="AA33" s="256"/>
      <c r="AB33" s="256"/>
      <c r="AC33" s="256"/>
      <c r="AD33" s="256"/>
      <c r="AE33" s="256"/>
      <c r="AK33" s="280">
        <v>0</v>
      </c>
      <c r="AL33" s="256"/>
      <c r="AM33" s="256"/>
      <c r="AN33" s="256"/>
      <c r="AO33" s="256"/>
      <c r="AR33" s="35"/>
      <c r="BE33" s="283"/>
    </row>
    <row r="34" spans="2:57" s="1" customFormat="1" ht="6.95" customHeight="1">
      <c r="B34" s="31"/>
      <c r="AR34" s="31"/>
      <c r="BE34" s="282"/>
    </row>
    <row r="35" spans="2:57" s="1" customFormat="1" ht="25.9" customHeight="1">
      <c r="B35" s="31"/>
      <c r="C35" s="36"/>
      <c r="D35" s="37" t="s">
        <v>47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48</v>
      </c>
      <c r="U35" s="38"/>
      <c r="V35" s="38"/>
      <c r="W35" s="38"/>
      <c r="X35" s="259" t="s">
        <v>49</v>
      </c>
      <c r="Y35" s="260"/>
      <c r="Z35" s="260"/>
      <c r="AA35" s="260"/>
      <c r="AB35" s="260"/>
      <c r="AC35" s="38"/>
      <c r="AD35" s="38"/>
      <c r="AE35" s="38"/>
      <c r="AF35" s="38"/>
      <c r="AG35" s="38"/>
      <c r="AH35" s="38"/>
      <c r="AI35" s="38"/>
      <c r="AJ35" s="38"/>
      <c r="AK35" s="261">
        <f>SUM(AK26:AK33)</f>
        <v>0</v>
      </c>
      <c r="AL35" s="260"/>
      <c r="AM35" s="260"/>
      <c r="AN35" s="260"/>
      <c r="AO35" s="262"/>
      <c r="AP35" s="36"/>
      <c r="AQ35" s="36"/>
      <c r="AR35" s="31"/>
    </row>
    <row r="36" spans="2:57" s="1" customFormat="1" ht="6.95" customHeight="1">
      <c r="B36" s="31"/>
      <c r="AR36" s="31"/>
    </row>
    <row r="37" spans="2:57" s="1" customFormat="1" ht="14.45" customHeight="1">
      <c r="B37" s="31"/>
      <c r="AR37" s="31"/>
    </row>
    <row r="38" spans="2:57" ht="14.45" customHeight="1">
      <c r="B38" s="19"/>
      <c r="AR38" s="19"/>
    </row>
    <row r="39" spans="2:57" ht="14.45" customHeight="1">
      <c r="B39" s="19"/>
      <c r="AR39" s="19"/>
    </row>
    <row r="40" spans="2:57" ht="14.45" customHeight="1">
      <c r="B40" s="19"/>
      <c r="AR40" s="19"/>
    </row>
    <row r="41" spans="2:57" ht="14.45" customHeight="1">
      <c r="B41" s="19"/>
      <c r="AR41" s="19"/>
    </row>
    <row r="42" spans="2:57" ht="14.45" customHeight="1">
      <c r="B42" s="19"/>
      <c r="AR42" s="19"/>
    </row>
    <row r="43" spans="2:57" ht="14.45" customHeight="1">
      <c r="B43" s="19"/>
      <c r="AR43" s="19"/>
    </row>
    <row r="44" spans="2:57" ht="14.45" customHeight="1">
      <c r="B44" s="19"/>
      <c r="AR44" s="19"/>
    </row>
    <row r="45" spans="2:57" ht="14.45" customHeight="1">
      <c r="B45" s="19"/>
      <c r="AR45" s="19"/>
    </row>
    <row r="46" spans="2:57" ht="14.45" customHeight="1">
      <c r="B46" s="19"/>
      <c r="AR46" s="19"/>
    </row>
    <row r="47" spans="2:57" ht="14.45" customHeight="1">
      <c r="B47" s="19"/>
      <c r="AR47" s="19"/>
    </row>
    <row r="48" spans="2:57" ht="14.45" customHeight="1">
      <c r="B48" s="19"/>
      <c r="AR48" s="19"/>
    </row>
    <row r="49" spans="2:44" s="1" customFormat="1" ht="14.45" customHeight="1">
      <c r="B49" s="31"/>
      <c r="D49" s="40" t="s">
        <v>50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51</v>
      </c>
      <c r="AI49" s="41"/>
      <c r="AJ49" s="41"/>
      <c r="AK49" s="41"/>
      <c r="AL49" s="41"/>
      <c r="AM49" s="41"/>
      <c r="AN49" s="41"/>
      <c r="AO49" s="41"/>
      <c r="AR49" s="31"/>
    </row>
    <row r="50" spans="2:44">
      <c r="B50" s="19"/>
      <c r="AR50" s="19"/>
    </row>
    <row r="51" spans="2:44">
      <c r="B51" s="19"/>
      <c r="AR51" s="19"/>
    </row>
    <row r="52" spans="2:44">
      <c r="B52" s="19"/>
      <c r="AR52" s="19"/>
    </row>
    <row r="53" spans="2:44">
      <c r="B53" s="19"/>
      <c r="AR53" s="19"/>
    </row>
    <row r="54" spans="2:44">
      <c r="B54" s="19"/>
      <c r="AR54" s="19"/>
    </row>
    <row r="55" spans="2:44">
      <c r="B55" s="19"/>
      <c r="AR55" s="19"/>
    </row>
    <row r="56" spans="2:44">
      <c r="B56" s="19"/>
      <c r="AR56" s="19"/>
    </row>
    <row r="57" spans="2:44">
      <c r="B57" s="19"/>
      <c r="AR57" s="19"/>
    </row>
    <row r="58" spans="2:44">
      <c r="B58" s="19"/>
      <c r="AR58" s="19"/>
    </row>
    <row r="59" spans="2:44">
      <c r="B59" s="19"/>
      <c r="AR59" s="19"/>
    </row>
    <row r="60" spans="2:44" s="1" customFormat="1" ht="12.75">
      <c r="B60" s="31"/>
      <c r="D60" s="42" t="s">
        <v>52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53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52</v>
      </c>
      <c r="AI60" s="33"/>
      <c r="AJ60" s="33"/>
      <c r="AK60" s="33"/>
      <c r="AL60" s="33"/>
      <c r="AM60" s="42" t="s">
        <v>53</v>
      </c>
      <c r="AN60" s="33"/>
      <c r="AO60" s="33"/>
      <c r="AR60" s="31"/>
    </row>
    <row r="61" spans="2:44">
      <c r="B61" s="19"/>
      <c r="AR61" s="19"/>
    </row>
    <row r="62" spans="2:44">
      <c r="B62" s="19"/>
      <c r="AR62" s="19"/>
    </row>
    <row r="63" spans="2:44">
      <c r="B63" s="19"/>
      <c r="AR63" s="19"/>
    </row>
    <row r="64" spans="2:44" s="1" customFormat="1" ht="12.75">
      <c r="B64" s="31"/>
      <c r="D64" s="40" t="s">
        <v>54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55</v>
      </c>
      <c r="AI64" s="41"/>
      <c r="AJ64" s="41"/>
      <c r="AK64" s="41"/>
      <c r="AL64" s="41"/>
      <c r="AM64" s="41"/>
      <c r="AN64" s="41"/>
      <c r="AO64" s="41"/>
      <c r="AR64" s="31"/>
    </row>
    <row r="65" spans="2:44">
      <c r="B65" s="19"/>
      <c r="AR65" s="19"/>
    </row>
    <row r="66" spans="2:44">
      <c r="B66" s="19"/>
      <c r="AR66" s="19"/>
    </row>
    <row r="67" spans="2:44">
      <c r="B67" s="19"/>
      <c r="AR67" s="19"/>
    </row>
    <row r="68" spans="2:44">
      <c r="B68" s="19"/>
      <c r="AR68" s="19"/>
    </row>
    <row r="69" spans="2:44">
      <c r="B69" s="19"/>
      <c r="AR69" s="19"/>
    </row>
    <row r="70" spans="2:44">
      <c r="B70" s="19"/>
      <c r="AR70" s="19"/>
    </row>
    <row r="71" spans="2:44">
      <c r="B71" s="19"/>
      <c r="AR71" s="19"/>
    </row>
    <row r="72" spans="2:44">
      <c r="B72" s="19"/>
      <c r="AR72" s="19"/>
    </row>
    <row r="73" spans="2:44">
      <c r="B73" s="19"/>
      <c r="AR73" s="19"/>
    </row>
    <row r="74" spans="2:44">
      <c r="B74" s="19"/>
      <c r="AR74" s="19"/>
    </row>
    <row r="75" spans="2:44" s="1" customFormat="1" ht="12.75">
      <c r="B75" s="31"/>
      <c r="D75" s="42" t="s">
        <v>52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53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52</v>
      </c>
      <c r="AI75" s="33"/>
      <c r="AJ75" s="33"/>
      <c r="AK75" s="33"/>
      <c r="AL75" s="33"/>
      <c r="AM75" s="42" t="s">
        <v>53</v>
      </c>
      <c r="AN75" s="33"/>
      <c r="AO75" s="33"/>
      <c r="AR75" s="31"/>
    </row>
    <row r="76" spans="2:44" s="1" customFormat="1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1:91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1:91" s="1" customFormat="1" ht="24.95" customHeight="1">
      <c r="B82" s="31"/>
      <c r="C82" s="20" t="s">
        <v>56</v>
      </c>
      <c r="AR82" s="31"/>
    </row>
    <row r="83" spans="1:91" s="1" customFormat="1" ht="6.95" customHeight="1">
      <c r="B83" s="31"/>
      <c r="AR83" s="31"/>
    </row>
    <row r="84" spans="1:91" s="3" customFormat="1" ht="12" customHeight="1">
      <c r="B84" s="47"/>
      <c r="C84" s="26" t="s">
        <v>13</v>
      </c>
      <c r="L84" s="3" t="str">
        <f>K5</f>
        <v>ZUS-CESKA-LIPA-CAST</v>
      </c>
      <c r="AR84" s="47"/>
    </row>
    <row r="85" spans="1:91" s="4" customFormat="1" ht="36.950000000000003" customHeight="1">
      <c r="B85" s="48"/>
      <c r="C85" s="49" t="s">
        <v>16</v>
      </c>
      <c r="L85" s="271" t="str">
        <f>K6</f>
        <v>STAVEBNÍ ÚPRAVY ZTI V ČÁSTI BUDOVY 1.NP. ZUŠ ČESKÁ LÍPA-A</v>
      </c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R85" s="48"/>
    </row>
    <row r="86" spans="1:91" s="1" customFormat="1" ht="6.95" customHeight="1">
      <c r="B86" s="31"/>
      <c r="AR86" s="31"/>
    </row>
    <row r="87" spans="1:91" s="1" customFormat="1" ht="12" customHeight="1">
      <c r="B87" s="31"/>
      <c r="C87" s="26" t="s">
        <v>20</v>
      </c>
      <c r="L87" s="50" t="str">
        <f>IF(K8="","",K8)</f>
        <v>Náměstí T. G. M. čp. 1</v>
      </c>
      <c r="AI87" s="26" t="s">
        <v>22</v>
      </c>
      <c r="AM87" s="273" t="str">
        <f>IF(AN8= "","",AN8)</f>
        <v>5. 4. 2019</v>
      </c>
      <c r="AN87" s="273"/>
      <c r="AR87" s="31"/>
    </row>
    <row r="88" spans="1:91" s="1" customFormat="1" ht="6.95" customHeight="1">
      <c r="B88" s="31"/>
      <c r="AR88" s="31"/>
    </row>
    <row r="89" spans="1:91" s="1" customFormat="1" ht="15.2" customHeight="1">
      <c r="B89" s="31"/>
      <c r="C89" s="26" t="s">
        <v>24</v>
      </c>
      <c r="L89" s="3" t="str">
        <f>IF(E11= "","",E11)</f>
        <v>MĚSTO ČESKÁ LÍPA</v>
      </c>
      <c r="AI89" s="26" t="s">
        <v>30</v>
      </c>
      <c r="AM89" s="269" t="str">
        <f>IF(E17="","",E17)</f>
        <v>Ing. Petr KUČERA</v>
      </c>
      <c r="AN89" s="270"/>
      <c r="AO89" s="270"/>
      <c r="AP89" s="270"/>
      <c r="AR89" s="31"/>
      <c r="AS89" s="265" t="s">
        <v>57</v>
      </c>
      <c r="AT89" s="266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" customHeight="1">
      <c r="B90" s="31"/>
      <c r="C90" s="26" t="s">
        <v>28</v>
      </c>
      <c r="L90" s="3" t="str">
        <f>IF(E14= "Vyplň údaj","",E14)</f>
        <v/>
      </c>
      <c r="AI90" s="26" t="s">
        <v>33</v>
      </c>
      <c r="AM90" s="269" t="str">
        <f>IF(E20="","",E20)</f>
        <v/>
      </c>
      <c r="AN90" s="270"/>
      <c r="AO90" s="270"/>
      <c r="AP90" s="270"/>
      <c r="AR90" s="31"/>
      <c r="AS90" s="267"/>
      <c r="AT90" s="268"/>
      <c r="AU90" s="54"/>
      <c r="AV90" s="54"/>
      <c r="AW90" s="54"/>
      <c r="AX90" s="54"/>
      <c r="AY90" s="54"/>
      <c r="AZ90" s="54"/>
      <c r="BA90" s="54"/>
      <c r="BB90" s="54"/>
      <c r="BC90" s="54"/>
      <c r="BD90" s="55"/>
    </row>
    <row r="91" spans="1:91" s="1" customFormat="1" ht="10.9" customHeight="1">
      <c r="B91" s="31"/>
      <c r="AR91" s="31"/>
      <c r="AS91" s="267"/>
      <c r="AT91" s="268"/>
      <c r="AU91" s="54"/>
      <c r="AV91" s="54"/>
      <c r="AW91" s="54"/>
      <c r="AX91" s="54"/>
      <c r="AY91" s="54"/>
      <c r="AZ91" s="54"/>
      <c r="BA91" s="54"/>
      <c r="BB91" s="54"/>
      <c r="BC91" s="54"/>
      <c r="BD91" s="55"/>
    </row>
    <row r="92" spans="1:91" s="1" customFormat="1" ht="29.25" customHeight="1">
      <c r="B92" s="31"/>
      <c r="C92" s="244" t="s">
        <v>58</v>
      </c>
      <c r="D92" s="245"/>
      <c r="E92" s="245"/>
      <c r="F92" s="245"/>
      <c r="G92" s="245"/>
      <c r="H92" s="56"/>
      <c r="I92" s="246" t="s">
        <v>59</v>
      </c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58" t="s">
        <v>60</v>
      </c>
      <c r="AH92" s="245"/>
      <c r="AI92" s="245"/>
      <c r="AJ92" s="245"/>
      <c r="AK92" s="245"/>
      <c r="AL92" s="245"/>
      <c r="AM92" s="245"/>
      <c r="AN92" s="246" t="s">
        <v>61</v>
      </c>
      <c r="AO92" s="245"/>
      <c r="AP92" s="257"/>
      <c r="AQ92" s="57" t="s">
        <v>62</v>
      </c>
      <c r="AR92" s="31"/>
      <c r="AS92" s="58" t="s">
        <v>63</v>
      </c>
      <c r="AT92" s="59" t="s">
        <v>64</v>
      </c>
      <c r="AU92" s="59" t="s">
        <v>65</v>
      </c>
      <c r="AV92" s="59" t="s">
        <v>66</v>
      </c>
      <c r="AW92" s="59" t="s">
        <v>67</v>
      </c>
      <c r="AX92" s="59" t="s">
        <v>68</v>
      </c>
      <c r="AY92" s="59" t="s">
        <v>69</v>
      </c>
      <c r="AZ92" s="59" t="s">
        <v>70</v>
      </c>
      <c r="BA92" s="59" t="s">
        <v>71</v>
      </c>
      <c r="BB92" s="59" t="s">
        <v>72</v>
      </c>
      <c r="BC92" s="59" t="s">
        <v>73</v>
      </c>
      <c r="BD92" s="60" t="s">
        <v>74</v>
      </c>
    </row>
    <row r="93" spans="1:91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50000000000003" customHeight="1">
      <c r="B94" s="62"/>
      <c r="C94" s="63" t="s">
        <v>75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50">
        <f>ROUND(AG95,2)</f>
        <v>0</v>
      </c>
      <c r="AH94" s="250"/>
      <c r="AI94" s="250"/>
      <c r="AJ94" s="250"/>
      <c r="AK94" s="250"/>
      <c r="AL94" s="250"/>
      <c r="AM94" s="250"/>
      <c r="AN94" s="251">
        <f t="shared" ref="AN94:AN99" si="0">SUM(AG94,AT94)</f>
        <v>0</v>
      </c>
      <c r="AO94" s="251"/>
      <c r="AP94" s="251"/>
      <c r="AQ94" s="66" t="s">
        <v>1</v>
      </c>
      <c r="AR94" s="62"/>
      <c r="AS94" s="67">
        <f>ROUND(AS95,2)</f>
        <v>0</v>
      </c>
      <c r="AT94" s="68">
        <f t="shared" ref="AT94:AT99" si="1">ROUND(SUM(AV94:AW94),2)</f>
        <v>0</v>
      </c>
      <c r="AU94" s="69">
        <f>ROUND(AU95,5)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76</v>
      </c>
      <c r="BT94" s="71" t="s">
        <v>77</v>
      </c>
      <c r="BU94" s="72" t="s">
        <v>78</v>
      </c>
      <c r="BV94" s="71" t="s">
        <v>79</v>
      </c>
      <c r="BW94" s="71" t="s">
        <v>4</v>
      </c>
      <c r="BX94" s="71" t="s">
        <v>80</v>
      </c>
      <c r="CL94" s="71" t="s">
        <v>1</v>
      </c>
    </row>
    <row r="95" spans="1:91" s="6" customFormat="1" ht="27" customHeight="1">
      <c r="B95" s="73"/>
      <c r="C95" s="74"/>
      <c r="D95" s="247" t="s">
        <v>81</v>
      </c>
      <c r="E95" s="247"/>
      <c r="F95" s="247"/>
      <c r="G95" s="247"/>
      <c r="H95" s="247"/>
      <c r="I95" s="75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54">
        <f>ROUND(SUM(AG96:AG99),2)</f>
        <v>0</v>
      </c>
      <c r="AH95" s="253"/>
      <c r="AI95" s="253"/>
      <c r="AJ95" s="253"/>
      <c r="AK95" s="253"/>
      <c r="AL95" s="253"/>
      <c r="AM95" s="253"/>
      <c r="AN95" s="252">
        <f t="shared" si="0"/>
        <v>0</v>
      </c>
      <c r="AO95" s="253"/>
      <c r="AP95" s="253"/>
      <c r="AQ95" s="76" t="s">
        <v>83</v>
      </c>
      <c r="AR95" s="73"/>
      <c r="AS95" s="77">
        <f>ROUND(SUM(AS96:AS99),2)</f>
        <v>0</v>
      </c>
      <c r="AT95" s="78">
        <f t="shared" si="1"/>
        <v>0</v>
      </c>
      <c r="AU95" s="79">
        <f>ROUND(SUM(AU96:AU99),5)</f>
        <v>0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ROUND(SUM(AZ96:AZ99),2)</f>
        <v>0</v>
      </c>
      <c r="BA95" s="78">
        <f>ROUND(SUM(BA96:BA99),2)</f>
        <v>0</v>
      </c>
      <c r="BB95" s="78">
        <f>ROUND(SUM(BB96:BB99),2)</f>
        <v>0</v>
      </c>
      <c r="BC95" s="78">
        <f>ROUND(SUM(BC96:BC99),2)</f>
        <v>0</v>
      </c>
      <c r="BD95" s="80">
        <f>ROUND(SUM(BD96:BD99),2)</f>
        <v>0</v>
      </c>
      <c r="BS95" s="81" t="s">
        <v>76</v>
      </c>
      <c r="BT95" s="81" t="s">
        <v>84</v>
      </c>
      <c r="BU95" s="81" t="s">
        <v>78</v>
      </c>
      <c r="BV95" s="81" t="s">
        <v>79</v>
      </c>
      <c r="BW95" s="81" t="s">
        <v>85</v>
      </c>
      <c r="BX95" s="81" t="s">
        <v>4</v>
      </c>
      <c r="CL95" s="81" t="s">
        <v>1</v>
      </c>
      <c r="CM95" s="81" t="s">
        <v>86</v>
      </c>
    </row>
    <row r="96" spans="1:91" s="3" customFormat="1" ht="25.5" customHeight="1">
      <c r="A96" s="82" t="s">
        <v>87</v>
      </c>
      <c r="B96" s="47"/>
      <c r="C96" s="9"/>
      <c r="D96" s="9"/>
      <c r="E96" s="243" t="s">
        <v>88</v>
      </c>
      <c r="F96" s="243"/>
      <c r="G96" s="243"/>
      <c r="H96" s="243"/>
      <c r="I96" s="243"/>
      <c r="J96" s="9"/>
      <c r="K96" s="243" t="s">
        <v>89</v>
      </c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8">
        <f>'SO 701.1 - SO 701.1 STAVE...'!J32</f>
        <v>0</v>
      </c>
      <c r="AH96" s="249"/>
      <c r="AI96" s="249"/>
      <c r="AJ96" s="249"/>
      <c r="AK96" s="249"/>
      <c r="AL96" s="249"/>
      <c r="AM96" s="249"/>
      <c r="AN96" s="248">
        <f t="shared" si="0"/>
        <v>0</v>
      </c>
      <c r="AO96" s="249"/>
      <c r="AP96" s="249"/>
      <c r="AQ96" s="83" t="s">
        <v>90</v>
      </c>
      <c r="AR96" s="47"/>
      <c r="AS96" s="84">
        <v>0</v>
      </c>
      <c r="AT96" s="85">
        <f t="shared" si="1"/>
        <v>0</v>
      </c>
      <c r="AU96" s="86">
        <f>'SO 701.1 - SO 701.1 STAVE...'!P133</f>
        <v>0</v>
      </c>
      <c r="AV96" s="85">
        <f>'SO 701.1 - SO 701.1 STAVE...'!J35</f>
        <v>0</v>
      </c>
      <c r="AW96" s="85">
        <f>'SO 701.1 - SO 701.1 STAVE...'!J36</f>
        <v>0</v>
      </c>
      <c r="AX96" s="85">
        <f>'SO 701.1 - SO 701.1 STAVE...'!J37</f>
        <v>0</v>
      </c>
      <c r="AY96" s="85">
        <f>'SO 701.1 - SO 701.1 STAVE...'!J38</f>
        <v>0</v>
      </c>
      <c r="AZ96" s="85">
        <f>'SO 701.1 - SO 701.1 STAVE...'!F35</f>
        <v>0</v>
      </c>
      <c r="BA96" s="85">
        <f>'SO 701.1 - SO 701.1 STAVE...'!F36</f>
        <v>0</v>
      </c>
      <c r="BB96" s="85">
        <f>'SO 701.1 - SO 701.1 STAVE...'!F37</f>
        <v>0</v>
      </c>
      <c r="BC96" s="85">
        <f>'SO 701.1 - SO 701.1 STAVE...'!F38</f>
        <v>0</v>
      </c>
      <c r="BD96" s="87">
        <f>'SO 701.1 - SO 701.1 STAVE...'!F39</f>
        <v>0</v>
      </c>
      <c r="BT96" s="24" t="s">
        <v>86</v>
      </c>
      <c r="BV96" s="24" t="s">
        <v>79</v>
      </c>
      <c r="BW96" s="24" t="s">
        <v>91</v>
      </c>
      <c r="BX96" s="24" t="s">
        <v>85</v>
      </c>
      <c r="CL96" s="24" t="s">
        <v>1</v>
      </c>
    </row>
    <row r="97" spans="1:90" s="3" customFormat="1" ht="25.5" customHeight="1">
      <c r="A97" s="82" t="s">
        <v>87</v>
      </c>
      <c r="B97" s="47"/>
      <c r="C97" s="9"/>
      <c r="D97" s="9"/>
      <c r="E97" s="243" t="s">
        <v>92</v>
      </c>
      <c r="F97" s="243"/>
      <c r="G97" s="243"/>
      <c r="H97" s="243"/>
      <c r="I97" s="243"/>
      <c r="J97" s="9"/>
      <c r="K97" s="243" t="s">
        <v>93</v>
      </c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8">
        <f>'SO 701.2a - SO 701.2a  ZT...'!J32</f>
        <v>0</v>
      </c>
      <c r="AH97" s="249"/>
      <c r="AI97" s="249"/>
      <c r="AJ97" s="249"/>
      <c r="AK97" s="249"/>
      <c r="AL97" s="249"/>
      <c r="AM97" s="249"/>
      <c r="AN97" s="248">
        <f t="shared" si="0"/>
        <v>0</v>
      </c>
      <c r="AO97" s="249"/>
      <c r="AP97" s="249"/>
      <c r="AQ97" s="83" t="s">
        <v>90</v>
      </c>
      <c r="AR97" s="47"/>
      <c r="AS97" s="84">
        <v>0</v>
      </c>
      <c r="AT97" s="85">
        <f t="shared" si="1"/>
        <v>0</v>
      </c>
      <c r="AU97" s="86">
        <f>'SO 701.2a - SO 701.2a  ZT...'!P126</f>
        <v>0</v>
      </c>
      <c r="AV97" s="85">
        <f>'SO 701.2a - SO 701.2a  ZT...'!J35</f>
        <v>0</v>
      </c>
      <c r="AW97" s="85">
        <f>'SO 701.2a - SO 701.2a  ZT...'!J36</f>
        <v>0</v>
      </c>
      <c r="AX97" s="85">
        <f>'SO 701.2a - SO 701.2a  ZT...'!J37</f>
        <v>0</v>
      </c>
      <c r="AY97" s="85">
        <f>'SO 701.2a - SO 701.2a  ZT...'!J38</f>
        <v>0</v>
      </c>
      <c r="AZ97" s="85">
        <f>'SO 701.2a - SO 701.2a  ZT...'!F35</f>
        <v>0</v>
      </c>
      <c r="BA97" s="85">
        <f>'SO 701.2a - SO 701.2a  ZT...'!F36</f>
        <v>0</v>
      </c>
      <c r="BB97" s="85">
        <f>'SO 701.2a - SO 701.2a  ZT...'!F37</f>
        <v>0</v>
      </c>
      <c r="BC97" s="85">
        <f>'SO 701.2a - SO 701.2a  ZT...'!F38</f>
        <v>0</v>
      </c>
      <c r="BD97" s="87">
        <f>'SO 701.2a - SO 701.2a  ZT...'!F39</f>
        <v>0</v>
      </c>
      <c r="BT97" s="24" t="s">
        <v>86</v>
      </c>
      <c r="BV97" s="24" t="s">
        <v>79</v>
      </c>
      <c r="BW97" s="24" t="s">
        <v>94</v>
      </c>
      <c r="BX97" s="24" t="s">
        <v>85</v>
      </c>
      <c r="CL97" s="24" t="s">
        <v>1</v>
      </c>
    </row>
    <row r="98" spans="1:90" s="3" customFormat="1" ht="25.5" customHeight="1">
      <c r="A98" s="82" t="s">
        <v>87</v>
      </c>
      <c r="B98" s="47"/>
      <c r="C98" s="9"/>
      <c r="D98" s="9"/>
      <c r="E98" s="243" t="s">
        <v>95</v>
      </c>
      <c r="F98" s="243"/>
      <c r="G98" s="243"/>
      <c r="H98" s="243"/>
      <c r="I98" s="243"/>
      <c r="J98" s="9"/>
      <c r="K98" s="243" t="s">
        <v>96</v>
      </c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8">
        <f>'SO 701.2b - SO 701.2b ZTI...'!J32</f>
        <v>0</v>
      </c>
      <c r="AH98" s="249"/>
      <c r="AI98" s="249"/>
      <c r="AJ98" s="249"/>
      <c r="AK98" s="249"/>
      <c r="AL98" s="249"/>
      <c r="AM98" s="249"/>
      <c r="AN98" s="248">
        <f t="shared" si="0"/>
        <v>0</v>
      </c>
      <c r="AO98" s="249"/>
      <c r="AP98" s="249"/>
      <c r="AQ98" s="83" t="s">
        <v>90</v>
      </c>
      <c r="AR98" s="47"/>
      <c r="AS98" s="84">
        <v>0</v>
      </c>
      <c r="AT98" s="85">
        <f t="shared" si="1"/>
        <v>0</v>
      </c>
      <c r="AU98" s="86">
        <f>'SO 701.2b - SO 701.2b ZTI...'!P124</f>
        <v>0</v>
      </c>
      <c r="AV98" s="85">
        <f>'SO 701.2b - SO 701.2b ZTI...'!J35</f>
        <v>0</v>
      </c>
      <c r="AW98" s="85">
        <f>'SO 701.2b - SO 701.2b ZTI...'!J36</f>
        <v>0</v>
      </c>
      <c r="AX98" s="85">
        <f>'SO 701.2b - SO 701.2b ZTI...'!J37</f>
        <v>0</v>
      </c>
      <c r="AY98" s="85">
        <f>'SO 701.2b - SO 701.2b ZTI...'!J38</f>
        <v>0</v>
      </c>
      <c r="AZ98" s="85">
        <f>'SO 701.2b - SO 701.2b ZTI...'!F35</f>
        <v>0</v>
      </c>
      <c r="BA98" s="85">
        <f>'SO 701.2b - SO 701.2b ZTI...'!F36</f>
        <v>0</v>
      </c>
      <c r="BB98" s="85">
        <f>'SO 701.2b - SO 701.2b ZTI...'!F37</f>
        <v>0</v>
      </c>
      <c r="BC98" s="85">
        <f>'SO 701.2b - SO 701.2b ZTI...'!F38</f>
        <v>0</v>
      </c>
      <c r="BD98" s="87">
        <f>'SO 701.2b - SO 701.2b ZTI...'!F39</f>
        <v>0</v>
      </c>
      <c r="BT98" s="24" t="s">
        <v>86</v>
      </c>
      <c r="BV98" s="24" t="s">
        <v>79</v>
      </c>
      <c r="BW98" s="24" t="s">
        <v>97</v>
      </c>
      <c r="BX98" s="24" t="s">
        <v>85</v>
      </c>
      <c r="CL98" s="24" t="s">
        <v>1</v>
      </c>
    </row>
    <row r="99" spans="1:90" s="3" customFormat="1" ht="25.5" customHeight="1">
      <c r="A99" s="82" t="s">
        <v>87</v>
      </c>
      <c r="B99" s="47"/>
      <c r="C99" s="9"/>
      <c r="D99" s="9"/>
      <c r="E99" s="243" t="s">
        <v>98</v>
      </c>
      <c r="F99" s="243"/>
      <c r="G99" s="243"/>
      <c r="H99" s="243"/>
      <c r="I99" s="243"/>
      <c r="J99" s="9"/>
      <c r="K99" s="243" t="s">
        <v>99</v>
      </c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8">
        <f>'SO 701.3 - SO 701.3 VEDLE...'!J32</f>
        <v>0</v>
      </c>
      <c r="AH99" s="249"/>
      <c r="AI99" s="249"/>
      <c r="AJ99" s="249"/>
      <c r="AK99" s="249"/>
      <c r="AL99" s="249"/>
      <c r="AM99" s="249"/>
      <c r="AN99" s="248">
        <f t="shared" si="0"/>
        <v>0</v>
      </c>
      <c r="AO99" s="249"/>
      <c r="AP99" s="249"/>
      <c r="AQ99" s="83" t="s">
        <v>90</v>
      </c>
      <c r="AR99" s="47"/>
      <c r="AS99" s="88">
        <v>0</v>
      </c>
      <c r="AT99" s="89">
        <f t="shared" si="1"/>
        <v>0</v>
      </c>
      <c r="AU99" s="90">
        <f>'SO 701.3 - SO 701.3 VEDLE...'!P125</f>
        <v>0</v>
      </c>
      <c r="AV99" s="89">
        <f>'SO 701.3 - SO 701.3 VEDLE...'!J35</f>
        <v>0</v>
      </c>
      <c r="AW99" s="89">
        <f>'SO 701.3 - SO 701.3 VEDLE...'!J36</f>
        <v>0</v>
      </c>
      <c r="AX99" s="89">
        <f>'SO 701.3 - SO 701.3 VEDLE...'!J37</f>
        <v>0</v>
      </c>
      <c r="AY99" s="89">
        <f>'SO 701.3 - SO 701.3 VEDLE...'!J38</f>
        <v>0</v>
      </c>
      <c r="AZ99" s="89">
        <f>'SO 701.3 - SO 701.3 VEDLE...'!F35</f>
        <v>0</v>
      </c>
      <c r="BA99" s="89">
        <f>'SO 701.3 - SO 701.3 VEDLE...'!F36</f>
        <v>0</v>
      </c>
      <c r="BB99" s="89">
        <f>'SO 701.3 - SO 701.3 VEDLE...'!F37</f>
        <v>0</v>
      </c>
      <c r="BC99" s="89">
        <f>'SO 701.3 - SO 701.3 VEDLE...'!F38</f>
        <v>0</v>
      </c>
      <c r="BD99" s="91">
        <f>'SO 701.3 - SO 701.3 VEDLE...'!F39</f>
        <v>0</v>
      </c>
      <c r="BT99" s="24" t="s">
        <v>86</v>
      </c>
      <c r="BV99" s="24" t="s">
        <v>79</v>
      </c>
      <c r="BW99" s="24" t="s">
        <v>100</v>
      </c>
      <c r="BX99" s="24" t="s">
        <v>85</v>
      </c>
      <c r="CL99" s="24" t="s">
        <v>1</v>
      </c>
    </row>
    <row r="100" spans="1:90" s="1" customFormat="1" ht="30" customHeight="1">
      <c r="B100" s="31"/>
      <c r="AR100" s="31"/>
    </row>
    <row r="101" spans="1:90" s="1" customFormat="1" ht="6.9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31"/>
    </row>
  </sheetData>
  <sheetProtection password="E780" sheet="1" objects="1" scenarios="1"/>
  <mergeCells count="58"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K33:AO33"/>
    <mergeCell ref="AN98:AP98"/>
    <mergeCell ref="AG98:AM98"/>
    <mergeCell ref="AN99:AP99"/>
    <mergeCell ref="AG99:AM99"/>
    <mergeCell ref="AG94:AM94"/>
    <mergeCell ref="AN94:AP94"/>
    <mergeCell ref="AN95:AP95"/>
    <mergeCell ref="AG95:AM95"/>
    <mergeCell ref="AN96:AP96"/>
    <mergeCell ref="AG96:AM96"/>
    <mergeCell ref="AN97:AP97"/>
    <mergeCell ref="AG97:AM97"/>
    <mergeCell ref="C92:G92"/>
    <mergeCell ref="I92:AF92"/>
    <mergeCell ref="D95:H95"/>
    <mergeCell ref="J95:AF95"/>
    <mergeCell ref="E96:I96"/>
    <mergeCell ref="K96:AF96"/>
    <mergeCell ref="E97:I97"/>
    <mergeCell ref="K97:AF97"/>
    <mergeCell ref="E98:I98"/>
    <mergeCell ref="K98:AF98"/>
    <mergeCell ref="E99:I99"/>
    <mergeCell ref="K99:AF99"/>
  </mergeCells>
  <hyperlinks>
    <hyperlink ref="A96" location="'SO 701.1 - SO 701.1 STAVE...'!C2" display="/" xr:uid="{00000000-0004-0000-0000-000000000000}"/>
    <hyperlink ref="A97" location="'SO 701.2a - SO 701.2a  ZT...'!C2" display="/" xr:uid="{00000000-0004-0000-0000-000001000000}"/>
    <hyperlink ref="A98" location="'SO 701.2b - SO 701.2b ZTI...'!C2" display="/" xr:uid="{00000000-0004-0000-0000-000002000000}"/>
    <hyperlink ref="A99" location="'SO 701.3 - SO 701.3 VEDLE...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12"/>
  <sheetViews>
    <sheetView showGridLines="0" topLeftCell="A342" zoomScale="55" zoomScaleNormal="55" workbookViewId="0">
      <selection activeCell="J425" sqref="J42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2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63" t="s">
        <v>5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6" t="s">
        <v>91</v>
      </c>
      <c r="AZ2" s="93" t="s">
        <v>101</v>
      </c>
      <c r="BA2" s="93" t="s">
        <v>102</v>
      </c>
      <c r="BB2" s="93" t="s">
        <v>103</v>
      </c>
      <c r="BC2" s="93" t="s">
        <v>104</v>
      </c>
      <c r="BD2" s="93" t="s">
        <v>86</v>
      </c>
    </row>
    <row r="3" spans="2:56" ht="6.95" hidden="1" customHeight="1">
      <c r="B3" s="17"/>
      <c r="C3" s="18"/>
      <c r="D3" s="18"/>
      <c r="E3" s="18"/>
      <c r="F3" s="18"/>
      <c r="G3" s="18"/>
      <c r="H3" s="18"/>
      <c r="I3" s="94"/>
      <c r="J3" s="18"/>
      <c r="K3" s="18"/>
      <c r="L3" s="19"/>
      <c r="AT3" s="16" t="s">
        <v>86</v>
      </c>
    </row>
    <row r="4" spans="2:56" ht="24.95" hidden="1" customHeight="1">
      <c r="B4" s="19"/>
      <c r="D4" s="20" t="s">
        <v>105</v>
      </c>
      <c r="L4" s="19"/>
      <c r="M4" s="95" t="s">
        <v>10</v>
      </c>
      <c r="AT4" s="16" t="s">
        <v>3</v>
      </c>
    </row>
    <row r="5" spans="2:56" ht="6.95" hidden="1" customHeight="1">
      <c r="B5" s="19"/>
      <c r="L5" s="19"/>
    </row>
    <row r="6" spans="2:56" ht="12" hidden="1" customHeight="1">
      <c r="B6" s="19"/>
      <c r="D6" s="26" t="s">
        <v>16</v>
      </c>
      <c r="L6" s="19"/>
    </row>
    <row r="7" spans="2:56" ht="16.5" hidden="1" customHeight="1">
      <c r="B7" s="19"/>
      <c r="E7" s="287" t="str">
        <f>'Rekapitulace stavby'!K6</f>
        <v>STAVEBNÍ ÚPRAVY ZTI V ČÁSTI BUDOVY 1.NP. ZUŠ ČESKÁ LÍPA-A</v>
      </c>
      <c r="F7" s="288"/>
      <c r="G7" s="288"/>
      <c r="H7" s="288"/>
      <c r="L7" s="19"/>
    </row>
    <row r="8" spans="2:56" ht="12" hidden="1" customHeight="1">
      <c r="B8" s="19"/>
      <c r="D8" s="26" t="s">
        <v>106</v>
      </c>
      <c r="L8" s="19"/>
    </row>
    <row r="9" spans="2:56" s="1" customFormat="1" ht="16.5" hidden="1" customHeight="1">
      <c r="B9" s="31"/>
      <c r="E9" s="287" t="s">
        <v>107</v>
      </c>
      <c r="F9" s="286"/>
      <c r="G9" s="286"/>
      <c r="H9" s="286"/>
      <c r="I9" s="96"/>
      <c r="L9" s="31"/>
    </row>
    <row r="10" spans="2:56" s="1" customFormat="1" ht="12" hidden="1" customHeight="1">
      <c r="B10" s="31"/>
      <c r="D10" s="26" t="s">
        <v>108</v>
      </c>
      <c r="I10" s="96"/>
      <c r="L10" s="31"/>
    </row>
    <row r="11" spans="2:56" s="1" customFormat="1" ht="36.950000000000003" hidden="1" customHeight="1">
      <c r="B11" s="31"/>
      <c r="E11" s="271" t="s">
        <v>109</v>
      </c>
      <c r="F11" s="286"/>
      <c r="G11" s="286"/>
      <c r="H11" s="286"/>
      <c r="I11" s="96"/>
      <c r="L11" s="31"/>
    </row>
    <row r="12" spans="2:56" s="1" customFormat="1" hidden="1">
      <c r="B12" s="31"/>
      <c r="I12" s="96"/>
      <c r="L12" s="31"/>
    </row>
    <row r="13" spans="2:56" s="1" customFormat="1" ht="12" hidden="1" customHeight="1">
      <c r="B13" s="31"/>
      <c r="D13" s="26" t="s">
        <v>18</v>
      </c>
      <c r="F13" s="24" t="s">
        <v>1</v>
      </c>
      <c r="I13" s="97" t="s">
        <v>19</v>
      </c>
      <c r="J13" s="24" t="s">
        <v>1</v>
      </c>
      <c r="L13" s="31"/>
    </row>
    <row r="14" spans="2:56" s="1" customFormat="1" ht="12" hidden="1" customHeight="1">
      <c r="B14" s="31"/>
      <c r="D14" s="26" t="s">
        <v>20</v>
      </c>
      <c r="F14" s="24" t="s">
        <v>21</v>
      </c>
      <c r="I14" s="97" t="s">
        <v>22</v>
      </c>
      <c r="J14" s="51" t="str">
        <f>'Rekapitulace stavby'!AN8</f>
        <v>5. 4. 2019</v>
      </c>
      <c r="L14" s="31"/>
    </row>
    <row r="15" spans="2:56" s="1" customFormat="1" ht="10.9" hidden="1" customHeight="1">
      <c r="B15" s="31"/>
      <c r="I15" s="96"/>
      <c r="L15" s="31"/>
    </row>
    <row r="16" spans="2:56" s="1" customFormat="1" ht="12" hidden="1" customHeight="1">
      <c r="B16" s="31"/>
      <c r="D16" s="26" t="s">
        <v>24</v>
      </c>
      <c r="I16" s="97" t="s">
        <v>25</v>
      </c>
      <c r="J16" s="24" t="s">
        <v>1</v>
      </c>
      <c r="L16" s="31"/>
    </row>
    <row r="17" spans="2:12" s="1" customFormat="1" ht="18" hidden="1" customHeight="1">
      <c r="B17" s="31"/>
      <c r="E17" s="24" t="s">
        <v>26</v>
      </c>
      <c r="I17" s="97" t="s">
        <v>27</v>
      </c>
      <c r="J17" s="24" t="s">
        <v>1</v>
      </c>
      <c r="L17" s="31"/>
    </row>
    <row r="18" spans="2:12" s="1" customFormat="1" ht="6.95" hidden="1" customHeight="1">
      <c r="B18" s="31"/>
      <c r="I18" s="96"/>
      <c r="L18" s="31"/>
    </row>
    <row r="19" spans="2:12" s="1" customFormat="1" ht="12" hidden="1" customHeight="1">
      <c r="B19" s="31"/>
      <c r="D19" s="26" t="s">
        <v>28</v>
      </c>
      <c r="I19" s="97" t="s">
        <v>25</v>
      </c>
      <c r="J19" s="27" t="str">
        <f>'Rekapitulace stavby'!AN13</f>
        <v>Vyplň údaj</v>
      </c>
      <c r="L19" s="31"/>
    </row>
    <row r="20" spans="2:12" s="1" customFormat="1" ht="18" hidden="1" customHeight="1">
      <c r="B20" s="31"/>
      <c r="E20" s="289" t="str">
        <f>'Rekapitulace stavby'!E14</f>
        <v>Vyplň údaj</v>
      </c>
      <c r="F20" s="274"/>
      <c r="G20" s="274"/>
      <c r="H20" s="274"/>
      <c r="I20" s="97" t="s">
        <v>27</v>
      </c>
      <c r="J20" s="27" t="str">
        <f>'Rekapitulace stavby'!AN14</f>
        <v>Vyplň údaj</v>
      </c>
      <c r="L20" s="31"/>
    </row>
    <row r="21" spans="2:12" s="1" customFormat="1" ht="6.95" hidden="1" customHeight="1">
      <c r="B21" s="31"/>
      <c r="I21" s="96"/>
      <c r="L21" s="31"/>
    </row>
    <row r="22" spans="2:12" s="1" customFormat="1" ht="12" hidden="1" customHeight="1">
      <c r="B22" s="31"/>
      <c r="D22" s="26" t="s">
        <v>30</v>
      </c>
      <c r="I22" s="97" t="s">
        <v>25</v>
      </c>
      <c r="J22" s="24" t="s">
        <v>1</v>
      </c>
      <c r="L22" s="31"/>
    </row>
    <row r="23" spans="2:12" s="1" customFormat="1" ht="18" hidden="1" customHeight="1">
      <c r="B23" s="31"/>
      <c r="E23" s="24" t="s">
        <v>31</v>
      </c>
      <c r="I23" s="97" t="s">
        <v>27</v>
      </c>
      <c r="J23" s="24" t="s">
        <v>1</v>
      </c>
      <c r="L23" s="31"/>
    </row>
    <row r="24" spans="2:12" s="1" customFormat="1" ht="6.95" hidden="1" customHeight="1">
      <c r="B24" s="31"/>
      <c r="I24" s="96"/>
      <c r="L24" s="31"/>
    </row>
    <row r="25" spans="2:12" s="1" customFormat="1" ht="12" hidden="1" customHeight="1">
      <c r="B25" s="31"/>
      <c r="D25" s="26" t="s">
        <v>33</v>
      </c>
      <c r="I25" s="97" t="s">
        <v>25</v>
      </c>
      <c r="J25" s="24" t="s">
        <v>1</v>
      </c>
      <c r="L25" s="31"/>
    </row>
    <row r="26" spans="2:12" s="1" customFormat="1" ht="18" hidden="1" customHeight="1">
      <c r="B26" s="31"/>
      <c r="E26" s="24" t="s">
        <v>34</v>
      </c>
      <c r="I26" s="97" t="s">
        <v>27</v>
      </c>
      <c r="J26" s="24" t="s">
        <v>1</v>
      </c>
      <c r="L26" s="31"/>
    </row>
    <row r="27" spans="2:12" s="1" customFormat="1" ht="6.95" hidden="1" customHeight="1">
      <c r="B27" s="31"/>
      <c r="I27" s="96"/>
      <c r="L27" s="31"/>
    </row>
    <row r="28" spans="2:12" s="1" customFormat="1" ht="12" hidden="1" customHeight="1">
      <c r="B28" s="31"/>
      <c r="D28" s="26" t="s">
        <v>35</v>
      </c>
      <c r="I28" s="96"/>
      <c r="L28" s="31"/>
    </row>
    <row r="29" spans="2:12" s="7" customFormat="1" ht="89.25" hidden="1" customHeight="1">
      <c r="B29" s="98"/>
      <c r="E29" s="278" t="s">
        <v>36</v>
      </c>
      <c r="F29" s="278"/>
      <c r="G29" s="278"/>
      <c r="H29" s="278"/>
      <c r="I29" s="99"/>
      <c r="L29" s="98"/>
    </row>
    <row r="30" spans="2:12" s="1" customFormat="1" ht="6.95" hidden="1" customHeight="1">
      <c r="B30" s="31"/>
      <c r="I30" s="96"/>
      <c r="L30" s="31"/>
    </row>
    <row r="31" spans="2:12" s="1" customFormat="1" ht="6.95" hidden="1" customHeight="1">
      <c r="B31" s="31"/>
      <c r="D31" s="52"/>
      <c r="E31" s="52"/>
      <c r="F31" s="52"/>
      <c r="G31" s="52"/>
      <c r="H31" s="52"/>
      <c r="I31" s="100"/>
      <c r="J31" s="52"/>
      <c r="K31" s="52"/>
      <c r="L31" s="31"/>
    </row>
    <row r="32" spans="2:12" s="1" customFormat="1" ht="25.35" hidden="1" customHeight="1">
      <c r="B32" s="31"/>
      <c r="D32" s="101" t="s">
        <v>37</v>
      </c>
      <c r="I32" s="96"/>
      <c r="J32" s="65">
        <f>ROUND(J133, 2)</f>
        <v>0</v>
      </c>
      <c r="L32" s="31"/>
    </row>
    <row r="33" spans="2:12" s="1" customFormat="1" ht="6.95" hidden="1" customHeight="1">
      <c r="B33" s="31"/>
      <c r="D33" s="52"/>
      <c r="E33" s="52"/>
      <c r="F33" s="52"/>
      <c r="G33" s="52"/>
      <c r="H33" s="52"/>
      <c r="I33" s="100"/>
      <c r="J33" s="52"/>
      <c r="K33" s="52"/>
      <c r="L33" s="31"/>
    </row>
    <row r="34" spans="2:12" s="1" customFormat="1" ht="14.45" hidden="1" customHeight="1">
      <c r="B34" s="31"/>
      <c r="F34" s="34" t="s">
        <v>39</v>
      </c>
      <c r="I34" s="102" t="s">
        <v>38</v>
      </c>
      <c r="J34" s="34" t="s">
        <v>40</v>
      </c>
      <c r="L34" s="31"/>
    </row>
    <row r="35" spans="2:12" s="1" customFormat="1" ht="14.45" hidden="1" customHeight="1">
      <c r="B35" s="31"/>
      <c r="D35" s="103" t="s">
        <v>41</v>
      </c>
      <c r="E35" s="26" t="s">
        <v>42</v>
      </c>
      <c r="F35" s="104">
        <f>ROUND((SUM(BE133:BE411)),  2)</f>
        <v>0</v>
      </c>
      <c r="I35" s="105">
        <v>0.21</v>
      </c>
      <c r="J35" s="104">
        <f>ROUND(((SUM(BE133:BE411))*I35),  2)</f>
        <v>0</v>
      </c>
      <c r="L35" s="31"/>
    </row>
    <row r="36" spans="2:12" s="1" customFormat="1" ht="14.45" hidden="1" customHeight="1">
      <c r="B36" s="31"/>
      <c r="E36" s="26" t="s">
        <v>43</v>
      </c>
      <c r="F36" s="104">
        <f>ROUND((SUM(BF133:BF411)),  2)</f>
        <v>0</v>
      </c>
      <c r="I36" s="105">
        <v>0.15</v>
      </c>
      <c r="J36" s="104">
        <f>ROUND(((SUM(BF133:BF411))*I36),  2)</f>
        <v>0</v>
      </c>
      <c r="L36" s="31"/>
    </row>
    <row r="37" spans="2:12" s="1" customFormat="1" ht="14.45" hidden="1" customHeight="1">
      <c r="B37" s="31"/>
      <c r="E37" s="26" t="s">
        <v>44</v>
      </c>
      <c r="F37" s="104">
        <f>ROUND((SUM(BG133:BG411)),  2)</f>
        <v>0</v>
      </c>
      <c r="I37" s="105">
        <v>0.21</v>
      </c>
      <c r="J37" s="104">
        <f>0</f>
        <v>0</v>
      </c>
      <c r="L37" s="31"/>
    </row>
    <row r="38" spans="2:12" s="1" customFormat="1" ht="14.45" hidden="1" customHeight="1">
      <c r="B38" s="31"/>
      <c r="E38" s="26" t="s">
        <v>45</v>
      </c>
      <c r="F38" s="104">
        <f>ROUND((SUM(BH133:BH411)),  2)</f>
        <v>0</v>
      </c>
      <c r="I38" s="105">
        <v>0.15</v>
      </c>
      <c r="J38" s="104">
        <f>0</f>
        <v>0</v>
      </c>
      <c r="L38" s="31"/>
    </row>
    <row r="39" spans="2:12" s="1" customFormat="1" ht="14.45" hidden="1" customHeight="1">
      <c r="B39" s="31"/>
      <c r="E39" s="26" t="s">
        <v>46</v>
      </c>
      <c r="F39" s="104">
        <f>ROUND((SUM(BI133:BI411)),  2)</f>
        <v>0</v>
      </c>
      <c r="I39" s="105">
        <v>0</v>
      </c>
      <c r="J39" s="104">
        <f>0</f>
        <v>0</v>
      </c>
      <c r="L39" s="31"/>
    </row>
    <row r="40" spans="2:12" s="1" customFormat="1" ht="6.95" hidden="1" customHeight="1">
      <c r="B40" s="31"/>
      <c r="I40" s="96"/>
      <c r="L40" s="31"/>
    </row>
    <row r="41" spans="2:12" s="1" customFormat="1" ht="25.35" hidden="1" customHeight="1">
      <c r="B41" s="31"/>
      <c r="C41" s="106"/>
      <c r="D41" s="107" t="s">
        <v>47</v>
      </c>
      <c r="E41" s="56"/>
      <c r="F41" s="56"/>
      <c r="G41" s="108" t="s">
        <v>48</v>
      </c>
      <c r="H41" s="109" t="s">
        <v>49</v>
      </c>
      <c r="I41" s="110"/>
      <c r="J41" s="111">
        <f>SUM(J32:J39)</f>
        <v>0</v>
      </c>
      <c r="K41" s="112"/>
      <c r="L41" s="31"/>
    </row>
    <row r="42" spans="2:12" s="1" customFormat="1" ht="14.45" hidden="1" customHeight="1">
      <c r="B42" s="31"/>
      <c r="I42" s="96"/>
      <c r="L42" s="31"/>
    </row>
    <row r="43" spans="2:12" ht="14.45" hidden="1" customHeight="1">
      <c r="B43" s="19"/>
      <c r="L43" s="19"/>
    </row>
    <row r="44" spans="2:12" ht="14.45" hidden="1" customHeight="1">
      <c r="B44" s="19"/>
      <c r="L44" s="19"/>
    </row>
    <row r="45" spans="2:12" ht="14.45" hidden="1" customHeight="1">
      <c r="B45" s="19"/>
      <c r="L45" s="19"/>
    </row>
    <row r="46" spans="2:12" ht="14.45" hidden="1" customHeight="1">
      <c r="B46" s="19"/>
      <c r="L46" s="19"/>
    </row>
    <row r="47" spans="2:12" ht="14.45" hidden="1" customHeight="1">
      <c r="B47" s="19"/>
      <c r="L47" s="19"/>
    </row>
    <row r="48" spans="2:12" ht="14.45" hidden="1" customHeight="1">
      <c r="B48" s="19"/>
      <c r="L48" s="19"/>
    </row>
    <row r="49" spans="2:12" ht="14.45" hidden="1" customHeight="1">
      <c r="B49" s="19"/>
      <c r="L49" s="19"/>
    </row>
    <row r="50" spans="2:12" s="1" customFormat="1" ht="14.45" hidden="1" customHeight="1">
      <c r="B50" s="31"/>
      <c r="D50" s="40" t="s">
        <v>50</v>
      </c>
      <c r="E50" s="41"/>
      <c r="F50" s="41"/>
      <c r="G50" s="40" t="s">
        <v>51</v>
      </c>
      <c r="H50" s="41"/>
      <c r="I50" s="113"/>
      <c r="J50" s="41"/>
      <c r="K50" s="41"/>
      <c r="L50" s="31"/>
    </row>
    <row r="51" spans="2:12" hidden="1">
      <c r="B51" s="19"/>
      <c r="L51" s="19"/>
    </row>
    <row r="52" spans="2:12" hidden="1">
      <c r="B52" s="19"/>
      <c r="L52" s="19"/>
    </row>
    <row r="53" spans="2:12" hidden="1">
      <c r="B53" s="19"/>
      <c r="L53" s="19"/>
    </row>
    <row r="54" spans="2:12" hidden="1">
      <c r="B54" s="19"/>
      <c r="L54" s="19"/>
    </row>
    <row r="55" spans="2:12" hidden="1">
      <c r="B55" s="19"/>
      <c r="L55" s="19"/>
    </row>
    <row r="56" spans="2:12" hidden="1">
      <c r="B56" s="19"/>
      <c r="L56" s="19"/>
    </row>
    <row r="57" spans="2:12" hidden="1">
      <c r="B57" s="19"/>
      <c r="L57" s="19"/>
    </row>
    <row r="58" spans="2:12" hidden="1">
      <c r="B58" s="19"/>
      <c r="L58" s="19"/>
    </row>
    <row r="59" spans="2:12" hidden="1">
      <c r="B59" s="19"/>
      <c r="L59" s="19"/>
    </row>
    <row r="60" spans="2:12" hidden="1">
      <c r="B60" s="19"/>
      <c r="L60" s="19"/>
    </row>
    <row r="61" spans="2:12" s="1" customFormat="1" ht="12.75" hidden="1">
      <c r="B61" s="31"/>
      <c r="D61" s="42" t="s">
        <v>52</v>
      </c>
      <c r="E61" s="33"/>
      <c r="F61" s="114" t="s">
        <v>53</v>
      </c>
      <c r="G61" s="42" t="s">
        <v>52</v>
      </c>
      <c r="H61" s="33"/>
      <c r="I61" s="115"/>
      <c r="J61" s="116" t="s">
        <v>53</v>
      </c>
      <c r="K61" s="33"/>
      <c r="L61" s="31"/>
    </row>
    <row r="62" spans="2:12" hidden="1">
      <c r="B62" s="19"/>
      <c r="L62" s="19"/>
    </row>
    <row r="63" spans="2:12" hidden="1">
      <c r="B63" s="19"/>
      <c r="L63" s="19"/>
    </row>
    <row r="64" spans="2:12" hidden="1">
      <c r="B64" s="19"/>
      <c r="L64" s="19"/>
    </row>
    <row r="65" spans="2:12" s="1" customFormat="1" ht="12.75" hidden="1">
      <c r="B65" s="31"/>
      <c r="D65" s="40" t="s">
        <v>54</v>
      </c>
      <c r="E65" s="41"/>
      <c r="F65" s="41"/>
      <c r="G65" s="40" t="s">
        <v>55</v>
      </c>
      <c r="H65" s="41"/>
      <c r="I65" s="113"/>
      <c r="J65" s="41"/>
      <c r="K65" s="41"/>
      <c r="L65" s="31"/>
    </row>
    <row r="66" spans="2:12" hidden="1">
      <c r="B66" s="19"/>
      <c r="L66" s="19"/>
    </row>
    <row r="67" spans="2:12" hidden="1">
      <c r="B67" s="19"/>
      <c r="L67" s="19"/>
    </row>
    <row r="68" spans="2:12" hidden="1">
      <c r="B68" s="19"/>
      <c r="L68" s="19"/>
    </row>
    <row r="69" spans="2:12" hidden="1">
      <c r="B69" s="19"/>
      <c r="L69" s="19"/>
    </row>
    <row r="70" spans="2:12" hidden="1">
      <c r="B70" s="19"/>
      <c r="L70" s="19"/>
    </row>
    <row r="71" spans="2:12" hidden="1">
      <c r="B71" s="19"/>
      <c r="L71" s="19"/>
    </row>
    <row r="72" spans="2:12" hidden="1">
      <c r="B72" s="19"/>
      <c r="L72" s="19"/>
    </row>
    <row r="73" spans="2:12" hidden="1">
      <c r="B73" s="19"/>
      <c r="L73" s="19"/>
    </row>
    <row r="74" spans="2:12" hidden="1">
      <c r="B74" s="19"/>
      <c r="L74" s="19"/>
    </row>
    <row r="75" spans="2:12" hidden="1">
      <c r="B75" s="19"/>
      <c r="L75" s="19"/>
    </row>
    <row r="76" spans="2:12" s="1" customFormat="1" ht="12.75" hidden="1">
      <c r="B76" s="31"/>
      <c r="D76" s="42" t="s">
        <v>52</v>
      </c>
      <c r="E76" s="33"/>
      <c r="F76" s="114" t="s">
        <v>53</v>
      </c>
      <c r="G76" s="42" t="s">
        <v>52</v>
      </c>
      <c r="H76" s="33"/>
      <c r="I76" s="115"/>
      <c r="J76" s="116" t="s">
        <v>53</v>
      </c>
      <c r="K76" s="33"/>
      <c r="L76" s="31"/>
    </row>
    <row r="77" spans="2:12" s="1" customFormat="1" ht="14.45" hidden="1" customHeight="1">
      <c r="B77" s="43"/>
      <c r="C77" s="44"/>
      <c r="D77" s="44"/>
      <c r="E77" s="44"/>
      <c r="F77" s="44"/>
      <c r="G77" s="44"/>
      <c r="H77" s="44"/>
      <c r="I77" s="117"/>
      <c r="J77" s="44"/>
      <c r="K77" s="44"/>
      <c r="L77" s="31"/>
    </row>
    <row r="78" spans="2:12" hidden="1"/>
    <row r="79" spans="2:12" hidden="1"/>
    <row r="80" spans="2:12" hidden="1"/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118"/>
      <c r="J81" s="46"/>
      <c r="K81" s="46"/>
      <c r="L81" s="31"/>
    </row>
    <row r="82" spans="2:12" s="1" customFormat="1" ht="24.95" hidden="1" customHeight="1">
      <c r="B82" s="31"/>
      <c r="C82" s="20" t="s">
        <v>110</v>
      </c>
      <c r="I82" s="96"/>
      <c r="L82" s="31"/>
    </row>
    <row r="83" spans="2:12" s="1" customFormat="1" ht="6.95" hidden="1" customHeight="1">
      <c r="B83" s="31"/>
      <c r="I83" s="96"/>
      <c r="L83" s="31"/>
    </row>
    <row r="84" spans="2:12" s="1" customFormat="1" ht="12" hidden="1" customHeight="1">
      <c r="B84" s="31"/>
      <c r="C84" s="26" t="s">
        <v>16</v>
      </c>
      <c r="I84" s="96"/>
      <c r="L84" s="31"/>
    </row>
    <row r="85" spans="2:12" s="1" customFormat="1" ht="16.5" hidden="1" customHeight="1">
      <c r="B85" s="31"/>
      <c r="E85" s="287" t="str">
        <f>E7</f>
        <v>STAVEBNÍ ÚPRAVY ZTI V ČÁSTI BUDOVY 1.NP. ZUŠ ČESKÁ LÍPA-A</v>
      </c>
      <c r="F85" s="288"/>
      <c r="G85" s="288"/>
      <c r="H85" s="288"/>
      <c r="I85" s="96"/>
      <c r="L85" s="31"/>
    </row>
    <row r="86" spans="2:12" ht="12" hidden="1" customHeight="1">
      <c r="B86" s="19"/>
      <c r="C86" s="26" t="s">
        <v>106</v>
      </c>
      <c r="L86" s="19"/>
    </row>
    <row r="87" spans="2:12" s="1" customFormat="1" ht="16.5" hidden="1" customHeight="1">
      <c r="B87" s="31"/>
      <c r="E87" s="287" t="s">
        <v>107</v>
      </c>
      <c r="F87" s="286"/>
      <c r="G87" s="286"/>
      <c r="H87" s="286"/>
      <c r="I87" s="96"/>
      <c r="L87" s="31"/>
    </row>
    <row r="88" spans="2:12" s="1" customFormat="1" ht="12" hidden="1" customHeight="1">
      <c r="B88" s="31"/>
      <c r="C88" s="26" t="s">
        <v>108</v>
      </c>
      <c r="I88" s="96"/>
      <c r="L88" s="31"/>
    </row>
    <row r="89" spans="2:12" s="1" customFormat="1" ht="16.5" hidden="1" customHeight="1">
      <c r="B89" s="31"/>
      <c r="E89" s="271" t="str">
        <f>E11</f>
        <v>SO 701.1 - SO 701.1 STAVEBNÍ OBJEKT</v>
      </c>
      <c r="F89" s="286"/>
      <c r="G89" s="286"/>
      <c r="H89" s="286"/>
      <c r="I89" s="96"/>
      <c r="L89" s="31"/>
    </row>
    <row r="90" spans="2:12" s="1" customFormat="1" ht="6.95" hidden="1" customHeight="1">
      <c r="B90" s="31"/>
      <c r="I90" s="96"/>
      <c r="L90" s="31"/>
    </row>
    <row r="91" spans="2:12" s="1" customFormat="1" ht="12" hidden="1" customHeight="1">
      <c r="B91" s="31"/>
      <c r="C91" s="26" t="s">
        <v>20</v>
      </c>
      <c r="F91" s="24" t="str">
        <f>F14</f>
        <v>Náměstí T. G. M. čp. 1</v>
      </c>
      <c r="I91" s="97" t="s">
        <v>22</v>
      </c>
      <c r="J91" s="51" t="str">
        <f>IF(J14="","",J14)</f>
        <v>5. 4. 2019</v>
      </c>
      <c r="L91" s="31"/>
    </row>
    <row r="92" spans="2:12" s="1" customFormat="1" ht="6.95" hidden="1" customHeight="1">
      <c r="B92" s="31"/>
      <c r="I92" s="96"/>
      <c r="L92" s="31"/>
    </row>
    <row r="93" spans="2:12" s="1" customFormat="1" ht="15.2" hidden="1" customHeight="1">
      <c r="B93" s="31"/>
      <c r="C93" s="26" t="s">
        <v>24</v>
      </c>
      <c r="F93" s="24" t="str">
        <f>E17</f>
        <v>MĚSTO ČESKÁ LÍPA</v>
      </c>
      <c r="I93" s="97" t="s">
        <v>30</v>
      </c>
      <c r="J93" s="29" t="str">
        <f>E23</f>
        <v>Ing. Petr KUČERA</v>
      </c>
      <c r="L93" s="31"/>
    </row>
    <row r="94" spans="2:12" s="1" customFormat="1" ht="15.2" hidden="1" customHeight="1">
      <c r="B94" s="31"/>
      <c r="C94" s="26" t="s">
        <v>28</v>
      </c>
      <c r="F94" s="24" t="str">
        <f>IF(E20="","",E20)</f>
        <v>Vyplň údaj</v>
      </c>
      <c r="I94" s="97" t="s">
        <v>33</v>
      </c>
      <c r="J94" s="29" t="str">
        <f>E26</f>
        <v>Jaroslav VALENTA</v>
      </c>
      <c r="L94" s="31"/>
    </row>
    <row r="95" spans="2:12" s="1" customFormat="1" ht="10.35" hidden="1" customHeight="1">
      <c r="B95" s="31"/>
      <c r="I95" s="96"/>
      <c r="L95" s="31"/>
    </row>
    <row r="96" spans="2:12" s="1" customFormat="1" ht="29.25" hidden="1" customHeight="1">
      <c r="B96" s="31"/>
      <c r="C96" s="119" t="s">
        <v>111</v>
      </c>
      <c r="D96" s="106"/>
      <c r="E96" s="106"/>
      <c r="F96" s="106"/>
      <c r="G96" s="106"/>
      <c r="H96" s="106"/>
      <c r="I96" s="120"/>
      <c r="J96" s="121" t="s">
        <v>112</v>
      </c>
      <c r="K96" s="106"/>
      <c r="L96" s="31"/>
    </row>
    <row r="97" spans="2:47" s="1" customFormat="1" ht="10.35" hidden="1" customHeight="1">
      <c r="B97" s="31"/>
      <c r="I97" s="96"/>
      <c r="L97" s="31"/>
    </row>
    <row r="98" spans="2:47" s="1" customFormat="1" ht="22.9" hidden="1" customHeight="1">
      <c r="B98" s="31"/>
      <c r="C98" s="122" t="s">
        <v>113</v>
      </c>
      <c r="I98" s="96"/>
      <c r="J98" s="65">
        <f>J133</f>
        <v>0</v>
      </c>
      <c r="L98" s="31"/>
      <c r="AU98" s="16" t="s">
        <v>114</v>
      </c>
    </row>
    <row r="99" spans="2:47" s="8" customFormat="1" ht="24.95" hidden="1" customHeight="1">
      <c r="B99" s="123"/>
      <c r="D99" s="124" t="s">
        <v>115</v>
      </c>
      <c r="E99" s="125"/>
      <c r="F99" s="125"/>
      <c r="G99" s="125"/>
      <c r="H99" s="125"/>
      <c r="I99" s="126"/>
      <c r="J99" s="127">
        <f>J134</f>
        <v>0</v>
      </c>
      <c r="L99" s="123"/>
    </row>
    <row r="100" spans="2:47" s="9" customFormat="1" ht="19.899999999999999" hidden="1" customHeight="1">
      <c r="B100" s="128"/>
      <c r="D100" s="129" t="s">
        <v>116</v>
      </c>
      <c r="E100" s="130"/>
      <c r="F100" s="130"/>
      <c r="G100" s="130"/>
      <c r="H100" s="130"/>
      <c r="I100" s="131"/>
      <c r="J100" s="132">
        <f>J135</f>
        <v>0</v>
      </c>
      <c r="L100" s="128"/>
    </row>
    <row r="101" spans="2:47" s="9" customFormat="1" ht="19.899999999999999" hidden="1" customHeight="1">
      <c r="B101" s="128"/>
      <c r="D101" s="129" t="s">
        <v>117</v>
      </c>
      <c r="E101" s="130"/>
      <c r="F101" s="130"/>
      <c r="G101" s="130"/>
      <c r="H101" s="130"/>
      <c r="I101" s="131"/>
      <c r="J101" s="132">
        <f>J204</f>
        <v>0</v>
      </c>
      <c r="L101" s="128"/>
    </row>
    <row r="102" spans="2:47" s="9" customFormat="1" ht="19.899999999999999" hidden="1" customHeight="1">
      <c r="B102" s="128"/>
      <c r="D102" s="129" t="s">
        <v>118</v>
      </c>
      <c r="E102" s="130"/>
      <c r="F102" s="130"/>
      <c r="G102" s="130"/>
      <c r="H102" s="130"/>
      <c r="I102" s="131"/>
      <c r="J102" s="132">
        <f>J252</f>
        <v>0</v>
      </c>
      <c r="L102" s="128"/>
    </row>
    <row r="103" spans="2:47" s="9" customFormat="1" ht="19.899999999999999" hidden="1" customHeight="1">
      <c r="B103" s="128"/>
      <c r="D103" s="129" t="s">
        <v>119</v>
      </c>
      <c r="E103" s="130"/>
      <c r="F103" s="130"/>
      <c r="G103" s="130"/>
      <c r="H103" s="130"/>
      <c r="I103" s="131"/>
      <c r="J103" s="132">
        <f>J267</f>
        <v>0</v>
      </c>
      <c r="L103" s="128"/>
    </row>
    <row r="104" spans="2:47" s="9" customFormat="1" ht="19.899999999999999" hidden="1" customHeight="1">
      <c r="B104" s="128"/>
      <c r="D104" s="129" t="s">
        <v>120</v>
      </c>
      <c r="E104" s="130"/>
      <c r="F104" s="130"/>
      <c r="G104" s="130"/>
      <c r="H104" s="130"/>
      <c r="I104" s="131"/>
      <c r="J104" s="132">
        <f>J274</f>
        <v>0</v>
      </c>
      <c r="L104" s="128"/>
    </row>
    <row r="105" spans="2:47" s="8" customFormat="1" ht="24.95" hidden="1" customHeight="1">
      <c r="B105" s="123"/>
      <c r="D105" s="124" t="s">
        <v>121</v>
      </c>
      <c r="E105" s="125"/>
      <c r="F105" s="125"/>
      <c r="G105" s="125"/>
      <c r="H105" s="125"/>
      <c r="I105" s="126"/>
      <c r="J105" s="127">
        <f>J276</f>
        <v>0</v>
      </c>
      <c r="L105" s="123"/>
    </row>
    <row r="106" spans="2:47" s="9" customFormat="1" ht="19.899999999999999" hidden="1" customHeight="1">
      <c r="B106" s="128"/>
      <c r="D106" s="129" t="s">
        <v>122</v>
      </c>
      <c r="E106" s="130"/>
      <c r="F106" s="130"/>
      <c r="G106" s="130"/>
      <c r="H106" s="130"/>
      <c r="I106" s="131"/>
      <c r="J106" s="132">
        <f>J277</f>
        <v>0</v>
      </c>
      <c r="L106" s="128"/>
    </row>
    <row r="107" spans="2:47" s="9" customFormat="1" ht="19.899999999999999" hidden="1" customHeight="1">
      <c r="B107" s="128"/>
      <c r="D107" s="129" t="s">
        <v>123</v>
      </c>
      <c r="E107" s="130"/>
      <c r="F107" s="130"/>
      <c r="G107" s="130"/>
      <c r="H107" s="130"/>
      <c r="I107" s="131"/>
      <c r="J107" s="132">
        <f>J292</f>
        <v>0</v>
      </c>
      <c r="L107" s="128"/>
    </row>
    <row r="108" spans="2:47" s="9" customFormat="1" ht="19.899999999999999" hidden="1" customHeight="1">
      <c r="B108" s="128"/>
      <c r="D108" s="129" t="s">
        <v>124</v>
      </c>
      <c r="E108" s="130"/>
      <c r="F108" s="130"/>
      <c r="G108" s="130"/>
      <c r="H108" s="130"/>
      <c r="I108" s="131"/>
      <c r="J108" s="132">
        <f>J301</f>
        <v>0</v>
      </c>
      <c r="L108" s="128"/>
    </row>
    <row r="109" spans="2:47" s="9" customFormat="1" ht="19.899999999999999" hidden="1" customHeight="1">
      <c r="B109" s="128"/>
      <c r="D109" s="129" t="s">
        <v>125</v>
      </c>
      <c r="E109" s="130"/>
      <c r="F109" s="130"/>
      <c r="G109" s="130"/>
      <c r="H109" s="130"/>
      <c r="I109" s="131"/>
      <c r="J109" s="132">
        <f>J323</f>
        <v>0</v>
      </c>
      <c r="L109" s="128"/>
    </row>
    <row r="110" spans="2:47" s="9" customFormat="1" ht="19.899999999999999" hidden="1" customHeight="1">
      <c r="B110" s="128"/>
      <c r="D110" s="129" t="s">
        <v>126</v>
      </c>
      <c r="E110" s="130"/>
      <c r="F110" s="130"/>
      <c r="G110" s="130"/>
      <c r="H110" s="130"/>
      <c r="I110" s="131"/>
      <c r="J110" s="132">
        <f>J335</f>
        <v>0</v>
      </c>
      <c r="L110" s="128"/>
    </row>
    <row r="111" spans="2:47" s="9" customFormat="1" ht="19.899999999999999" hidden="1" customHeight="1">
      <c r="B111" s="128"/>
      <c r="D111" s="129" t="s">
        <v>127</v>
      </c>
      <c r="E111" s="130"/>
      <c r="F111" s="130"/>
      <c r="G111" s="130"/>
      <c r="H111" s="130"/>
      <c r="I111" s="131"/>
      <c r="J111" s="132">
        <f>J369</f>
        <v>0</v>
      </c>
      <c r="L111" s="128"/>
    </row>
    <row r="112" spans="2:47" s="1" customFormat="1" ht="21.75" hidden="1" customHeight="1">
      <c r="B112" s="31"/>
      <c r="I112" s="96"/>
      <c r="L112" s="31"/>
    </row>
    <row r="113" spans="2:12" s="1" customFormat="1" ht="6.95" hidden="1" customHeight="1">
      <c r="B113" s="43"/>
      <c r="C113" s="44"/>
      <c r="D113" s="44"/>
      <c r="E113" s="44"/>
      <c r="F113" s="44"/>
      <c r="G113" s="44"/>
      <c r="H113" s="44"/>
      <c r="I113" s="117"/>
      <c r="J113" s="44"/>
      <c r="K113" s="44"/>
      <c r="L113" s="31"/>
    </row>
    <row r="114" spans="2:12" hidden="1"/>
    <row r="115" spans="2:12" hidden="1"/>
    <row r="116" spans="2:12" hidden="1"/>
    <row r="117" spans="2:12" s="1" customFormat="1" ht="6.95" customHeight="1">
      <c r="B117" s="45"/>
      <c r="C117" s="46"/>
      <c r="D117" s="46"/>
      <c r="E117" s="46"/>
      <c r="F117" s="46"/>
      <c r="G117" s="46"/>
      <c r="H117" s="46"/>
      <c r="I117" s="118"/>
      <c r="J117" s="46"/>
      <c r="K117" s="46"/>
      <c r="L117" s="31"/>
    </row>
    <row r="118" spans="2:12" s="1" customFormat="1" ht="24.95" customHeight="1">
      <c r="B118" s="31"/>
      <c r="C118" s="20" t="s">
        <v>128</v>
      </c>
      <c r="I118" s="96"/>
      <c r="L118" s="31"/>
    </row>
    <row r="119" spans="2:12" s="1" customFormat="1" ht="6.95" customHeight="1">
      <c r="B119" s="31"/>
      <c r="I119" s="96"/>
      <c r="L119" s="31"/>
    </row>
    <row r="120" spans="2:12" s="1" customFormat="1" ht="12" customHeight="1">
      <c r="B120" s="31"/>
      <c r="C120" s="26" t="s">
        <v>16</v>
      </c>
      <c r="I120" s="96"/>
      <c r="L120" s="31"/>
    </row>
    <row r="121" spans="2:12" s="1" customFormat="1" ht="16.5" customHeight="1">
      <c r="B121" s="31"/>
      <c r="E121" s="287" t="str">
        <f>E7</f>
        <v>STAVEBNÍ ÚPRAVY ZTI V ČÁSTI BUDOVY 1.NP. ZUŠ ČESKÁ LÍPA-A</v>
      </c>
      <c r="F121" s="288"/>
      <c r="G121" s="288"/>
      <c r="H121" s="288"/>
      <c r="I121" s="96"/>
      <c r="L121" s="31"/>
    </row>
    <row r="122" spans="2:12" ht="12" customHeight="1">
      <c r="B122" s="19"/>
      <c r="C122" s="26" t="s">
        <v>106</v>
      </c>
      <c r="L122" s="19"/>
    </row>
    <row r="123" spans="2:12" s="1" customFormat="1" ht="16.5" customHeight="1">
      <c r="B123" s="31"/>
      <c r="E123" s="287" t="s">
        <v>107</v>
      </c>
      <c r="F123" s="286"/>
      <c r="G123" s="286"/>
      <c r="H123" s="286"/>
      <c r="I123" s="96"/>
      <c r="L123" s="31"/>
    </row>
    <row r="124" spans="2:12" s="1" customFormat="1" ht="12" customHeight="1">
      <c r="B124" s="31"/>
      <c r="C124" s="26" t="s">
        <v>108</v>
      </c>
      <c r="I124" s="96"/>
      <c r="L124" s="31"/>
    </row>
    <row r="125" spans="2:12" s="1" customFormat="1" ht="16.5" customHeight="1">
      <c r="B125" s="31"/>
      <c r="E125" s="271" t="str">
        <f>E11</f>
        <v>SO 701.1 - SO 701.1 STAVEBNÍ OBJEKT</v>
      </c>
      <c r="F125" s="286"/>
      <c r="G125" s="286"/>
      <c r="H125" s="286"/>
      <c r="I125" s="96"/>
      <c r="L125" s="31"/>
    </row>
    <row r="126" spans="2:12" s="1" customFormat="1" ht="6.95" customHeight="1">
      <c r="B126" s="31"/>
      <c r="I126" s="96"/>
      <c r="L126" s="31"/>
    </row>
    <row r="127" spans="2:12" s="1" customFormat="1" ht="12" customHeight="1">
      <c r="B127" s="31"/>
      <c r="C127" s="26" t="s">
        <v>20</v>
      </c>
      <c r="F127" s="24" t="str">
        <f>F14</f>
        <v>Náměstí T. G. M. čp. 1</v>
      </c>
      <c r="I127" s="97" t="s">
        <v>22</v>
      </c>
      <c r="J127" s="51" t="str">
        <f>IF(J14="","",J14)</f>
        <v>5. 4. 2019</v>
      </c>
      <c r="L127" s="31"/>
    </row>
    <row r="128" spans="2:12" s="1" customFormat="1" ht="6.95" customHeight="1">
      <c r="B128" s="31"/>
      <c r="I128" s="96"/>
      <c r="L128" s="31"/>
    </row>
    <row r="129" spans="2:65" s="1" customFormat="1" ht="15.2" customHeight="1">
      <c r="B129" s="31"/>
      <c r="C129" s="26" t="s">
        <v>24</v>
      </c>
      <c r="F129" s="24" t="str">
        <f>E17</f>
        <v>MĚSTO ČESKÁ LÍPA</v>
      </c>
      <c r="I129" s="97" t="s">
        <v>30</v>
      </c>
      <c r="J129" s="29" t="str">
        <f>E23</f>
        <v>Ing. Petr KUČERA</v>
      </c>
      <c r="L129" s="31"/>
    </row>
    <row r="130" spans="2:65" s="1" customFormat="1" ht="15.2" customHeight="1">
      <c r="B130" s="31"/>
      <c r="C130" s="26" t="s">
        <v>28</v>
      </c>
      <c r="F130" s="24" t="str">
        <f>IF(E20="","",E20)</f>
        <v>Vyplň údaj</v>
      </c>
      <c r="I130" s="97" t="s">
        <v>33</v>
      </c>
      <c r="J130" s="29" t="str">
        <f>E26</f>
        <v>Jaroslav VALENTA</v>
      </c>
      <c r="L130" s="31"/>
    </row>
    <row r="131" spans="2:65" s="1" customFormat="1" ht="10.35" customHeight="1">
      <c r="B131" s="31"/>
      <c r="I131" s="96"/>
      <c r="L131" s="31"/>
    </row>
    <row r="132" spans="2:65" s="10" customFormat="1" ht="29.25" customHeight="1">
      <c r="B132" s="133"/>
      <c r="C132" s="134" t="s">
        <v>129</v>
      </c>
      <c r="D132" s="135" t="s">
        <v>62</v>
      </c>
      <c r="E132" s="135" t="s">
        <v>58</v>
      </c>
      <c r="F132" s="135" t="s">
        <v>59</v>
      </c>
      <c r="G132" s="135" t="s">
        <v>130</v>
      </c>
      <c r="H132" s="135" t="s">
        <v>131</v>
      </c>
      <c r="I132" s="136" t="s">
        <v>132</v>
      </c>
      <c r="J132" s="135" t="s">
        <v>112</v>
      </c>
      <c r="K132" s="137" t="s">
        <v>133</v>
      </c>
      <c r="L132" s="133"/>
      <c r="M132" s="58" t="s">
        <v>1</v>
      </c>
      <c r="N132" s="59" t="s">
        <v>41</v>
      </c>
      <c r="O132" s="59" t="s">
        <v>134</v>
      </c>
      <c r="P132" s="59" t="s">
        <v>135</v>
      </c>
      <c r="Q132" s="59" t="s">
        <v>136</v>
      </c>
      <c r="R132" s="59" t="s">
        <v>137</v>
      </c>
      <c r="S132" s="59" t="s">
        <v>138</v>
      </c>
      <c r="T132" s="60" t="s">
        <v>139</v>
      </c>
    </row>
    <row r="133" spans="2:65" s="1" customFormat="1" ht="22.9" customHeight="1">
      <c r="B133" s="31"/>
      <c r="C133" s="63" t="s">
        <v>140</v>
      </c>
      <c r="I133" s="96"/>
      <c r="J133" s="138">
        <f>BK133</f>
        <v>0</v>
      </c>
      <c r="L133" s="31"/>
      <c r="M133" s="61"/>
      <c r="N133" s="52"/>
      <c r="O133" s="52"/>
      <c r="P133" s="139">
        <f>P134+P276</f>
        <v>0</v>
      </c>
      <c r="Q133" s="52"/>
      <c r="R133" s="139">
        <f>R134+R276</f>
        <v>8.6111638100000008</v>
      </c>
      <c r="S133" s="52"/>
      <c r="T133" s="140">
        <f>T134+T276</f>
        <v>14.003474500000001</v>
      </c>
      <c r="AT133" s="16" t="s">
        <v>76</v>
      </c>
      <c r="AU133" s="16" t="s">
        <v>114</v>
      </c>
      <c r="BK133" s="141">
        <f>BK134+BK276</f>
        <v>0</v>
      </c>
    </row>
    <row r="134" spans="2:65" s="11" customFormat="1" ht="25.9" customHeight="1">
      <c r="B134" s="142"/>
      <c r="D134" s="143" t="s">
        <v>76</v>
      </c>
      <c r="E134" s="144" t="s">
        <v>141</v>
      </c>
      <c r="F134" s="144" t="s">
        <v>142</v>
      </c>
      <c r="I134" s="145"/>
      <c r="J134" s="146">
        <f>BK134</f>
        <v>0</v>
      </c>
      <c r="L134" s="142"/>
      <c r="M134" s="147"/>
      <c r="N134" s="148"/>
      <c r="O134" s="148"/>
      <c r="P134" s="149">
        <f>P135+P204+P252+P267+P274</f>
        <v>0</v>
      </c>
      <c r="Q134" s="148"/>
      <c r="R134" s="149">
        <f>R135+R204+R252+R267+R274</f>
        <v>5.0817775700000007</v>
      </c>
      <c r="S134" s="148"/>
      <c r="T134" s="150">
        <f>T135+T204+T252+T267+T274</f>
        <v>13.351118000000001</v>
      </c>
      <c r="AR134" s="143" t="s">
        <v>84</v>
      </c>
      <c r="AT134" s="151" t="s">
        <v>76</v>
      </c>
      <c r="AU134" s="151" t="s">
        <v>77</v>
      </c>
      <c r="AY134" s="143" t="s">
        <v>143</v>
      </c>
      <c r="BK134" s="152">
        <f>BK135+BK204+BK252+BK267+BK274</f>
        <v>0</v>
      </c>
    </row>
    <row r="135" spans="2:65" s="11" customFormat="1" ht="22.9" customHeight="1">
      <c r="B135" s="142"/>
      <c r="D135" s="143" t="s">
        <v>76</v>
      </c>
      <c r="E135" s="153" t="s">
        <v>144</v>
      </c>
      <c r="F135" s="153" t="s">
        <v>145</v>
      </c>
      <c r="I135" s="145"/>
      <c r="J135" s="154">
        <f>BK135</f>
        <v>0</v>
      </c>
      <c r="L135" s="142"/>
      <c r="M135" s="147"/>
      <c r="N135" s="148"/>
      <c r="O135" s="148"/>
      <c r="P135" s="149">
        <f>SUM(P136:P203)</f>
        <v>0</v>
      </c>
      <c r="Q135" s="148"/>
      <c r="R135" s="149">
        <f>SUM(R136:R203)</f>
        <v>5.0753257300000003</v>
      </c>
      <c r="S135" s="148"/>
      <c r="T135" s="150">
        <f>SUM(T136:T203)</f>
        <v>0</v>
      </c>
      <c r="AR135" s="143" t="s">
        <v>84</v>
      </c>
      <c r="AT135" s="151" t="s">
        <v>76</v>
      </c>
      <c r="AU135" s="151" t="s">
        <v>84</v>
      </c>
      <c r="AY135" s="143" t="s">
        <v>143</v>
      </c>
      <c r="BK135" s="152">
        <f>SUM(BK136:BK203)</f>
        <v>0</v>
      </c>
    </row>
    <row r="136" spans="2:65" s="1" customFormat="1" ht="16.5" customHeight="1">
      <c r="B136" s="155"/>
      <c r="C136" s="221" t="s">
        <v>84</v>
      </c>
      <c r="D136" s="221" t="s">
        <v>146</v>
      </c>
      <c r="E136" s="222" t="s">
        <v>147</v>
      </c>
      <c r="F136" s="223" t="s">
        <v>148</v>
      </c>
      <c r="G136" s="224" t="s">
        <v>103</v>
      </c>
      <c r="H136" s="225">
        <v>188.57300000000001</v>
      </c>
      <c r="I136" s="156"/>
      <c r="J136" s="226">
        <f>ROUND(I136*H136,2)</f>
        <v>0</v>
      </c>
      <c r="K136" s="223" t="s">
        <v>149</v>
      </c>
      <c r="L136" s="31"/>
      <c r="M136" s="157" t="s">
        <v>1</v>
      </c>
      <c r="N136" s="158" t="s">
        <v>42</v>
      </c>
      <c r="O136" s="54"/>
      <c r="P136" s="159">
        <f>O136*H136</f>
        <v>0</v>
      </c>
      <c r="Q136" s="159">
        <v>6.4999999999999997E-3</v>
      </c>
      <c r="R136" s="159">
        <f>Q136*H136</f>
        <v>1.2257244999999999</v>
      </c>
      <c r="S136" s="159">
        <v>0</v>
      </c>
      <c r="T136" s="160">
        <f>S136*H136</f>
        <v>0</v>
      </c>
      <c r="AR136" s="161" t="s">
        <v>150</v>
      </c>
      <c r="AT136" s="161" t="s">
        <v>146</v>
      </c>
      <c r="AU136" s="161" t="s">
        <v>86</v>
      </c>
      <c r="AY136" s="16" t="s">
        <v>143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6" t="s">
        <v>84</v>
      </c>
      <c r="BK136" s="162">
        <f>ROUND(I136*H136,2)</f>
        <v>0</v>
      </c>
      <c r="BL136" s="16" t="s">
        <v>150</v>
      </c>
      <c r="BM136" s="161" t="s">
        <v>151</v>
      </c>
    </row>
    <row r="137" spans="2:65" s="12" customFormat="1">
      <c r="B137" s="163"/>
      <c r="C137" s="218"/>
      <c r="D137" s="215" t="s">
        <v>152</v>
      </c>
      <c r="E137" s="219" t="s">
        <v>1</v>
      </c>
      <c r="F137" s="220" t="s">
        <v>153</v>
      </c>
      <c r="G137" s="218"/>
      <c r="H137" s="219" t="s">
        <v>1</v>
      </c>
      <c r="I137" s="218"/>
      <c r="J137" s="218"/>
      <c r="K137" s="218"/>
      <c r="L137" s="163"/>
      <c r="M137" s="165"/>
      <c r="N137" s="166"/>
      <c r="O137" s="166"/>
      <c r="P137" s="166"/>
      <c r="Q137" s="166"/>
      <c r="R137" s="166"/>
      <c r="S137" s="166"/>
      <c r="T137" s="167"/>
      <c r="AT137" s="164" t="s">
        <v>152</v>
      </c>
      <c r="AU137" s="164" t="s">
        <v>86</v>
      </c>
      <c r="AV137" s="12" t="s">
        <v>84</v>
      </c>
      <c r="AW137" s="12" t="s">
        <v>32</v>
      </c>
      <c r="AX137" s="12" t="s">
        <v>77</v>
      </c>
      <c r="AY137" s="164" t="s">
        <v>143</v>
      </c>
    </row>
    <row r="138" spans="2:65" s="13" customFormat="1">
      <c r="B138" s="168"/>
      <c r="C138" s="214"/>
      <c r="D138" s="215" t="s">
        <v>152</v>
      </c>
      <c r="E138" s="216" t="s">
        <v>1</v>
      </c>
      <c r="F138" s="212" t="s">
        <v>154</v>
      </c>
      <c r="G138" s="214"/>
      <c r="H138" s="217">
        <v>1.875</v>
      </c>
      <c r="I138" s="214"/>
      <c r="J138" s="214"/>
      <c r="K138" s="214"/>
      <c r="L138" s="168"/>
      <c r="M138" s="170"/>
      <c r="N138" s="171"/>
      <c r="O138" s="171"/>
      <c r="P138" s="171"/>
      <c r="Q138" s="171"/>
      <c r="R138" s="171"/>
      <c r="S138" s="171"/>
      <c r="T138" s="172"/>
      <c r="AT138" s="169" t="s">
        <v>152</v>
      </c>
      <c r="AU138" s="169" t="s">
        <v>86</v>
      </c>
      <c r="AV138" s="13" t="s">
        <v>86</v>
      </c>
      <c r="AW138" s="13" t="s">
        <v>32</v>
      </c>
      <c r="AX138" s="13" t="s">
        <v>77</v>
      </c>
      <c r="AY138" s="169" t="s">
        <v>143</v>
      </c>
    </row>
    <row r="139" spans="2:65" s="13" customFormat="1">
      <c r="B139" s="168"/>
      <c r="C139" s="214"/>
      <c r="D139" s="215" t="s">
        <v>152</v>
      </c>
      <c r="E139" s="216" t="s">
        <v>1</v>
      </c>
      <c r="F139" s="212" t="s">
        <v>155</v>
      </c>
      <c r="G139" s="214"/>
      <c r="H139" s="217">
        <v>1.518</v>
      </c>
      <c r="I139" s="214"/>
      <c r="J139" s="214"/>
      <c r="K139" s="214"/>
      <c r="L139" s="168"/>
      <c r="M139" s="170"/>
      <c r="N139" s="171"/>
      <c r="O139" s="171"/>
      <c r="P139" s="171"/>
      <c r="Q139" s="171"/>
      <c r="R139" s="171"/>
      <c r="S139" s="171"/>
      <c r="T139" s="172"/>
      <c r="AT139" s="169" t="s">
        <v>152</v>
      </c>
      <c r="AU139" s="169" t="s">
        <v>86</v>
      </c>
      <c r="AV139" s="13" t="s">
        <v>86</v>
      </c>
      <c r="AW139" s="13" t="s">
        <v>32</v>
      </c>
      <c r="AX139" s="13" t="s">
        <v>77</v>
      </c>
      <c r="AY139" s="169" t="s">
        <v>143</v>
      </c>
    </row>
    <row r="140" spans="2:65" s="13" customFormat="1">
      <c r="B140" s="168"/>
      <c r="C140" s="214"/>
      <c r="D140" s="215" t="s">
        <v>152</v>
      </c>
      <c r="E140" s="216" t="s">
        <v>1</v>
      </c>
      <c r="F140" s="212" t="s">
        <v>156</v>
      </c>
      <c r="G140" s="214"/>
      <c r="H140" s="217">
        <v>1.5629999999999999</v>
      </c>
      <c r="I140" s="214"/>
      <c r="J140" s="214"/>
      <c r="K140" s="214"/>
      <c r="L140" s="168"/>
      <c r="M140" s="170"/>
      <c r="N140" s="171"/>
      <c r="O140" s="171"/>
      <c r="P140" s="171"/>
      <c r="Q140" s="171"/>
      <c r="R140" s="171"/>
      <c r="S140" s="171"/>
      <c r="T140" s="172"/>
      <c r="AT140" s="169" t="s">
        <v>152</v>
      </c>
      <c r="AU140" s="169" t="s">
        <v>86</v>
      </c>
      <c r="AV140" s="13" t="s">
        <v>86</v>
      </c>
      <c r="AW140" s="13" t="s">
        <v>32</v>
      </c>
      <c r="AX140" s="13" t="s">
        <v>77</v>
      </c>
      <c r="AY140" s="169" t="s">
        <v>143</v>
      </c>
    </row>
    <row r="141" spans="2:65" s="13" customFormat="1">
      <c r="B141" s="168"/>
      <c r="C141" s="214"/>
      <c r="D141" s="215" t="s">
        <v>152</v>
      </c>
      <c r="E141" s="216" t="s">
        <v>1</v>
      </c>
      <c r="F141" s="212" t="s">
        <v>157</v>
      </c>
      <c r="G141" s="214"/>
      <c r="H141" s="217">
        <v>2.145</v>
      </c>
      <c r="I141" s="214"/>
      <c r="J141" s="214"/>
      <c r="K141" s="214"/>
      <c r="L141" s="168"/>
      <c r="M141" s="170"/>
      <c r="N141" s="171"/>
      <c r="O141" s="171"/>
      <c r="P141" s="171"/>
      <c r="Q141" s="171"/>
      <c r="R141" s="171"/>
      <c r="S141" s="171"/>
      <c r="T141" s="172"/>
      <c r="AT141" s="169" t="s">
        <v>152</v>
      </c>
      <c r="AU141" s="169" t="s">
        <v>86</v>
      </c>
      <c r="AV141" s="13" t="s">
        <v>86</v>
      </c>
      <c r="AW141" s="13" t="s">
        <v>32</v>
      </c>
      <c r="AX141" s="13" t="s">
        <v>77</v>
      </c>
      <c r="AY141" s="169" t="s">
        <v>143</v>
      </c>
    </row>
    <row r="142" spans="2:65" s="13" customFormat="1">
      <c r="B142" s="168"/>
      <c r="C142" s="214"/>
      <c r="D142" s="215" t="s">
        <v>152</v>
      </c>
      <c r="E142" s="216" t="s">
        <v>1</v>
      </c>
      <c r="F142" s="212" t="s">
        <v>158</v>
      </c>
      <c r="G142" s="214"/>
      <c r="H142" s="217">
        <v>2.0249999999999999</v>
      </c>
      <c r="I142" s="214"/>
      <c r="J142" s="214"/>
      <c r="K142" s="214"/>
      <c r="L142" s="168"/>
      <c r="M142" s="170"/>
      <c r="N142" s="171"/>
      <c r="O142" s="171"/>
      <c r="P142" s="171"/>
      <c r="Q142" s="171"/>
      <c r="R142" s="171"/>
      <c r="S142" s="171"/>
      <c r="T142" s="172"/>
      <c r="AT142" s="169" t="s">
        <v>152</v>
      </c>
      <c r="AU142" s="169" t="s">
        <v>86</v>
      </c>
      <c r="AV142" s="13" t="s">
        <v>86</v>
      </c>
      <c r="AW142" s="13" t="s">
        <v>32</v>
      </c>
      <c r="AX142" s="13" t="s">
        <v>77</v>
      </c>
      <c r="AY142" s="169" t="s">
        <v>143</v>
      </c>
    </row>
    <row r="143" spans="2:65" s="13" customFormat="1">
      <c r="B143" s="168"/>
      <c r="C143" s="214"/>
      <c r="D143" s="215" t="s">
        <v>152</v>
      </c>
      <c r="E143" s="216" t="s">
        <v>1</v>
      </c>
      <c r="F143" s="212" t="s">
        <v>159</v>
      </c>
      <c r="G143" s="214"/>
      <c r="H143" s="217">
        <v>2.931</v>
      </c>
      <c r="I143" s="214"/>
      <c r="J143" s="214"/>
      <c r="K143" s="214"/>
      <c r="L143" s="168"/>
      <c r="M143" s="170"/>
      <c r="N143" s="171"/>
      <c r="O143" s="171"/>
      <c r="P143" s="171"/>
      <c r="Q143" s="171"/>
      <c r="R143" s="171"/>
      <c r="S143" s="171"/>
      <c r="T143" s="172"/>
      <c r="AT143" s="169" t="s">
        <v>152</v>
      </c>
      <c r="AU143" s="169" t="s">
        <v>86</v>
      </c>
      <c r="AV143" s="13" t="s">
        <v>86</v>
      </c>
      <c r="AW143" s="13" t="s">
        <v>32</v>
      </c>
      <c r="AX143" s="13" t="s">
        <v>77</v>
      </c>
      <c r="AY143" s="169" t="s">
        <v>143</v>
      </c>
    </row>
    <row r="144" spans="2:65" s="13" customFormat="1">
      <c r="B144" s="168"/>
      <c r="C144" s="214"/>
      <c r="D144" s="215" t="s">
        <v>152</v>
      </c>
      <c r="E144" s="216" t="s">
        <v>1</v>
      </c>
      <c r="F144" s="212" t="s">
        <v>160</v>
      </c>
      <c r="G144" s="214"/>
      <c r="H144" s="217">
        <v>3.6</v>
      </c>
      <c r="I144" s="214"/>
      <c r="J144" s="214"/>
      <c r="K144" s="214"/>
      <c r="L144" s="168"/>
      <c r="M144" s="170"/>
      <c r="N144" s="171"/>
      <c r="O144" s="171"/>
      <c r="P144" s="171"/>
      <c r="Q144" s="171"/>
      <c r="R144" s="171"/>
      <c r="S144" s="171"/>
      <c r="T144" s="172"/>
      <c r="AT144" s="169" t="s">
        <v>152</v>
      </c>
      <c r="AU144" s="169" t="s">
        <v>86</v>
      </c>
      <c r="AV144" s="13" t="s">
        <v>86</v>
      </c>
      <c r="AW144" s="13" t="s">
        <v>32</v>
      </c>
      <c r="AX144" s="13" t="s">
        <v>77</v>
      </c>
      <c r="AY144" s="169" t="s">
        <v>143</v>
      </c>
    </row>
    <row r="145" spans="2:51" s="13" customFormat="1">
      <c r="B145" s="168"/>
      <c r="C145" s="214"/>
      <c r="D145" s="215" t="s">
        <v>152</v>
      </c>
      <c r="E145" s="216" t="s">
        <v>1</v>
      </c>
      <c r="F145" s="212" t="s">
        <v>161</v>
      </c>
      <c r="G145" s="214"/>
      <c r="H145" s="217">
        <v>3.0659999999999998</v>
      </c>
      <c r="I145" s="214"/>
      <c r="J145" s="214"/>
      <c r="K145" s="214"/>
      <c r="L145" s="168"/>
      <c r="M145" s="170"/>
      <c r="N145" s="171"/>
      <c r="O145" s="171"/>
      <c r="P145" s="171"/>
      <c r="Q145" s="171"/>
      <c r="R145" s="171"/>
      <c r="S145" s="171"/>
      <c r="T145" s="172"/>
      <c r="AT145" s="169" t="s">
        <v>152</v>
      </c>
      <c r="AU145" s="169" t="s">
        <v>86</v>
      </c>
      <c r="AV145" s="13" t="s">
        <v>86</v>
      </c>
      <c r="AW145" s="13" t="s">
        <v>32</v>
      </c>
      <c r="AX145" s="13" t="s">
        <v>77</v>
      </c>
      <c r="AY145" s="169" t="s">
        <v>143</v>
      </c>
    </row>
    <row r="146" spans="2:51" s="13" customFormat="1">
      <c r="B146" s="168"/>
      <c r="C146" s="214"/>
      <c r="D146" s="215" t="s">
        <v>152</v>
      </c>
      <c r="E146" s="216" t="s">
        <v>1</v>
      </c>
      <c r="F146" s="212" t="s">
        <v>162</v>
      </c>
      <c r="G146" s="214"/>
      <c r="H146" s="217">
        <v>2.9039999999999999</v>
      </c>
      <c r="I146" s="214"/>
      <c r="J146" s="214"/>
      <c r="K146" s="214"/>
      <c r="L146" s="168"/>
      <c r="M146" s="170"/>
      <c r="N146" s="171"/>
      <c r="O146" s="171"/>
      <c r="P146" s="171"/>
      <c r="Q146" s="171"/>
      <c r="R146" s="171"/>
      <c r="S146" s="171"/>
      <c r="T146" s="172"/>
      <c r="AT146" s="169" t="s">
        <v>152</v>
      </c>
      <c r="AU146" s="169" t="s">
        <v>86</v>
      </c>
      <c r="AV146" s="13" t="s">
        <v>86</v>
      </c>
      <c r="AW146" s="13" t="s">
        <v>32</v>
      </c>
      <c r="AX146" s="13" t="s">
        <v>77</v>
      </c>
      <c r="AY146" s="169" t="s">
        <v>143</v>
      </c>
    </row>
    <row r="147" spans="2:51" s="13" customFormat="1">
      <c r="B147" s="168"/>
      <c r="C147" s="214"/>
      <c r="D147" s="215" t="s">
        <v>152</v>
      </c>
      <c r="E147" s="216" t="s">
        <v>1</v>
      </c>
      <c r="F147" s="212" t="s">
        <v>163</v>
      </c>
      <c r="G147" s="214"/>
      <c r="H147" s="217">
        <v>2.766</v>
      </c>
      <c r="I147" s="214"/>
      <c r="J147" s="214"/>
      <c r="K147" s="214"/>
      <c r="L147" s="168"/>
      <c r="M147" s="170"/>
      <c r="N147" s="171"/>
      <c r="O147" s="171"/>
      <c r="P147" s="171"/>
      <c r="Q147" s="171"/>
      <c r="R147" s="171"/>
      <c r="S147" s="171"/>
      <c r="T147" s="172"/>
      <c r="AT147" s="169" t="s">
        <v>152</v>
      </c>
      <c r="AU147" s="169" t="s">
        <v>86</v>
      </c>
      <c r="AV147" s="13" t="s">
        <v>86</v>
      </c>
      <c r="AW147" s="13" t="s">
        <v>32</v>
      </c>
      <c r="AX147" s="13" t="s">
        <v>77</v>
      </c>
      <c r="AY147" s="169" t="s">
        <v>143</v>
      </c>
    </row>
    <row r="148" spans="2:51" s="13" customFormat="1">
      <c r="B148" s="168"/>
      <c r="C148" s="214"/>
      <c r="D148" s="215" t="s">
        <v>152</v>
      </c>
      <c r="E148" s="216" t="s">
        <v>1</v>
      </c>
      <c r="F148" s="212" t="s">
        <v>164</v>
      </c>
      <c r="G148" s="214"/>
      <c r="H148" s="217">
        <v>3.6</v>
      </c>
      <c r="I148" s="214"/>
      <c r="J148" s="214"/>
      <c r="K148" s="214"/>
      <c r="L148" s="168"/>
      <c r="M148" s="170"/>
      <c r="N148" s="171"/>
      <c r="O148" s="171"/>
      <c r="P148" s="171"/>
      <c r="Q148" s="171"/>
      <c r="R148" s="171"/>
      <c r="S148" s="171"/>
      <c r="T148" s="172"/>
      <c r="AT148" s="169" t="s">
        <v>152</v>
      </c>
      <c r="AU148" s="169" t="s">
        <v>86</v>
      </c>
      <c r="AV148" s="13" t="s">
        <v>86</v>
      </c>
      <c r="AW148" s="13" t="s">
        <v>32</v>
      </c>
      <c r="AX148" s="13" t="s">
        <v>77</v>
      </c>
      <c r="AY148" s="169" t="s">
        <v>143</v>
      </c>
    </row>
    <row r="149" spans="2:51" s="12" customFormat="1">
      <c r="B149" s="163"/>
      <c r="C149" s="218"/>
      <c r="D149" s="215" t="s">
        <v>152</v>
      </c>
      <c r="E149" s="219" t="s">
        <v>1</v>
      </c>
      <c r="F149" s="220" t="s">
        <v>165</v>
      </c>
      <c r="G149" s="218"/>
      <c r="H149" s="219" t="s">
        <v>1</v>
      </c>
      <c r="I149" s="218"/>
      <c r="J149" s="218"/>
      <c r="K149" s="218"/>
      <c r="L149" s="163"/>
      <c r="M149" s="165"/>
      <c r="N149" s="166"/>
      <c r="O149" s="166"/>
      <c r="P149" s="166"/>
      <c r="Q149" s="166"/>
      <c r="R149" s="166"/>
      <c r="S149" s="166"/>
      <c r="T149" s="167"/>
      <c r="AT149" s="164" t="s">
        <v>152</v>
      </c>
      <c r="AU149" s="164" t="s">
        <v>86</v>
      </c>
      <c r="AV149" s="12" t="s">
        <v>84</v>
      </c>
      <c r="AW149" s="12" t="s">
        <v>32</v>
      </c>
      <c r="AX149" s="12" t="s">
        <v>77</v>
      </c>
      <c r="AY149" s="164" t="s">
        <v>143</v>
      </c>
    </row>
    <row r="150" spans="2:51" s="13" customFormat="1">
      <c r="B150" s="168"/>
      <c r="C150" s="214"/>
      <c r="D150" s="215" t="s">
        <v>152</v>
      </c>
      <c r="E150" s="216" t="s">
        <v>1</v>
      </c>
      <c r="F150" s="212" t="s">
        <v>166</v>
      </c>
      <c r="G150" s="214"/>
      <c r="H150" s="217">
        <v>11.3</v>
      </c>
      <c r="I150" s="214"/>
      <c r="J150" s="214"/>
      <c r="K150" s="214"/>
      <c r="L150" s="168"/>
      <c r="M150" s="170"/>
      <c r="N150" s="171"/>
      <c r="O150" s="171"/>
      <c r="P150" s="171"/>
      <c r="Q150" s="171"/>
      <c r="R150" s="171"/>
      <c r="S150" s="171"/>
      <c r="T150" s="172"/>
      <c r="AT150" s="169" t="s">
        <v>152</v>
      </c>
      <c r="AU150" s="169" t="s">
        <v>86</v>
      </c>
      <c r="AV150" s="13" t="s">
        <v>86</v>
      </c>
      <c r="AW150" s="13" t="s">
        <v>32</v>
      </c>
      <c r="AX150" s="13" t="s">
        <v>77</v>
      </c>
      <c r="AY150" s="169" t="s">
        <v>143</v>
      </c>
    </row>
    <row r="151" spans="2:51" s="13" customFormat="1">
      <c r="B151" s="168"/>
      <c r="C151" s="214"/>
      <c r="D151" s="215" t="s">
        <v>152</v>
      </c>
      <c r="E151" s="216" t="s">
        <v>1</v>
      </c>
      <c r="F151" s="212" t="s">
        <v>167</v>
      </c>
      <c r="G151" s="214"/>
      <c r="H151" s="217">
        <v>8.92</v>
      </c>
      <c r="I151" s="214"/>
      <c r="J151" s="214"/>
      <c r="K151" s="214"/>
      <c r="L151" s="168"/>
      <c r="M151" s="170"/>
      <c r="N151" s="171"/>
      <c r="O151" s="171"/>
      <c r="P151" s="171"/>
      <c r="Q151" s="171"/>
      <c r="R151" s="171"/>
      <c r="S151" s="171"/>
      <c r="T151" s="172"/>
      <c r="AT151" s="169" t="s">
        <v>152</v>
      </c>
      <c r="AU151" s="169" t="s">
        <v>86</v>
      </c>
      <c r="AV151" s="13" t="s">
        <v>86</v>
      </c>
      <c r="AW151" s="13" t="s">
        <v>32</v>
      </c>
      <c r="AX151" s="13" t="s">
        <v>77</v>
      </c>
      <c r="AY151" s="169" t="s">
        <v>143</v>
      </c>
    </row>
    <row r="152" spans="2:51" s="13" customFormat="1">
      <c r="B152" s="168"/>
      <c r="C152" s="214"/>
      <c r="D152" s="215" t="s">
        <v>152</v>
      </c>
      <c r="E152" s="216" t="s">
        <v>1</v>
      </c>
      <c r="F152" s="212" t="s">
        <v>168</v>
      </c>
      <c r="G152" s="214"/>
      <c r="H152" s="217">
        <v>9.2200000000000006</v>
      </c>
      <c r="I152" s="214"/>
      <c r="J152" s="214"/>
      <c r="K152" s="214"/>
      <c r="L152" s="168"/>
      <c r="M152" s="170"/>
      <c r="N152" s="171"/>
      <c r="O152" s="171"/>
      <c r="P152" s="171"/>
      <c r="Q152" s="171"/>
      <c r="R152" s="171"/>
      <c r="S152" s="171"/>
      <c r="T152" s="172"/>
      <c r="AT152" s="169" t="s">
        <v>152</v>
      </c>
      <c r="AU152" s="169" t="s">
        <v>86</v>
      </c>
      <c r="AV152" s="13" t="s">
        <v>86</v>
      </c>
      <c r="AW152" s="13" t="s">
        <v>32</v>
      </c>
      <c r="AX152" s="13" t="s">
        <v>77</v>
      </c>
      <c r="AY152" s="169" t="s">
        <v>143</v>
      </c>
    </row>
    <row r="153" spans="2:51" s="13" customFormat="1">
      <c r="B153" s="168"/>
      <c r="C153" s="214"/>
      <c r="D153" s="215" t="s">
        <v>152</v>
      </c>
      <c r="E153" s="216" t="s">
        <v>1</v>
      </c>
      <c r="F153" s="212" t="s">
        <v>169</v>
      </c>
      <c r="G153" s="214"/>
      <c r="H153" s="217">
        <v>13.1</v>
      </c>
      <c r="I153" s="214"/>
      <c r="J153" s="214"/>
      <c r="K153" s="214"/>
      <c r="L153" s="168"/>
      <c r="M153" s="170"/>
      <c r="N153" s="171"/>
      <c r="O153" s="171"/>
      <c r="P153" s="171"/>
      <c r="Q153" s="171"/>
      <c r="R153" s="171"/>
      <c r="S153" s="171"/>
      <c r="T153" s="172"/>
      <c r="AT153" s="169" t="s">
        <v>152</v>
      </c>
      <c r="AU153" s="169" t="s">
        <v>86</v>
      </c>
      <c r="AV153" s="13" t="s">
        <v>86</v>
      </c>
      <c r="AW153" s="13" t="s">
        <v>32</v>
      </c>
      <c r="AX153" s="13" t="s">
        <v>77</v>
      </c>
      <c r="AY153" s="169" t="s">
        <v>143</v>
      </c>
    </row>
    <row r="154" spans="2:51" s="13" customFormat="1">
      <c r="B154" s="168"/>
      <c r="C154" s="214"/>
      <c r="D154" s="215" t="s">
        <v>152</v>
      </c>
      <c r="E154" s="216" t="s">
        <v>1</v>
      </c>
      <c r="F154" s="212" t="s">
        <v>170</v>
      </c>
      <c r="G154" s="214"/>
      <c r="H154" s="217">
        <v>12.3</v>
      </c>
      <c r="I154" s="214"/>
      <c r="J154" s="214"/>
      <c r="K154" s="214"/>
      <c r="L154" s="168"/>
      <c r="M154" s="170"/>
      <c r="N154" s="171"/>
      <c r="O154" s="171"/>
      <c r="P154" s="171"/>
      <c r="Q154" s="171"/>
      <c r="R154" s="171"/>
      <c r="S154" s="171"/>
      <c r="T154" s="172"/>
      <c r="AT154" s="169" t="s">
        <v>152</v>
      </c>
      <c r="AU154" s="169" t="s">
        <v>86</v>
      </c>
      <c r="AV154" s="13" t="s">
        <v>86</v>
      </c>
      <c r="AW154" s="13" t="s">
        <v>32</v>
      </c>
      <c r="AX154" s="13" t="s">
        <v>77</v>
      </c>
      <c r="AY154" s="169" t="s">
        <v>143</v>
      </c>
    </row>
    <row r="155" spans="2:51" s="13" customFormat="1">
      <c r="B155" s="168"/>
      <c r="C155" s="214"/>
      <c r="D155" s="215" t="s">
        <v>152</v>
      </c>
      <c r="E155" s="216" t="s">
        <v>1</v>
      </c>
      <c r="F155" s="212" t="s">
        <v>171</v>
      </c>
      <c r="G155" s="214"/>
      <c r="H155" s="217">
        <v>14.34</v>
      </c>
      <c r="I155" s="214"/>
      <c r="J155" s="214"/>
      <c r="K155" s="214"/>
      <c r="L155" s="168"/>
      <c r="M155" s="170"/>
      <c r="N155" s="171"/>
      <c r="O155" s="171"/>
      <c r="P155" s="171"/>
      <c r="Q155" s="171"/>
      <c r="R155" s="171"/>
      <c r="S155" s="171"/>
      <c r="T155" s="172"/>
      <c r="AT155" s="169" t="s">
        <v>152</v>
      </c>
      <c r="AU155" s="169" t="s">
        <v>86</v>
      </c>
      <c r="AV155" s="13" t="s">
        <v>86</v>
      </c>
      <c r="AW155" s="13" t="s">
        <v>32</v>
      </c>
      <c r="AX155" s="13" t="s">
        <v>77</v>
      </c>
      <c r="AY155" s="169" t="s">
        <v>143</v>
      </c>
    </row>
    <row r="156" spans="2:51" s="13" customFormat="1">
      <c r="B156" s="168"/>
      <c r="C156" s="214"/>
      <c r="D156" s="215" t="s">
        <v>152</v>
      </c>
      <c r="E156" s="216" t="s">
        <v>1</v>
      </c>
      <c r="F156" s="212" t="s">
        <v>172</v>
      </c>
      <c r="G156" s="214"/>
      <c r="H156" s="217">
        <v>22.56</v>
      </c>
      <c r="I156" s="214"/>
      <c r="J156" s="214"/>
      <c r="K156" s="214"/>
      <c r="L156" s="168"/>
      <c r="M156" s="170"/>
      <c r="N156" s="171"/>
      <c r="O156" s="171"/>
      <c r="P156" s="171"/>
      <c r="Q156" s="171"/>
      <c r="R156" s="171"/>
      <c r="S156" s="171"/>
      <c r="T156" s="172"/>
      <c r="AT156" s="169" t="s">
        <v>152</v>
      </c>
      <c r="AU156" s="169" t="s">
        <v>86</v>
      </c>
      <c r="AV156" s="13" t="s">
        <v>86</v>
      </c>
      <c r="AW156" s="13" t="s">
        <v>32</v>
      </c>
      <c r="AX156" s="13" t="s">
        <v>77</v>
      </c>
      <c r="AY156" s="169" t="s">
        <v>143</v>
      </c>
    </row>
    <row r="157" spans="2:51" s="13" customFormat="1">
      <c r="B157" s="168"/>
      <c r="C157" s="214"/>
      <c r="D157" s="215" t="s">
        <v>152</v>
      </c>
      <c r="E157" s="216" t="s">
        <v>1</v>
      </c>
      <c r="F157" s="212" t="s">
        <v>173</v>
      </c>
      <c r="G157" s="214"/>
      <c r="H157" s="217">
        <v>17.239999999999998</v>
      </c>
      <c r="I157" s="214"/>
      <c r="J157" s="214"/>
      <c r="K157" s="214"/>
      <c r="L157" s="168"/>
      <c r="M157" s="170"/>
      <c r="N157" s="171"/>
      <c r="O157" s="171"/>
      <c r="P157" s="171"/>
      <c r="Q157" s="171"/>
      <c r="R157" s="171"/>
      <c r="S157" s="171"/>
      <c r="T157" s="172"/>
      <c r="AT157" s="169" t="s">
        <v>152</v>
      </c>
      <c r="AU157" s="169" t="s">
        <v>86</v>
      </c>
      <c r="AV157" s="13" t="s">
        <v>86</v>
      </c>
      <c r="AW157" s="13" t="s">
        <v>32</v>
      </c>
      <c r="AX157" s="13" t="s">
        <v>77</v>
      </c>
      <c r="AY157" s="169" t="s">
        <v>143</v>
      </c>
    </row>
    <row r="158" spans="2:51" s="13" customFormat="1">
      <c r="B158" s="168"/>
      <c r="C158" s="214"/>
      <c r="D158" s="215" t="s">
        <v>152</v>
      </c>
      <c r="E158" s="216" t="s">
        <v>1</v>
      </c>
      <c r="F158" s="212" t="s">
        <v>174</v>
      </c>
      <c r="G158" s="214"/>
      <c r="H158" s="217">
        <v>16.16</v>
      </c>
      <c r="I158" s="214"/>
      <c r="J158" s="214"/>
      <c r="K158" s="214"/>
      <c r="L158" s="168"/>
      <c r="M158" s="170"/>
      <c r="N158" s="171"/>
      <c r="O158" s="171"/>
      <c r="P158" s="171"/>
      <c r="Q158" s="171"/>
      <c r="R158" s="171"/>
      <c r="S158" s="171"/>
      <c r="T158" s="172"/>
      <c r="AT158" s="169" t="s">
        <v>152</v>
      </c>
      <c r="AU158" s="169" t="s">
        <v>86</v>
      </c>
      <c r="AV158" s="13" t="s">
        <v>86</v>
      </c>
      <c r="AW158" s="13" t="s">
        <v>32</v>
      </c>
      <c r="AX158" s="13" t="s">
        <v>77</v>
      </c>
      <c r="AY158" s="169" t="s">
        <v>143</v>
      </c>
    </row>
    <row r="159" spans="2:51" s="13" customFormat="1">
      <c r="B159" s="168"/>
      <c r="C159" s="214"/>
      <c r="D159" s="215" t="s">
        <v>152</v>
      </c>
      <c r="E159" s="216" t="s">
        <v>1</v>
      </c>
      <c r="F159" s="212" t="s">
        <v>175</v>
      </c>
      <c r="G159" s="214"/>
      <c r="H159" s="217">
        <v>13.24</v>
      </c>
      <c r="I159" s="214"/>
      <c r="J159" s="214"/>
      <c r="K159" s="214"/>
      <c r="L159" s="168"/>
      <c r="M159" s="170"/>
      <c r="N159" s="171"/>
      <c r="O159" s="171"/>
      <c r="P159" s="171"/>
      <c r="Q159" s="171"/>
      <c r="R159" s="171"/>
      <c r="S159" s="171"/>
      <c r="T159" s="172"/>
      <c r="AT159" s="169" t="s">
        <v>152</v>
      </c>
      <c r="AU159" s="169" t="s">
        <v>86</v>
      </c>
      <c r="AV159" s="13" t="s">
        <v>86</v>
      </c>
      <c r="AW159" s="13" t="s">
        <v>32</v>
      </c>
      <c r="AX159" s="13" t="s">
        <v>77</v>
      </c>
      <c r="AY159" s="169" t="s">
        <v>143</v>
      </c>
    </row>
    <row r="160" spans="2:51" s="13" customFormat="1">
      <c r="B160" s="168"/>
      <c r="C160" s="214"/>
      <c r="D160" s="215" t="s">
        <v>152</v>
      </c>
      <c r="E160" s="216" t="s">
        <v>1</v>
      </c>
      <c r="F160" s="212" t="s">
        <v>176</v>
      </c>
      <c r="G160" s="214"/>
      <c r="H160" s="217">
        <v>22.2</v>
      </c>
      <c r="I160" s="214"/>
      <c r="J160" s="214"/>
      <c r="K160" s="214"/>
      <c r="L160" s="168"/>
      <c r="M160" s="170"/>
      <c r="N160" s="171"/>
      <c r="O160" s="171"/>
      <c r="P160" s="171"/>
      <c r="Q160" s="171"/>
      <c r="R160" s="171"/>
      <c r="S160" s="171"/>
      <c r="T160" s="172"/>
      <c r="AT160" s="169" t="s">
        <v>152</v>
      </c>
      <c r="AU160" s="169" t="s">
        <v>86</v>
      </c>
      <c r="AV160" s="13" t="s">
        <v>86</v>
      </c>
      <c r="AW160" s="13" t="s">
        <v>32</v>
      </c>
      <c r="AX160" s="13" t="s">
        <v>77</v>
      </c>
      <c r="AY160" s="169" t="s">
        <v>143</v>
      </c>
    </row>
    <row r="161" spans="2:65" s="14" customFormat="1">
      <c r="B161" s="173"/>
      <c r="C161" s="232"/>
      <c r="D161" s="215" t="s">
        <v>152</v>
      </c>
      <c r="E161" s="233" t="s">
        <v>1</v>
      </c>
      <c r="F161" s="234" t="s">
        <v>177</v>
      </c>
      <c r="G161" s="232"/>
      <c r="H161" s="235">
        <v>188.57300000000001</v>
      </c>
      <c r="I161" s="232"/>
      <c r="J161" s="232"/>
      <c r="K161" s="232"/>
      <c r="L161" s="173"/>
      <c r="M161" s="175"/>
      <c r="N161" s="176"/>
      <c r="O161" s="176"/>
      <c r="P161" s="176"/>
      <c r="Q161" s="176"/>
      <c r="R161" s="176"/>
      <c r="S161" s="176"/>
      <c r="T161" s="177"/>
      <c r="AT161" s="174" t="s">
        <v>152</v>
      </c>
      <c r="AU161" s="174" t="s">
        <v>86</v>
      </c>
      <c r="AV161" s="14" t="s">
        <v>150</v>
      </c>
      <c r="AW161" s="14" t="s">
        <v>32</v>
      </c>
      <c r="AX161" s="14" t="s">
        <v>84</v>
      </c>
      <c r="AY161" s="174" t="s">
        <v>143</v>
      </c>
    </row>
    <row r="162" spans="2:65" s="1" customFormat="1" ht="24" customHeight="1">
      <c r="B162" s="155"/>
      <c r="C162" s="221" t="s">
        <v>86</v>
      </c>
      <c r="D162" s="221" t="s">
        <v>146</v>
      </c>
      <c r="E162" s="222" t="s">
        <v>178</v>
      </c>
      <c r="F162" s="223" t="s">
        <v>179</v>
      </c>
      <c r="G162" s="224" t="s">
        <v>103</v>
      </c>
      <c r="H162" s="225">
        <v>160.58000000000001</v>
      </c>
      <c r="I162" s="156"/>
      <c r="J162" s="226">
        <f>ROUND(I162*H162,2)</f>
        <v>0</v>
      </c>
      <c r="K162" s="223" t="s">
        <v>149</v>
      </c>
      <c r="L162" s="31"/>
      <c r="M162" s="157" t="s">
        <v>1</v>
      </c>
      <c r="N162" s="158" t="s">
        <v>42</v>
      </c>
      <c r="O162" s="54"/>
      <c r="P162" s="159">
        <f>O162*H162</f>
        <v>0</v>
      </c>
      <c r="Q162" s="159">
        <v>1.54E-2</v>
      </c>
      <c r="R162" s="159">
        <f>Q162*H162</f>
        <v>2.4729320000000001</v>
      </c>
      <c r="S162" s="159">
        <v>0</v>
      </c>
      <c r="T162" s="160">
        <f>S162*H162</f>
        <v>0</v>
      </c>
      <c r="AR162" s="161" t="s">
        <v>150</v>
      </c>
      <c r="AT162" s="161" t="s">
        <v>146</v>
      </c>
      <c r="AU162" s="161" t="s">
        <v>86</v>
      </c>
      <c r="AY162" s="16" t="s">
        <v>143</v>
      </c>
      <c r="BE162" s="162">
        <f>IF(N162="základní",J162,0)</f>
        <v>0</v>
      </c>
      <c r="BF162" s="162">
        <f>IF(N162="snížená",J162,0)</f>
        <v>0</v>
      </c>
      <c r="BG162" s="162">
        <f>IF(N162="zákl. přenesená",J162,0)</f>
        <v>0</v>
      </c>
      <c r="BH162" s="162">
        <f>IF(N162="sníž. přenesená",J162,0)</f>
        <v>0</v>
      </c>
      <c r="BI162" s="162">
        <f>IF(N162="nulová",J162,0)</f>
        <v>0</v>
      </c>
      <c r="BJ162" s="16" t="s">
        <v>84</v>
      </c>
      <c r="BK162" s="162">
        <f>ROUND(I162*H162,2)</f>
        <v>0</v>
      </c>
      <c r="BL162" s="16" t="s">
        <v>150</v>
      </c>
      <c r="BM162" s="161" t="s">
        <v>180</v>
      </c>
    </row>
    <row r="163" spans="2:65" s="12" customFormat="1">
      <c r="B163" s="163"/>
      <c r="C163" s="218"/>
      <c r="D163" s="215" t="s">
        <v>152</v>
      </c>
      <c r="E163" s="219" t="s">
        <v>1</v>
      </c>
      <c r="F163" s="220" t="s">
        <v>181</v>
      </c>
      <c r="G163" s="218"/>
      <c r="H163" s="219" t="s">
        <v>1</v>
      </c>
      <c r="I163" s="218"/>
      <c r="J163" s="218"/>
      <c r="K163" s="218"/>
      <c r="L163" s="163"/>
      <c r="M163" s="165"/>
      <c r="N163" s="166"/>
      <c r="O163" s="166"/>
      <c r="P163" s="166"/>
      <c r="Q163" s="166"/>
      <c r="R163" s="166"/>
      <c r="S163" s="166"/>
      <c r="T163" s="167"/>
      <c r="AT163" s="164" t="s">
        <v>152</v>
      </c>
      <c r="AU163" s="164" t="s">
        <v>86</v>
      </c>
      <c r="AV163" s="12" t="s">
        <v>84</v>
      </c>
      <c r="AW163" s="12" t="s">
        <v>32</v>
      </c>
      <c r="AX163" s="12" t="s">
        <v>77</v>
      </c>
      <c r="AY163" s="164" t="s">
        <v>143</v>
      </c>
    </row>
    <row r="164" spans="2:65" s="13" customFormat="1">
      <c r="B164" s="168"/>
      <c r="C164" s="214"/>
      <c r="D164" s="215" t="s">
        <v>152</v>
      </c>
      <c r="E164" s="216" t="s">
        <v>1</v>
      </c>
      <c r="F164" s="212" t="s">
        <v>166</v>
      </c>
      <c r="G164" s="214"/>
      <c r="H164" s="217">
        <v>11.3</v>
      </c>
      <c r="I164" s="214"/>
      <c r="J164" s="214"/>
      <c r="K164" s="214"/>
      <c r="L164" s="168"/>
      <c r="M164" s="170"/>
      <c r="N164" s="171"/>
      <c r="O164" s="171"/>
      <c r="P164" s="171"/>
      <c r="Q164" s="171"/>
      <c r="R164" s="171"/>
      <c r="S164" s="171"/>
      <c r="T164" s="172"/>
      <c r="AT164" s="169" t="s">
        <v>152</v>
      </c>
      <c r="AU164" s="169" t="s">
        <v>86</v>
      </c>
      <c r="AV164" s="13" t="s">
        <v>86</v>
      </c>
      <c r="AW164" s="13" t="s">
        <v>32</v>
      </c>
      <c r="AX164" s="13" t="s">
        <v>77</v>
      </c>
      <c r="AY164" s="169" t="s">
        <v>143</v>
      </c>
    </row>
    <row r="165" spans="2:65" s="13" customFormat="1">
      <c r="B165" s="168"/>
      <c r="C165" s="214"/>
      <c r="D165" s="215" t="s">
        <v>152</v>
      </c>
      <c r="E165" s="216" t="s">
        <v>1</v>
      </c>
      <c r="F165" s="212" t="s">
        <v>167</v>
      </c>
      <c r="G165" s="214"/>
      <c r="H165" s="217">
        <v>8.92</v>
      </c>
      <c r="I165" s="214"/>
      <c r="J165" s="214"/>
      <c r="K165" s="214"/>
      <c r="L165" s="168"/>
      <c r="M165" s="170"/>
      <c r="N165" s="171"/>
      <c r="O165" s="171"/>
      <c r="P165" s="171"/>
      <c r="Q165" s="171"/>
      <c r="R165" s="171"/>
      <c r="S165" s="171"/>
      <c r="T165" s="172"/>
      <c r="AT165" s="169" t="s">
        <v>152</v>
      </c>
      <c r="AU165" s="169" t="s">
        <v>86</v>
      </c>
      <c r="AV165" s="13" t="s">
        <v>86</v>
      </c>
      <c r="AW165" s="13" t="s">
        <v>32</v>
      </c>
      <c r="AX165" s="13" t="s">
        <v>77</v>
      </c>
      <c r="AY165" s="169" t="s">
        <v>143</v>
      </c>
    </row>
    <row r="166" spans="2:65" s="13" customFormat="1">
      <c r="B166" s="168"/>
      <c r="C166" s="214"/>
      <c r="D166" s="215" t="s">
        <v>152</v>
      </c>
      <c r="E166" s="216" t="s">
        <v>1</v>
      </c>
      <c r="F166" s="212" t="s">
        <v>168</v>
      </c>
      <c r="G166" s="214"/>
      <c r="H166" s="217">
        <v>9.2200000000000006</v>
      </c>
      <c r="I166" s="214"/>
      <c r="J166" s="214"/>
      <c r="K166" s="214"/>
      <c r="L166" s="168"/>
      <c r="M166" s="170"/>
      <c r="N166" s="171"/>
      <c r="O166" s="171"/>
      <c r="P166" s="171"/>
      <c r="Q166" s="171"/>
      <c r="R166" s="171"/>
      <c r="S166" s="171"/>
      <c r="T166" s="172"/>
      <c r="AT166" s="169" t="s">
        <v>152</v>
      </c>
      <c r="AU166" s="169" t="s">
        <v>86</v>
      </c>
      <c r="AV166" s="13" t="s">
        <v>86</v>
      </c>
      <c r="AW166" s="13" t="s">
        <v>32</v>
      </c>
      <c r="AX166" s="13" t="s">
        <v>77</v>
      </c>
      <c r="AY166" s="169" t="s">
        <v>143</v>
      </c>
    </row>
    <row r="167" spans="2:65" s="13" customFormat="1">
      <c r="B167" s="168"/>
      <c r="C167" s="214"/>
      <c r="D167" s="215" t="s">
        <v>152</v>
      </c>
      <c r="E167" s="216" t="s">
        <v>1</v>
      </c>
      <c r="F167" s="212" t="s">
        <v>169</v>
      </c>
      <c r="G167" s="214"/>
      <c r="H167" s="217">
        <v>13.1</v>
      </c>
      <c r="I167" s="214"/>
      <c r="J167" s="214"/>
      <c r="K167" s="214"/>
      <c r="L167" s="168"/>
      <c r="M167" s="170"/>
      <c r="N167" s="171"/>
      <c r="O167" s="171"/>
      <c r="P167" s="171"/>
      <c r="Q167" s="171"/>
      <c r="R167" s="171"/>
      <c r="S167" s="171"/>
      <c r="T167" s="172"/>
      <c r="AT167" s="169" t="s">
        <v>152</v>
      </c>
      <c r="AU167" s="169" t="s">
        <v>86</v>
      </c>
      <c r="AV167" s="13" t="s">
        <v>86</v>
      </c>
      <c r="AW167" s="13" t="s">
        <v>32</v>
      </c>
      <c r="AX167" s="13" t="s">
        <v>77</v>
      </c>
      <c r="AY167" s="169" t="s">
        <v>143</v>
      </c>
    </row>
    <row r="168" spans="2:65" s="13" customFormat="1">
      <c r="B168" s="168"/>
      <c r="C168" s="214"/>
      <c r="D168" s="215" t="s">
        <v>152</v>
      </c>
      <c r="E168" s="216" t="s">
        <v>1</v>
      </c>
      <c r="F168" s="212" t="s">
        <v>170</v>
      </c>
      <c r="G168" s="214"/>
      <c r="H168" s="217">
        <v>12.3</v>
      </c>
      <c r="I168" s="214"/>
      <c r="J168" s="214"/>
      <c r="K168" s="214"/>
      <c r="L168" s="168"/>
      <c r="M168" s="170"/>
      <c r="N168" s="171"/>
      <c r="O168" s="171"/>
      <c r="P168" s="171"/>
      <c r="Q168" s="171"/>
      <c r="R168" s="171"/>
      <c r="S168" s="171"/>
      <c r="T168" s="172"/>
      <c r="AT168" s="169" t="s">
        <v>152</v>
      </c>
      <c r="AU168" s="169" t="s">
        <v>86</v>
      </c>
      <c r="AV168" s="13" t="s">
        <v>86</v>
      </c>
      <c r="AW168" s="13" t="s">
        <v>32</v>
      </c>
      <c r="AX168" s="13" t="s">
        <v>77</v>
      </c>
      <c r="AY168" s="169" t="s">
        <v>143</v>
      </c>
    </row>
    <row r="169" spans="2:65" s="13" customFormat="1">
      <c r="B169" s="168"/>
      <c r="C169" s="214"/>
      <c r="D169" s="215" t="s">
        <v>152</v>
      </c>
      <c r="E169" s="216" t="s">
        <v>1</v>
      </c>
      <c r="F169" s="212" t="s">
        <v>171</v>
      </c>
      <c r="G169" s="214"/>
      <c r="H169" s="217">
        <v>14.34</v>
      </c>
      <c r="I169" s="214"/>
      <c r="J169" s="214"/>
      <c r="K169" s="214"/>
      <c r="L169" s="168"/>
      <c r="M169" s="170"/>
      <c r="N169" s="171"/>
      <c r="O169" s="171"/>
      <c r="P169" s="171"/>
      <c r="Q169" s="171"/>
      <c r="R169" s="171"/>
      <c r="S169" s="171"/>
      <c r="T169" s="172"/>
      <c r="AT169" s="169" t="s">
        <v>152</v>
      </c>
      <c r="AU169" s="169" t="s">
        <v>86</v>
      </c>
      <c r="AV169" s="13" t="s">
        <v>86</v>
      </c>
      <c r="AW169" s="13" t="s">
        <v>32</v>
      </c>
      <c r="AX169" s="13" t="s">
        <v>77</v>
      </c>
      <c r="AY169" s="169" t="s">
        <v>143</v>
      </c>
    </row>
    <row r="170" spans="2:65" s="13" customFormat="1">
      <c r="B170" s="168"/>
      <c r="C170" s="214"/>
      <c r="D170" s="215" t="s">
        <v>152</v>
      </c>
      <c r="E170" s="216" t="s">
        <v>1</v>
      </c>
      <c r="F170" s="212" t="s">
        <v>172</v>
      </c>
      <c r="G170" s="214"/>
      <c r="H170" s="217">
        <v>22.56</v>
      </c>
      <c r="I170" s="214"/>
      <c r="J170" s="214"/>
      <c r="K170" s="214"/>
      <c r="L170" s="168"/>
      <c r="M170" s="170"/>
      <c r="N170" s="171"/>
      <c r="O170" s="171"/>
      <c r="P170" s="171"/>
      <c r="Q170" s="171"/>
      <c r="R170" s="171"/>
      <c r="S170" s="171"/>
      <c r="T170" s="172"/>
      <c r="AT170" s="169" t="s">
        <v>152</v>
      </c>
      <c r="AU170" s="169" t="s">
        <v>86</v>
      </c>
      <c r="AV170" s="13" t="s">
        <v>86</v>
      </c>
      <c r="AW170" s="13" t="s">
        <v>32</v>
      </c>
      <c r="AX170" s="13" t="s">
        <v>77</v>
      </c>
      <c r="AY170" s="169" t="s">
        <v>143</v>
      </c>
    </row>
    <row r="171" spans="2:65" s="13" customFormat="1">
      <c r="B171" s="168"/>
      <c r="C171" s="214"/>
      <c r="D171" s="215" t="s">
        <v>152</v>
      </c>
      <c r="E171" s="216" t="s">
        <v>1</v>
      </c>
      <c r="F171" s="212" t="s">
        <v>173</v>
      </c>
      <c r="G171" s="214"/>
      <c r="H171" s="217">
        <v>17.239999999999998</v>
      </c>
      <c r="I171" s="214"/>
      <c r="J171" s="214"/>
      <c r="K171" s="214"/>
      <c r="L171" s="168"/>
      <c r="M171" s="170"/>
      <c r="N171" s="171"/>
      <c r="O171" s="171"/>
      <c r="P171" s="171"/>
      <c r="Q171" s="171"/>
      <c r="R171" s="171"/>
      <c r="S171" s="171"/>
      <c r="T171" s="172"/>
      <c r="AT171" s="169" t="s">
        <v>152</v>
      </c>
      <c r="AU171" s="169" t="s">
        <v>86</v>
      </c>
      <c r="AV171" s="13" t="s">
        <v>86</v>
      </c>
      <c r="AW171" s="13" t="s">
        <v>32</v>
      </c>
      <c r="AX171" s="13" t="s">
        <v>77</v>
      </c>
      <c r="AY171" s="169" t="s">
        <v>143</v>
      </c>
    </row>
    <row r="172" spans="2:65" s="13" customFormat="1">
      <c r="B172" s="168"/>
      <c r="C172" s="214"/>
      <c r="D172" s="215" t="s">
        <v>152</v>
      </c>
      <c r="E172" s="216" t="s">
        <v>1</v>
      </c>
      <c r="F172" s="212" t="s">
        <v>174</v>
      </c>
      <c r="G172" s="214"/>
      <c r="H172" s="217">
        <v>16.16</v>
      </c>
      <c r="I172" s="214"/>
      <c r="J172" s="214"/>
      <c r="K172" s="214"/>
      <c r="L172" s="168"/>
      <c r="M172" s="170"/>
      <c r="N172" s="171"/>
      <c r="O172" s="171"/>
      <c r="P172" s="171"/>
      <c r="Q172" s="171"/>
      <c r="R172" s="171"/>
      <c r="S172" s="171"/>
      <c r="T172" s="172"/>
      <c r="AT172" s="169" t="s">
        <v>152</v>
      </c>
      <c r="AU172" s="169" t="s">
        <v>86</v>
      </c>
      <c r="AV172" s="13" t="s">
        <v>86</v>
      </c>
      <c r="AW172" s="13" t="s">
        <v>32</v>
      </c>
      <c r="AX172" s="13" t="s">
        <v>77</v>
      </c>
      <c r="AY172" s="169" t="s">
        <v>143</v>
      </c>
    </row>
    <row r="173" spans="2:65" s="13" customFormat="1">
      <c r="B173" s="168"/>
      <c r="C173" s="214"/>
      <c r="D173" s="215" t="s">
        <v>152</v>
      </c>
      <c r="E173" s="216" t="s">
        <v>1</v>
      </c>
      <c r="F173" s="212" t="s">
        <v>175</v>
      </c>
      <c r="G173" s="214"/>
      <c r="H173" s="217">
        <v>13.24</v>
      </c>
      <c r="I173" s="214"/>
      <c r="J173" s="214"/>
      <c r="K173" s="214"/>
      <c r="L173" s="168"/>
      <c r="M173" s="170"/>
      <c r="N173" s="171"/>
      <c r="O173" s="171"/>
      <c r="P173" s="171"/>
      <c r="Q173" s="171"/>
      <c r="R173" s="171"/>
      <c r="S173" s="171"/>
      <c r="T173" s="172"/>
      <c r="AT173" s="169" t="s">
        <v>152</v>
      </c>
      <c r="AU173" s="169" t="s">
        <v>86</v>
      </c>
      <c r="AV173" s="13" t="s">
        <v>86</v>
      </c>
      <c r="AW173" s="13" t="s">
        <v>32</v>
      </c>
      <c r="AX173" s="13" t="s">
        <v>77</v>
      </c>
      <c r="AY173" s="169" t="s">
        <v>143</v>
      </c>
    </row>
    <row r="174" spans="2:65" s="13" customFormat="1">
      <c r="B174" s="168"/>
      <c r="C174" s="214"/>
      <c r="D174" s="215" t="s">
        <v>152</v>
      </c>
      <c r="E174" s="216" t="s">
        <v>1</v>
      </c>
      <c r="F174" s="212" t="s">
        <v>176</v>
      </c>
      <c r="G174" s="214"/>
      <c r="H174" s="217">
        <v>22.2</v>
      </c>
      <c r="I174" s="214"/>
      <c r="J174" s="214"/>
      <c r="K174" s="214"/>
      <c r="L174" s="168"/>
      <c r="M174" s="170"/>
      <c r="N174" s="171"/>
      <c r="O174" s="171"/>
      <c r="P174" s="171"/>
      <c r="Q174" s="171"/>
      <c r="R174" s="171"/>
      <c r="S174" s="171"/>
      <c r="T174" s="172"/>
      <c r="AT174" s="169" t="s">
        <v>152</v>
      </c>
      <c r="AU174" s="169" t="s">
        <v>86</v>
      </c>
      <c r="AV174" s="13" t="s">
        <v>86</v>
      </c>
      <c r="AW174" s="13" t="s">
        <v>32</v>
      </c>
      <c r="AX174" s="13" t="s">
        <v>77</v>
      </c>
      <c r="AY174" s="169" t="s">
        <v>143</v>
      </c>
    </row>
    <row r="175" spans="2:65" s="14" customFormat="1">
      <c r="B175" s="173"/>
      <c r="C175" s="232"/>
      <c r="D175" s="215" t="s">
        <v>152</v>
      </c>
      <c r="E175" s="233" t="s">
        <v>1</v>
      </c>
      <c r="F175" s="234" t="s">
        <v>177</v>
      </c>
      <c r="G175" s="232"/>
      <c r="H175" s="235">
        <v>160.58000000000001</v>
      </c>
      <c r="I175" s="232"/>
      <c r="J175" s="232"/>
      <c r="K175" s="232"/>
      <c r="L175" s="173"/>
      <c r="M175" s="175"/>
      <c r="N175" s="176"/>
      <c r="O175" s="176"/>
      <c r="P175" s="176"/>
      <c r="Q175" s="176"/>
      <c r="R175" s="176"/>
      <c r="S175" s="176"/>
      <c r="T175" s="177"/>
      <c r="AT175" s="174" t="s">
        <v>152</v>
      </c>
      <c r="AU175" s="174" t="s">
        <v>86</v>
      </c>
      <c r="AV175" s="14" t="s">
        <v>150</v>
      </c>
      <c r="AW175" s="14" t="s">
        <v>32</v>
      </c>
      <c r="AX175" s="14" t="s">
        <v>84</v>
      </c>
      <c r="AY175" s="174" t="s">
        <v>143</v>
      </c>
    </row>
    <row r="176" spans="2:65" s="1" customFormat="1" ht="24" customHeight="1">
      <c r="B176" s="155"/>
      <c r="C176" s="221" t="s">
        <v>182</v>
      </c>
      <c r="D176" s="221" t="s">
        <v>146</v>
      </c>
      <c r="E176" s="222" t="s">
        <v>183</v>
      </c>
      <c r="F176" s="223" t="s">
        <v>184</v>
      </c>
      <c r="G176" s="224" t="s">
        <v>103</v>
      </c>
      <c r="H176" s="225">
        <v>27.992999999999999</v>
      </c>
      <c r="I176" s="156"/>
      <c r="J176" s="226">
        <f>ROUND(I176*H176,2)</f>
        <v>0</v>
      </c>
      <c r="K176" s="223" t="s">
        <v>149</v>
      </c>
      <c r="L176" s="31"/>
      <c r="M176" s="157" t="s">
        <v>1</v>
      </c>
      <c r="N176" s="158" t="s">
        <v>42</v>
      </c>
      <c r="O176" s="54"/>
      <c r="P176" s="159">
        <f>O176*H176</f>
        <v>0</v>
      </c>
      <c r="Q176" s="159">
        <v>1.8380000000000001E-2</v>
      </c>
      <c r="R176" s="159">
        <f>Q176*H176</f>
        <v>0.51451133999999998</v>
      </c>
      <c r="S176" s="159">
        <v>0</v>
      </c>
      <c r="T176" s="160">
        <f>S176*H176</f>
        <v>0</v>
      </c>
      <c r="AR176" s="161" t="s">
        <v>150</v>
      </c>
      <c r="AT176" s="161" t="s">
        <v>146</v>
      </c>
      <c r="AU176" s="161" t="s">
        <v>86</v>
      </c>
      <c r="AY176" s="16" t="s">
        <v>143</v>
      </c>
      <c r="BE176" s="162">
        <f>IF(N176="základní",J176,0)</f>
        <v>0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16" t="s">
        <v>84</v>
      </c>
      <c r="BK176" s="162">
        <f>ROUND(I176*H176,2)</f>
        <v>0</v>
      </c>
      <c r="BL176" s="16" t="s">
        <v>150</v>
      </c>
      <c r="BM176" s="161" t="s">
        <v>185</v>
      </c>
    </row>
    <row r="177" spans="2:65" s="12" customFormat="1">
      <c r="B177" s="163"/>
      <c r="C177" s="218"/>
      <c r="D177" s="215" t="s">
        <v>152</v>
      </c>
      <c r="E177" s="219" t="s">
        <v>1</v>
      </c>
      <c r="F177" s="220" t="s">
        <v>153</v>
      </c>
      <c r="G177" s="218"/>
      <c r="H177" s="219" t="s">
        <v>1</v>
      </c>
      <c r="I177" s="218"/>
      <c r="J177" s="218"/>
      <c r="K177" s="218"/>
      <c r="L177" s="163"/>
      <c r="M177" s="165"/>
      <c r="N177" s="166"/>
      <c r="O177" s="166"/>
      <c r="P177" s="166"/>
      <c r="Q177" s="166"/>
      <c r="R177" s="166"/>
      <c r="S177" s="166"/>
      <c r="T177" s="167"/>
      <c r="AT177" s="164" t="s">
        <v>152</v>
      </c>
      <c r="AU177" s="164" t="s">
        <v>86</v>
      </c>
      <c r="AV177" s="12" t="s">
        <v>84</v>
      </c>
      <c r="AW177" s="12" t="s">
        <v>32</v>
      </c>
      <c r="AX177" s="12" t="s">
        <v>77</v>
      </c>
      <c r="AY177" s="164" t="s">
        <v>143</v>
      </c>
    </row>
    <row r="178" spans="2:65" s="13" customFormat="1">
      <c r="B178" s="168"/>
      <c r="C178" s="214"/>
      <c r="D178" s="215" t="s">
        <v>152</v>
      </c>
      <c r="E178" s="216" t="s">
        <v>1</v>
      </c>
      <c r="F178" s="212" t="s">
        <v>154</v>
      </c>
      <c r="G178" s="214"/>
      <c r="H178" s="217">
        <v>1.875</v>
      </c>
      <c r="I178" s="214"/>
      <c r="J178" s="214"/>
      <c r="K178" s="214"/>
      <c r="L178" s="168"/>
      <c r="M178" s="170"/>
      <c r="N178" s="171"/>
      <c r="O178" s="171"/>
      <c r="P178" s="171"/>
      <c r="Q178" s="171"/>
      <c r="R178" s="171"/>
      <c r="S178" s="171"/>
      <c r="T178" s="172"/>
      <c r="AT178" s="169" t="s">
        <v>152</v>
      </c>
      <c r="AU178" s="169" t="s">
        <v>86</v>
      </c>
      <c r="AV178" s="13" t="s">
        <v>86</v>
      </c>
      <c r="AW178" s="13" t="s">
        <v>32</v>
      </c>
      <c r="AX178" s="13" t="s">
        <v>77</v>
      </c>
      <c r="AY178" s="169" t="s">
        <v>143</v>
      </c>
    </row>
    <row r="179" spans="2:65" s="13" customFormat="1">
      <c r="B179" s="168"/>
      <c r="C179" s="214"/>
      <c r="D179" s="215" t="s">
        <v>152</v>
      </c>
      <c r="E179" s="216" t="s">
        <v>1</v>
      </c>
      <c r="F179" s="212" t="s">
        <v>155</v>
      </c>
      <c r="G179" s="214"/>
      <c r="H179" s="217">
        <v>1.518</v>
      </c>
      <c r="I179" s="214"/>
      <c r="J179" s="214"/>
      <c r="K179" s="214"/>
      <c r="L179" s="168"/>
      <c r="M179" s="170"/>
      <c r="N179" s="171"/>
      <c r="O179" s="171"/>
      <c r="P179" s="171"/>
      <c r="Q179" s="171"/>
      <c r="R179" s="171"/>
      <c r="S179" s="171"/>
      <c r="T179" s="172"/>
      <c r="AT179" s="169" t="s">
        <v>152</v>
      </c>
      <c r="AU179" s="169" t="s">
        <v>86</v>
      </c>
      <c r="AV179" s="13" t="s">
        <v>86</v>
      </c>
      <c r="AW179" s="13" t="s">
        <v>32</v>
      </c>
      <c r="AX179" s="13" t="s">
        <v>77</v>
      </c>
      <c r="AY179" s="169" t="s">
        <v>143</v>
      </c>
    </row>
    <row r="180" spans="2:65" s="13" customFormat="1">
      <c r="B180" s="168"/>
      <c r="C180" s="214"/>
      <c r="D180" s="215" t="s">
        <v>152</v>
      </c>
      <c r="E180" s="216" t="s">
        <v>1</v>
      </c>
      <c r="F180" s="212" t="s">
        <v>156</v>
      </c>
      <c r="G180" s="214"/>
      <c r="H180" s="217">
        <v>1.5629999999999999</v>
      </c>
      <c r="I180" s="214"/>
      <c r="J180" s="214"/>
      <c r="K180" s="214"/>
      <c r="L180" s="168"/>
      <c r="M180" s="170"/>
      <c r="N180" s="171"/>
      <c r="O180" s="171"/>
      <c r="P180" s="171"/>
      <c r="Q180" s="171"/>
      <c r="R180" s="171"/>
      <c r="S180" s="171"/>
      <c r="T180" s="172"/>
      <c r="AT180" s="169" t="s">
        <v>152</v>
      </c>
      <c r="AU180" s="169" t="s">
        <v>86</v>
      </c>
      <c r="AV180" s="13" t="s">
        <v>86</v>
      </c>
      <c r="AW180" s="13" t="s">
        <v>32</v>
      </c>
      <c r="AX180" s="13" t="s">
        <v>77</v>
      </c>
      <c r="AY180" s="169" t="s">
        <v>143</v>
      </c>
    </row>
    <row r="181" spans="2:65" s="13" customFormat="1">
      <c r="B181" s="168"/>
      <c r="C181" s="214"/>
      <c r="D181" s="215" t="s">
        <v>152</v>
      </c>
      <c r="E181" s="216" t="s">
        <v>1</v>
      </c>
      <c r="F181" s="212" t="s">
        <v>157</v>
      </c>
      <c r="G181" s="214"/>
      <c r="H181" s="217">
        <v>2.145</v>
      </c>
      <c r="I181" s="214"/>
      <c r="J181" s="214"/>
      <c r="K181" s="214"/>
      <c r="L181" s="168"/>
      <c r="M181" s="170"/>
      <c r="N181" s="171"/>
      <c r="O181" s="171"/>
      <c r="P181" s="171"/>
      <c r="Q181" s="171"/>
      <c r="R181" s="171"/>
      <c r="S181" s="171"/>
      <c r="T181" s="172"/>
      <c r="AT181" s="169" t="s">
        <v>152</v>
      </c>
      <c r="AU181" s="169" t="s">
        <v>86</v>
      </c>
      <c r="AV181" s="13" t="s">
        <v>86</v>
      </c>
      <c r="AW181" s="13" t="s">
        <v>32</v>
      </c>
      <c r="AX181" s="13" t="s">
        <v>77</v>
      </c>
      <c r="AY181" s="169" t="s">
        <v>143</v>
      </c>
    </row>
    <row r="182" spans="2:65" s="13" customFormat="1">
      <c r="B182" s="168"/>
      <c r="C182" s="214"/>
      <c r="D182" s="215" t="s">
        <v>152</v>
      </c>
      <c r="E182" s="216" t="s">
        <v>1</v>
      </c>
      <c r="F182" s="212" t="s">
        <v>158</v>
      </c>
      <c r="G182" s="214"/>
      <c r="H182" s="217">
        <v>2.0249999999999999</v>
      </c>
      <c r="I182" s="214"/>
      <c r="J182" s="214"/>
      <c r="K182" s="214"/>
      <c r="L182" s="168"/>
      <c r="M182" s="170"/>
      <c r="N182" s="171"/>
      <c r="O182" s="171"/>
      <c r="P182" s="171"/>
      <c r="Q182" s="171"/>
      <c r="R182" s="171"/>
      <c r="S182" s="171"/>
      <c r="T182" s="172"/>
      <c r="AT182" s="169" t="s">
        <v>152</v>
      </c>
      <c r="AU182" s="169" t="s">
        <v>86</v>
      </c>
      <c r="AV182" s="13" t="s">
        <v>86</v>
      </c>
      <c r="AW182" s="13" t="s">
        <v>32</v>
      </c>
      <c r="AX182" s="13" t="s">
        <v>77</v>
      </c>
      <c r="AY182" s="169" t="s">
        <v>143</v>
      </c>
    </row>
    <row r="183" spans="2:65" s="13" customFormat="1">
      <c r="B183" s="168"/>
      <c r="C183" s="214"/>
      <c r="D183" s="215" t="s">
        <v>152</v>
      </c>
      <c r="E183" s="216" t="s">
        <v>1</v>
      </c>
      <c r="F183" s="212" t="s">
        <v>159</v>
      </c>
      <c r="G183" s="214"/>
      <c r="H183" s="217">
        <v>2.931</v>
      </c>
      <c r="I183" s="214"/>
      <c r="J183" s="214"/>
      <c r="K183" s="214"/>
      <c r="L183" s="168"/>
      <c r="M183" s="170"/>
      <c r="N183" s="171"/>
      <c r="O183" s="171"/>
      <c r="P183" s="171"/>
      <c r="Q183" s="171"/>
      <c r="R183" s="171"/>
      <c r="S183" s="171"/>
      <c r="T183" s="172"/>
      <c r="AT183" s="169" t="s">
        <v>152</v>
      </c>
      <c r="AU183" s="169" t="s">
        <v>86</v>
      </c>
      <c r="AV183" s="13" t="s">
        <v>86</v>
      </c>
      <c r="AW183" s="13" t="s">
        <v>32</v>
      </c>
      <c r="AX183" s="13" t="s">
        <v>77</v>
      </c>
      <c r="AY183" s="169" t="s">
        <v>143</v>
      </c>
    </row>
    <row r="184" spans="2:65" s="13" customFormat="1">
      <c r="B184" s="168"/>
      <c r="C184" s="214"/>
      <c r="D184" s="215" t="s">
        <v>152</v>
      </c>
      <c r="E184" s="216" t="s">
        <v>1</v>
      </c>
      <c r="F184" s="212" t="s">
        <v>160</v>
      </c>
      <c r="G184" s="214"/>
      <c r="H184" s="217">
        <v>3.6</v>
      </c>
      <c r="I184" s="214"/>
      <c r="J184" s="214"/>
      <c r="K184" s="214"/>
      <c r="L184" s="168"/>
      <c r="M184" s="170"/>
      <c r="N184" s="171"/>
      <c r="O184" s="171"/>
      <c r="P184" s="171"/>
      <c r="Q184" s="171"/>
      <c r="R184" s="171"/>
      <c r="S184" s="171"/>
      <c r="T184" s="172"/>
      <c r="AT184" s="169" t="s">
        <v>152</v>
      </c>
      <c r="AU184" s="169" t="s">
        <v>86</v>
      </c>
      <c r="AV184" s="13" t="s">
        <v>86</v>
      </c>
      <c r="AW184" s="13" t="s">
        <v>32</v>
      </c>
      <c r="AX184" s="13" t="s">
        <v>77</v>
      </c>
      <c r="AY184" s="169" t="s">
        <v>143</v>
      </c>
    </row>
    <row r="185" spans="2:65" s="13" customFormat="1">
      <c r="B185" s="168"/>
      <c r="C185" s="214"/>
      <c r="D185" s="215" t="s">
        <v>152</v>
      </c>
      <c r="E185" s="216" t="s">
        <v>1</v>
      </c>
      <c r="F185" s="212" t="s">
        <v>161</v>
      </c>
      <c r="G185" s="214"/>
      <c r="H185" s="217">
        <v>3.0659999999999998</v>
      </c>
      <c r="I185" s="214"/>
      <c r="J185" s="214"/>
      <c r="K185" s="214"/>
      <c r="L185" s="168"/>
      <c r="M185" s="170"/>
      <c r="N185" s="171"/>
      <c r="O185" s="171"/>
      <c r="P185" s="171"/>
      <c r="Q185" s="171"/>
      <c r="R185" s="171"/>
      <c r="S185" s="171"/>
      <c r="T185" s="172"/>
      <c r="AT185" s="169" t="s">
        <v>152</v>
      </c>
      <c r="AU185" s="169" t="s">
        <v>86</v>
      </c>
      <c r="AV185" s="13" t="s">
        <v>86</v>
      </c>
      <c r="AW185" s="13" t="s">
        <v>32</v>
      </c>
      <c r="AX185" s="13" t="s">
        <v>77</v>
      </c>
      <c r="AY185" s="169" t="s">
        <v>143</v>
      </c>
    </row>
    <row r="186" spans="2:65" s="13" customFormat="1">
      <c r="B186" s="168"/>
      <c r="C186" s="214"/>
      <c r="D186" s="215" t="s">
        <v>152</v>
      </c>
      <c r="E186" s="216" t="s">
        <v>1</v>
      </c>
      <c r="F186" s="212" t="s">
        <v>162</v>
      </c>
      <c r="G186" s="214"/>
      <c r="H186" s="217">
        <v>2.9039999999999999</v>
      </c>
      <c r="I186" s="214"/>
      <c r="J186" s="214"/>
      <c r="K186" s="214"/>
      <c r="L186" s="168"/>
      <c r="M186" s="170"/>
      <c r="N186" s="171"/>
      <c r="O186" s="171"/>
      <c r="P186" s="171"/>
      <c r="Q186" s="171"/>
      <c r="R186" s="171"/>
      <c r="S186" s="171"/>
      <c r="T186" s="172"/>
      <c r="AT186" s="169" t="s">
        <v>152</v>
      </c>
      <c r="AU186" s="169" t="s">
        <v>86</v>
      </c>
      <c r="AV186" s="13" t="s">
        <v>86</v>
      </c>
      <c r="AW186" s="13" t="s">
        <v>32</v>
      </c>
      <c r="AX186" s="13" t="s">
        <v>77</v>
      </c>
      <c r="AY186" s="169" t="s">
        <v>143</v>
      </c>
    </row>
    <row r="187" spans="2:65" s="13" customFormat="1">
      <c r="B187" s="168"/>
      <c r="C187" s="214"/>
      <c r="D187" s="215" t="s">
        <v>152</v>
      </c>
      <c r="E187" s="216" t="s">
        <v>1</v>
      </c>
      <c r="F187" s="212" t="s">
        <v>163</v>
      </c>
      <c r="G187" s="214"/>
      <c r="H187" s="217">
        <v>2.766</v>
      </c>
      <c r="I187" s="214"/>
      <c r="J187" s="214"/>
      <c r="K187" s="214"/>
      <c r="L187" s="168"/>
      <c r="M187" s="170"/>
      <c r="N187" s="171"/>
      <c r="O187" s="171"/>
      <c r="P187" s="171"/>
      <c r="Q187" s="171"/>
      <c r="R187" s="171"/>
      <c r="S187" s="171"/>
      <c r="T187" s="172"/>
      <c r="AT187" s="169" t="s">
        <v>152</v>
      </c>
      <c r="AU187" s="169" t="s">
        <v>86</v>
      </c>
      <c r="AV187" s="13" t="s">
        <v>86</v>
      </c>
      <c r="AW187" s="13" t="s">
        <v>32</v>
      </c>
      <c r="AX187" s="13" t="s">
        <v>77</v>
      </c>
      <c r="AY187" s="169" t="s">
        <v>143</v>
      </c>
    </row>
    <row r="188" spans="2:65" s="13" customFormat="1">
      <c r="B188" s="168"/>
      <c r="C188" s="214"/>
      <c r="D188" s="215" t="s">
        <v>152</v>
      </c>
      <c r="E188" s="216" t="s">
        <v>1</v>
      </c>
      <c r="F188" s="212" t="s">
        <v>164</v>
      </c>
      <c r="G188" s="214"/>
      <c r="H188" s="217">
        <v>3.6</v>
      </c>
      <c r="I188" s="214"/>
      <c r="J188" s="214"/>
      <c r="K188" s="214"/>
      <c r="L188" s="168"/>
      <c r="M188" s="170"/>
      <c r="N188" s="171"/>
      <c r="O188" s="171"/>
      <c r="P188" s="171"/>
      <c r="Q188" s="171"/>
      <c r="R188" s="171"/>
      <c r="S188" s="171"/>
      <c r="T188" s="172"/>
      <c r="AT188" s="169" t="s">
        <v>152</v>
      </c>
      <c r="AU188" s="169" t="s">
        <v>86</v>
      </c>
      <c r="AV188" s="13" t="s">
        <v>86</v>
      </c>
      <c r="AW188" s="13" t="s">
        <v>32</v>
      </c>
      <c r="AX188" s="13" t="s">
        <v>77</v>
      </c>
      <c r="AY188" s="169" t="s">
        <v>143</v>
      </c>
    </row>
    <row r="189" spans="2:65" s="14" customFormat="1">
      <c r="B189" s="173"/>
      <c r="C189" s="232"/>
      <c r="D189" s="215" t="s">
        <v>152</v>
      </c>
      <c r="E189" s="233" t="s">
        <v>1</v>
      </c>
      <c r="F189" s="234" t="s">
        <v>177</v>
      </c>
      <c r="G189" s="232"/>
      <c r="H189" s="235">
        <v>27.992999999999999</v>
      </c>
      <c r="I189" s="232"/>
      <c r="J189" s="232"/>
      <c r="K189" s="232"/>
      <c r="L189" s="173"/>
      <c r="M189" s="175"/>
      <c r="N189" s="176"/>
      <c r="O189" s="176"/>
      <c r="P189" s="176"/>
      <c r="Q189" s="176"/>
      <c r="R189" s="176"/>
      <c r="S189" s="176"/>
      <c r="T189" s="177"/>
      <c r="AT189" s="174" t="s">
        <v>152</v>
      </c>
      <c r="AU189" s="174" t="s">
        <v>86</v>
      </c>
      <c r="AV189" s="14" t="s">
        <v>150</v>
      </c>
      <c r="AW189" s="14" t="s">
        <v>32</v>
      </c>
      <c r="AX189" s="14" t="s">
        <v>84</v>
      </c>
      <c r="AY189" s="174" t="s">
        <v>143</v>
      </c>
    </row>
    <row r="190" spans="2:65" s="1" customFormat="1" ht="24" customHeight="1">
      <c r="B190" s="155"/>
      <c r="C190" s="221" t="s">
        <v>150</v>
      </c>
      <c r="D190" s="221" t="s">
        <v>146</v>
      </c>
      <c r="E190" s="222" t="s">
        <v>186</v>
      </c>
      <c r="F190" s="223" t="s">
        <v>187</v>
      </c>
      <c r="G190" s="224" t="s">
        <v>188</v>
      </c>
      <c r="H190" s="225">
        <v>0.33800000000000002</v>
      </c>
      <c r="I190" s="156"/>
      <c r="J190" s="226">
        <f>ROUND(I190*H190,2)</f>
        <v>0</v>
      </c>
      <c r="K190" s="223" t="s">
        <v>149</v>
      </c>
      <c r="L190" s="31"/>
      <c r="M190" s="157" t="s">
        <v>1</v>
      </c>
      <c r="N190" s="158" t="s">
        <v>42</v>
      </c>
      <c r="O190" s="54"/>
      <c r="P190" s="159">
        <f>O190*H190</f>
        <v>0</v>
      </c>
      <c r="Q190" s="159">
        <v>2.45329</v>
      </c>
      <c r="R190" s="159">
        <f>Q190*H190</f>
        <v>0.82921202000000005</v>
      </c>
      <c r="S190" s="159">
        <v>0</v>
      </c>
      <c r="T190" s="160">
        <f>S190*H190</f>
        <v>0</v>
      </c>
      <c r="AR190" s="161" t="s">
        <v>150</v>
      </c>
      <c r="AT190" s="161" t="s">
        <v>146</v>
      </c>
      <c r="AU190" s="161" t="s">
        <v>86</v>
      </c>
      <c r="AY190" s="16" t="s">
        <v>143</v>
      </c>
      <c r="BE190" s="162">
        <f>IF(N190="základní",J190,0)</f>
        <v>0</v>
      </c>
      <c r="BF190" s="162">
        <f>IF(N190="snížená",J190,0)</f>
        <v>0</v>
      </c>
      <c r="BG190" s="162">
        <f>IF(N190="zákl. přenesená",J190,0)</f>
        <v>0</v>
      </c>
      <c r="BH190" s="162">
        <f>IF(N190="sníž. přenesená",J190,0)</f>
        <v>0</v>
      </c>
      <c r="BI190" s="162">
        <f>IF(N190="nulová",J190,0)</f>
        <v>0</v>
      </c>
      <c r="BJ190" s="16" t="s">
        <v>84</v>
      </c>
      <c r="BK190" s="162">
        <f>ROUND(I190*H190,2)</f>
        <v>0</v>
      </c>
      <c r="BL190" s="16" t="s">
        <v>150</v>
      </c>
      <c r="BM190" s="161" t="s">
        <v>189</v>
      </c>
    </row>
    <row r="191" spans="2:65" s="12" customFormat="1">
      <c r="B191" s="163"/>
      <c r="C191" s="218"/>
      <c r="D191" s="215" t="s">
        <v>152</v>
      </c>
      <c r="E191" s="219" t="s">
        <v>1</v>
      </c>
      <c r="F191" s="220" t="s">
        <v>190</v>
      </c>
      <c r="G191" s="218"/>
      <c r="H191" s="219" t="s">
        <v>1</v>
      </c>
      <c r="I191" s="218"/>
      <c r="J191" s="218"/>
      <c r="K191" s="218"/>
      <c r="L191" s="163"/>
      <c r="M191" s="165"/>
      <c r="N191" s="166"/>
      <c r="O191" s="166"/>
      <c r="P191" s="166"/>
      <c r="Q191" s="166"/>
      <c r="R191" s="166"/>
      <c r="S191" s="166"/>
      <c r="T191" s="167"/>
      <c r="AT191" s="164" t="s">
        <v>152</v>
      </c>
      <c r="AU191" s="164" t="s">
        <v>86</v>
      </c>
      <c r="AV191" s="12" t="s">
        <v>84</v>
      </c>
      <c r="AW191" s="12" t="s">
        <v>32</v>
      </c>
      <c r="AX191" s="12" t="s">
        <v>77</v>
      </c>
      <c r="AY191" s="164" t="s">
        <v>143</v>
      </c>
    </row>
    <row r="192" spans="2:65" s="13" customFormat="1">
      <c r="B192" s="168"/>
      <c r="C192" s="214"/>
      <c r="D192" s="215" t="s">
        <v>152</v>
      </c>
      <c r="E192" s="216" t="s">
        <v>1</v>
      </c>
      <c r="F192" s="212" t="s">
        <v>191</v>
      </c>
      <c r="G192" s="214"/>
      <c r="H192" s="217">
        <v>0.33800000000000002</v>
      </c>
      <c r="I192" s="214"/>
      <c r="J192" s="214"/>
      <c r="K192" s="214"/>
      <c r="L192" s="168"/>
      <c r="M192" s="170"/>
      <c r="N192" s="171"/>
      <c r="O192" s="171"/>
      <c r="P192" s="171"/>
      <c r="Q192" s="171"/>
      <c r="R192" s="171"/>
      <c r="S192" s="171"/>
      <c r="T192" s="172"/>
      <c r="AT192" s="169" t="s">
        <v>152</v>
      </c>
      <c r="AU192" s="169" t="s">
        <v>86</v>
      </c>
      <c r="AV192" s="13" t="s">
        <v>86</v>
      </c>
      <c r="AW192" s="13" t="s">
        <v>32</v>
      </c>
      <c r="AX192" s="13" t="s">
        <v>77</v>
      </c>
      <c r="AY192" s="169" t="s">
        <v>143</v>
      </c>
    </row>
    <row r="193" spans="2:65" s="14" customFormat="1">
      <c r="B193" s="173"/>
      <c r="C193" s="232"/>
      <c r="D193" s="215" t="s">
        <v>152</v>
      </c>
      <c r="E193" s="233" t="s">
        <v>1</v>
      </c>
      <c r="F193" s="234" t="s">
        <v>177</v>
      </c>
      <c r="G193" s="232"/>
      <c r="H193" s="235">
        <v>0.33800000000000002</v>
      </c>
      <c r="I193" s="232"/>
      <c r="J193" s="232"/>
      <c r="K193" s="232"/>
      <c r="L193" s="173"/>
      <c r="M193" s="175"/>
      <c r="N193" s="176"/>
      <c r="O193" s="176"/>
      <c r="P193" s="176"/>
      <c r="Q193" s="176"/>
      <c r="R193" s="176"/>
      <c r="S193" s="176"/>
      <c r="T193" s="177"/>
      <c r="AT193" s="174" t="s">
        <v>152</v>
      </c>
      <c r="AU193" s="174" t="s">
        <v>86</v>
      </c>
      <c r="AV193" s="14" t="s">
        <v>150</v>
      </c>
      <c r="AW193" s="14" t="s">
        <v>32</v>
      </c>
      <c r="AX193" s="14" t="s">
        <v>84</v>
      </c>
      <c r="AY193" s="174" t="s">
        <v>143</v>
      </c>
    </row>
    <row r="194" spans="2:65" s="1" customFormat="1" ht="24" customHeight="1">
      <c r="B194" s="155"/>
      <c r="C194" s="221" t="s">
        <v>192</v>
      </c>
      <c r="D194" s="221" t="s">
        <v>146</v>
      </c>
      <c r="E194" s="222" t="s">
        <v>193</v>
      </c>
      <c r="F194" s="223" t="s">
        <v>194</v>
      </c>
      <c r="G194" s="224" t="s">
        <v>188</v>
      </c>
      <c r="H194" s="225">
        <v>0.33800000000000002</v>
      </c>
      <c r="I194" s="156"/>
      <c r="J194" s="226">
        <f>ROUND(I194*H194,2)</f>
        <v>0</v>
      </c>
      <c r="K194" s="223" t="s">
        <v>149</v>
      </c>
      <c r="L194" s="31"/>
      <c r="M194" s="157" t="s">
        <v>1</v>
      </c>
      <c r="N194" s="158" t="s">
        <v>42</v>
      </c>
      <c r="O194" s="54"/>
      <c r="P194" s="159">
        <f>O194*H194</f>
        <v>0</v>
      </c>
      <c r="Q194" s="159">
        <v>0</v>
      </c>
      <c r="R194" s="159">
        <f>Q194*H194</f>
        <v>0</v>
      </c>
      <c r="S194" s="159">
        <v>0</v>
      </c>
      <c r="T194" s="160">
        <f>S194*H194</f>
        <v>0</v>
      </c>
      <c r="AR194" s="161" t="s">
        <v>150</v>
      </c>
      <c r="AT194" s="161" t="s">
        <v>146</v>
      </c>
      <c r="AU194" s="161" t="s">
        <v>86</v>
      </c>
      <c r="AY194" s="16" t="s">
        <v>143</v>
      </c>
      <c r="BE194" s="162">
        <f>IF(N194="základní",J194,0)</f>
        <v>0</v>
      </c>
      <c r="BF194" s="162">
        <f>IF(N194="snížená",J194,0)</f>
        <v>0</v>
      </c>
      <c r="BG194" s="162">
        <f>IF(N194="zákl. přenesená",J194,0)</f>
        <v>0</v>
      </c>
      <c r="BH194" s="162">
        <f>IF(N194="sníž. přenesená",J194,0)</f>
        <v>0</v>
      </c>
      <c r="BI194" s="162">
        <f>IF(N194="nulová",J194,0)</f>
        <v>0</v>
      </c>
      <c r="BJ194" s="16" t="s">
        <v>84</v>
      </c>
      <c r="BK194" s="162">
        <f>ROUND(I194*H194,2)</f>
        <v>0</v>
      </c>
      <c r="BL194" s="16" t="s">
        <v>150</v>
      </c>
      <c r="BM194" s="161" t="s">
        <v>195</v>
      </c>
    </row>
    <row r="195" spans="2:65" s="12" customFormat="1">
      <c r="B195" s="163"/>
      <c r="C195" s="218"/>
      <c r="D195" s="215" t="s">
        <v>152</v>
      </c>
      <c r="E195" s="219" t="s">
        <v>1</v>
      </c>
      <c r="F195" s="220" t="s">
        <v>190</v>
      </c>
      <c r="G195" s="218"/>
      <c r="H195" s="219" t="s">
        <v>1</v>
      </c>
      <c r="I195" s="218"/>
      <c r="J195" s="218"/>
      <c r="K195" s="218"/>
      <c r="L195" s="163"/>
      <c r="M195" s="165"/>
      <c r="N195" s="166"/>
      <c r="O195" s="166"/>
      <c r="P195" s="166"/>
      <c r="Q195" s="166"/>
      <c r="R195" s="166"/>
      <c r="S195" s="166"/>
      <c r="T195" s="167"/>
      <c r="AT195" s="164" t="s">
        <v>152</v>
      </c>
      <c r="AU195" s="164" t="s">
        <v>86</v>
      </c>
      <c r="AV195" s="12" t="s">
        <v>84</v>
      </c>
      <c r="AW195" s="12" t="s">
        <v>32</v>
      </c>
      <c r="AX195" s="12" t="s">
        <v>77</v>
      </c>
      <c r="AY195" s="164" t="s">
        <v>143</v>
      </c>
    </row>
    <row r="196" spans="2:65" s="13" customFormat="1">
      <c r="B196" s="168"/>
      <c r="C196" s="214"/>
      <c r="D196" s="215" t="s">
        <v>152</v>
      </c>
      <c r="E196" s="216" t="s">
        <v>1</v>
      </c>
      <c r="F196" s="212" t="s">
        <v>191</v>
      </c>
      <c r="G196" s="214"/>
      <c r="H196" s="217">
        <v>0.33800000000000002</v>
      </c>
      <c r="I196" s="214"/>
      <c r="J196" s="214"/>
      <c r="K196" s="214"/>
      <c r="L196" s="168"/>
      <c r="M196" s="170"/>
      <c r="N196" s="171"/>
      <c r="O196" s="171"/>
      <c r="P196" s="171"/>
      <c r="Q196" s="171"/>
      <c r="R196" s="171"/>
      <c r="S196" s="171"/>
      <c r="T196" s="172"/>
      <c r="AT196" s="169" t="s">
        <v>152</v>
      </c>
      <c r="AU196" s="169" t="s">
        <v>86</v>
      </c>
      <c r="AV196" s="13" t="s">
        <v>86</v>
      </c>
      <c r="AW196" s="13" t="s">
        <v>32</v>
      </c>
      <c r="AX196" s="13" t="s">
        <v>84</v>
      </c>
      <c r="AY196" s="169" t="s">
        <v>143</v>
      </c>
    </row>
    <row r="197" spans="2:65" s="1" customFormat="1" ht="24" customHeight="1">
      <c r="B197" s="155"/>
      <c r="C197" s="221" t="s">
        <v>144</v>
      </c>
      <c r="D197" s="221" t="s">
        <v>146</v>
      </c>
      <c r="E197" s="222" t="s">
        <v>196</v>
      </c>
      <c r="F197" s="223" t="s">
        <v>197</v>
      </c>
      <c r="G197" s="224" t="s">
        <v>188</v>
      </c>
      <c r="H197" s="225">
        <v>0.33800000000000002</v>
      </c>
      <c r="I197" s="156"/>
      <c r="J197" s="226">
        <f>ROUND(I197*H197,2)</f>
        <v>0</v>
      </c>
      <c r="K197" s="223" t="s">
        <v>149</v>
      </c>
      <c r="L197" s="31"/>
      <c r="M197" s="157" t="s">
        <v>1</v>
      </c>
      <c r="N197" s="158" t="s">
        <v>42</v>
      </c>
      <c r="O197" s="54"/>
      <c r="P197" s="159">
        <f>O197*H197</f>
        <v>0</v>
      </c>
      <c r="Q197" s="159">
        <v>0</v>
      </c>
      <c r="R197" s="159">
        <f>Q197*H197</f>
        <v>0</v>
      </c>
      <c r="S197" s="159">
        <v>0</v>
      </c>
      <c r="T197" s="160">
        <f>S197*H197</f>
        <v>0</v>
      </c>
      <c r="AR197" s="161" t="s">
        <v>150</v>
      </c>
      <c r="AT197" s="161" t="s">
        <v>146</v>
      </c>
      <c r="AU197" s="161" t="s">
        <v>86</v>
      </c>
      <c r="AY197" s="16" t="s">
        <v>143</v>
      </c>
      <c r="BE197" s="162">
        <f>IF(N197="základní",J197,0)</f>
        <v>0</v>
      </c>
      <c r="BF197" s="162">
        <f>IF(N197="snížená",J197,0)</f>
        <v>0</v>
      </c>
      <c r="BG197" s="162">
        <f>IF(N197="zákl. přenesená",J197,0)</f>
        <v>0</v>
      </c>
      <c r="BH197" s="162">
        <f>IF(N197="sníž. přenesená",J197,0)</f>
        <v>0</v>
      </c>
      <c r="BI197" s="162">
        <f>IF(N197="nulová",J197,0)</f>
        <v>0</v>
      </c>
      <c r="BJ197" s="16" t="s">
        <v>84</v>
      </c>
      <c r="BK197" s="162">
        <f>ROUND(I197*H197,2)</f>
        <v>0</v>
      </c>
      <c r="BL197" s="16" t="s">
        <v>150</v>
      </c>
      <c r="BM197" s="161" t="s">
        <v>198</v>
      </c>
    </row>
    <row r="198" spans="2:65" s="12" customFormat="1">
      <c r="B198" s="163"/>
      <c r="C198" s="218"/>
      <c r="D198" s="215" t="s">
        <v>152</v>
      </c>
      <c r="E198" s="219" t="s">
        <v>1</v>
      </c>
      <c r="F198" s="220" t="s">
        <v>190</v>
      </c>
      <c r="G198" s="218"/>
      <c r="H198" s="219" t="s">
        <v>1</v>
      </c>
      <c r="I198" s="218"/>
      <c r="J198" s="218"/>
      <c r="K198" s="218"/>
      <c r="L198" s="163"/>
      <c r="M198" s="165"/>
      <c r="N198" s="166"/>
      <c r="O198" s="166"/>
      <c r="P198" s="166"/>
      <c r="Q198" s="166"/>
      <c r="R198" s="166"/>
      <c r="S198" s="166"/>
      <c r="T198" s="167"/>
      <c r="AT198" s="164" t="s">
        <v>152</v>
      </c>
      <c r="AU198" s="164" t="s">
        <v>86</v>
      </c>
      <c r="AV198" s="12" t="s">
        <v>84</v>
      </c>
      <c r="AW198" s="12" t="s">
        <v>32</v>
      </c>
      <c r="AX198" s="12" t="s">
        <v>77</v>
      </c>
      <c r="AY198" s="164" t="s">
        <v>143</v>
      </c>
    </row>
    <row r="199" spans="2:65" s="13" customFormat="1">
      <c r="B199" s="168"/>
      <c r="C199" s="214"/>
      <c r="D199" s="215" t="s">
        <v>152</v>
      </c>
      <c r="E199" s="216" t="s">
        <v>1</v>
      </c>
      <c r="F199" s="212" t="s">
        <v>191</v>
      </c>
      <c r="G199" s="214"/>
      <c r="H199" s="217">
        <v>0.33800000000000002</v>
      </c>
      <c r="I199" s="214"/>
      <c r="J199" s="214"/>
      <c r="K199" s="214"/>
      <c r="L199" s="168"/>
      <c r="M199" s="170"/>
      <c r="N199" s="171"/>
      <c r="O199" s="171"/>
      <c r="P199" s="171"/>
      <c r="Q199" s="171"/>
      <c r="R199" s="171"/>
      <c r="S199" s="171"/>
      <c r="T199" s="172"/>
      <c r="AT199" s="169" t="s">
        <v>152</v>
      </c>
      <c r="AU199" s="169" t="s">
        <v>86</v>
      </c>
      <c r="AV199" s="13" t="s">
        <v>86</v>
      </c>
      <c r="AW199" s="13" t="s">
        <v>32</v>
      </c>
      <c r="AX199" s="13" t="s">
        <v>77</v>
      </c>
      <c r="AY199" s="169" t="s">
        <v>143</v>
      </c>
    </row>
    <row r="200" spans="2:65" s="14" customFormat="1">
      <c r="B200" s="173"/>
      <c r="C200" s="232"/>
      <c r="D200" s="215" t="s">
        <v>152</v>
      </c>
      <c r="E200" s="233" t="s">
        <v>1</v>
      </c>
      <c r="F200" s="234" t="s">
        <v>177</v>
      </c>
      <c r="G200" s="232"/>
      <c r="H200" s="235">
        <v>0.33800000000000002</v>
      </c>
      <c r="I200" s="232"/>
      <c r="J200" s="232"/>
      <c r="K200" s="232"/>
      <c r="L200" s="173"/>
      <c r="M200" s="175"/>
      <c r="N200" s="176"/>
      <c r="O200" s="176"/>
      <c r="P200" s="176"/>
      <c r="Q200" s="176"/>
      <c r="R200" s="176"/>
      <c r="S200" s="176"/>
      <c r="T200" s="177"/>
      <c r="AT200" s="174" t="s">
        <v>152</v>
      </c>
      <c r="AU200" s="174" t="s">
        <v>86</v>
      </c>
      <c r="AV200" s="14" t="s">
        <v>150</v>
      </c>
      <c r="AW200" s="14" t="s">
        <v>32</v>
      </c>
      <c r="AX200" s="14" t="s">
        <v>84</v>
      </c>
      <c r="AY200" s="174" t="s">
        <v>143</v>
      </c>
    </row>
    <row r="201" spans="2:65" s="1" customFormat="1" ht="16.5" customHeight="1">
      <c r="B201" s="155"/>
      <c r="C201" s="221" t="s">
        <v>199</v>
      </c>
      <c r="D201" s="221" t="s">
        <v>146</v>
      </c>
      <c r="E201" s="222" t="s">
        <v>200</v>
      </c>
      <c r="F201" s="223" t="s">
        <v>201</v>
      </c>
      <c r="G201" s="224" t="s">
        <v>202</v>
      </c>
      <c r="H201" s="225">
        <v>3.1E-2</v>
      </c>
      <c r="I201" s="156"/>
      <c r="J201" s="226">
        <f>ROUND(I201*H201,2)</f>
        <v>0</v>
      </c>
      <c r="K201" s="223" t="s">
        <v>149</v>
      </c>
      <c r="L201" s="31"/>
      <c r="M201" s="157" t="s">
        <v>1</v>
      </c>
      <c r="N201" s="158" t="s">
        <v>42</v>
      </c>
      <c r="O201" s="54"/>
      <c r="P201" s="159">
        <f>O201*H201</f>
        <v>0</v>
      </c>
      <c r="Q201" s="159">
        <v>1.06277</v>
      </c>
      <c r="R201" s="159">
        <f>Q201*H201</f>
        <v>3.2945870000000002E-2</v>
      </c>
      <c r="S201" s="159">
        <v>0</v>
      </c>
      <c r="T201" s="160">
        <f>S201*H201</f>
        <v>0</v>
      </c>
      <c r="AR201" s="161" t="s">
        <v>150</v>
      </c>
      <c r="AT201" s="161" t="s">
        <v>146</v>
      </c>
      <c r="AU201" s="161" t="s">
        <v>86</v>
      </c>
      <c r="AY201" s="16" t="s">
        <v>143</v>
      </c>
      <c r="BE201" s="162">
        <f>IF(N201="základní",J201,0)</f>
        <v>0</v>
      </c>
      <c r="BF201" s="162">
        <f>IF(N201="snížená",J201,0)</f>
        <v>0</v>
      </c>
      <c r="BG201" s="162">
        <f>IF(N201="zákl. přenesená",J201,0)</f>
        <v>0</v>
      </c>
      <c r="BH201" s="162">
        <f>IF(N201="sníž. přenesená",J201,0)</f>
        <v>0</v>
      </c>
      <c r="BI201" s="162">
        <f>IF(N201="nulová",J201,0)</f>
        <v>0</v>
      </c>
      <c r="BJ201" s="16" t="s">
        <v>84</v>
      </c>
      <c r="BK201" s="162">
        <f>ROUND(I201*H201,2)</f>
        <v>0</v>
      </c>
      <c r="BL201" s="16" t="s">
        <v>150</v>
      </c>
      <c r="BM201" s="161" t="s">
        <v>203</v>
      </c>
    </row>
    <row r="202" spans="2:65" s="12" customFormat="1">
      <c r="B202" s="163"/>
      <c r="C202" s="218"/>
      <c r="D202" s="215" t="s">
        <v>152</v>
      </c>
      <c r="E202" s="219" t="s">
        <v>1</v>
      </c>
      <c r="F202" s="220" t="s">
        <v>190</v>
      </c>
      <c r="G202" s="218"/>
      <c r="H202" s="219" t="s">
        <v>1</v>
      </c>
      <c r="I202" s="218"/>
      <c r="J202" s="218"/>
      <c r="K202" s="218"/>
      <c r="L202" s="163"/>
      <c r="M202" s="165"/>
      <c r="N202" s="166"/>
      <c r="O202" s="166"/>
      <c r="P202" s="166"/>
      <c r="Q202" s="166"/>
      <c r="R202" s="166"/>
      <c r="S202" s="166"/>
      <c r="T202" s="167"/>
      <c r="AT202" s="164" t="s">
        <v>152</v>
      </c>
      <c r="AU202" s="164" t="s">
        <v>86</v>
      </c>
      <c r="AV202" s="12" t="s">
        <v>84</v>
      </c>
      <c r="AW202" s="12" t="s">
        <v>32</v>
      </c>
      <c r="AX202" s="12" t="s">
        <v>77</v>
      </c>
      <c r="AY202" s="164" t="s">
        <v>143</v>
      </c>
    </row>
    <row r="203" spans="2:65" s="13" customFormat="1">
      <c r="B203" s="168"/>
      <c r="C203" s="214"/>
      <c r="D203" s="215" t="s">
        <v>152</v>
      </c>
      <c r="E203" s="216" t="s">
        <v>1</v>
      </c>
      <c r="F203" s="212" t="s">
        <v>204</v>
      </c>
      <c r="G203" s="214"/>
      <c r="H203" s="217">
        <v>3.1E-2</v>
      </c>
      <c r="I203" s="214"/>
      <c r="J203" s="214"/>
      <c r="K203" s="214"/>
      <c r="L203" s="168"/>
      <c r="M203" s="170"/>
      <c r="N203" s="171"/>
      <c r="O203" s="171"/>
      <c r="P203" s="171"/>
      <c r="Q203" s="171"/>
      <c r="R203" s="171"/>
      <c r="S203" s="171"/>
      <c r="T203" s="172"/>
      <c r="AT203" s="169" t="s">
        <v>152</v>
      </c>
      <c r="AU203" s="169" t="s">
        <v>86</v>
      </c>
      <c r="AV203" s="13" t="s">
        <v>86</v>
      </c>
      <c r="AW203" s="13" t="s">
        <v>32</v>
      </c>
      <c r="AX203" s="13" t="s">
        <v>84</v>
      </c>
      <c r="AY203" s="169" t="s">
        <v>143</v>
      </c>
    </row>
    <row r="204" spans="2:65" s="11" customFormat="1" ht="22.9" customHeight="1">
      <c r="B204" s="142"/>
      <c r="C204" s="206"/>
      <c r="D204" s="207" t="s">
        <v>76</v>
      </c>
      <c r="E204" s="210" t="s">
        <v>205</v>
      </c>
      <c r="F204" s="210" t="s">
        <v>206</v>
      </c>
      <c r="G204" s="206"/>
      <c r="H204" s="206"/>
      <c r="I204" s="206"/>
      <c r="J204" s="211">
        <f>BK204</f>
        <v>0</v>
      </c>
      <c r="K204" s="206"/>
      <c r="L204" s="142"/>
      <c r="M204" s="147"/>
      <c r="N204" s="148"/>
      <c r="O204" s="148"/>
      <c r="P204" s="149">
        <f>SUM(P205:P251)</f>
        <v>0</v>
      </c>
      <c r="Q204" s="148"/>
      <c r="R204" s="149">
        <f>SUM(R205:R251)</f>
        <v>1.51808E-3</v>
      </c>
      <c r="S204" s="148"/>
      <c r="T204" s="150">
        <f>SUM(T205:T251)</f>
        <v>13.351118000000001</v>
      </c>
      <c r="AR204" s="143" t="s">
        <v>84</v>
      </c>
      <c r="AT204" s="151" t="s">
        <v>76</v>
      </c>
      <c r="AU204" s="151" t="s">
        <v>84</v>
      </c>
      <c r="AY204" s="143" t="s">
        <v>143</v>
      </c>
      <c r="BK204" s="152">
        <f>SUM(BK205:BK251)</f>
        <v>0</v>
      </c>
    </row>
    <row r="205" spans="2:65" s="1" customFormat="1" ht="24" customHeight="1">
      <c r="B205" s="155"/>
      <c r="C205" s="221" t="s">
        <v>207</v>
      </c>
      <c r="D205" s="221" t="s">
        <v>146</v>
      </c>
      <c r="E205" s="222" t="s">
        <v>208</v>
      </c>
      <c r="F205" s="223" t="s">
        <v>209</v>
      </c>
      <c r="G205" s="224" t="s">
        <v>210</v>
      </c>
      <c r="H205" s="225">
        <v>64</v>
      </c>
      <c r="I205" s="156"/>
      <c r="J205" s="226">
        <f>ROUND(I205*H205,2)</f>
        <v>0</v>
      </c>
      <c r="K205" s="223" t="s">
        <v>1</v>
      </c>
      <c r="L205" s="31"/>
      <c r="M205" s="157" t="s">
        <v>1</v>
      </c>
      <c r="N205" s="158" t="s">
        <v>42</v>
      </c>
      <c r="O205" s="54"/>
      <c r="P205" s="159">
        <f>O205*H205</f>
        <v>0</v>
      </c>
      <c r="Q205" s="159">
        <v>0</v>
      </c>
      <c r="R205" s="159">
        <f>Q205*H205</f>
        <v>0</v>
      </c>
      <c r="S205" s="159">
        <v>0</v>
      </c>
      <c r="T205" s="160">
        <f>S205*H205</f>
        <v>0</v>
      </c>
      <c r="AR205" s="161" t="s">
        <v>150</v>
      </c>
      <c r="AT205" s="161" t="s">
        <v>146</v>
      </c>
      <c r="AU205" s="161" t="s">
        <v>86</v>
      </c>
      <c r="AY205" s="16" t="s">
        <v>143</v>
      </c>
      <c r="BE205" s="162">
        <f>IF(N205="základní",J205,0)</f>
        <v>0</v>
      </c>
      <c r="BF205" s="162">
        <f>IF(N205="snížená",J205,0)</f>
        <v>0</v>
      </c>
      <c r="BG205" s="162">
        <f>IF(N205="zákl. přenesená",J205,0)</f>
        <v>0</v>
      </c>
      <c r="BH205" s="162">
        <f>IF(N205="sníž. přenesená",J205,0)</f>
        <v>0</v>
      </c>
      <c r="BI205" s="162">
        <f>IF(N205="nulová",J205,0)</f>
        <v>0</v>
      </c>
      <c r="BJ205" s="16" t="s">
        <v>84</v>
      </c>
      <c r="BK205" s="162">
        <f>ROUND(I205*H205,2)</f>
        <v>0</v>
      </c>
      <c r="BL205" s="16" t="s">
        <v>150</v>
      </c>
      <c r="BM205" s="161" t="s">
        <v>211</v>
      </c>
    </row>
    <row r="206" spans="2:65" s="13" customFormat="1">
      <c r="B206" s="168"/>
      <c r="C206" s="214"/>
      <c r="D206" s="215" t="s">
        <v>152</v>
      </c>
      <c r="E206" s="216" t="s">
        <v>1</v>
      </c>
      <c r="F206" s="212" t="s">
        <v>212</v>
      </c>
      <c r="G206" s="214"/>
      <c r="H206" s="217">
        <v>64</v>
      </c>
      <c r="I206" s="214"/>
      <c r="J206" s="214"/>
      <c r="K206" s="214"/>
      <c r="L206" s="168"/>
      <c r="M206" s="170"/>
      <c r="N206" s="171"/>
      <c r="O206" s="171"/>
      <c r="P206" s="171"/>
      <c r="Q206" s="171"/>
      <c r="R206" s="171"/>
      <c r="S206" s="171"/>
      <c r="T206" s="172"/>
      <c r="AT206" s="169" t="s">
        <v>152</v>
      </c>
      <c r="AU206" s="169" t="s">
        <v>86</v>
      </c>
      <c r="AV206" s="13" t="s">
        <v>86</v>
      </c>
      <c r="AW206" s="13" t="s">
        <v>32</v>
      </c>
      <c r="AX206" s="13" t="s">
        <v>84</v>
      </c>
      <c r="AY206" s="169" t="s">
        <v>143</v>
      </c>
    </row>
    <row r="207" spans="2:65" s="1" customFormat="1" ht="24" customHeight="1">
      <c r="B207" s="155"/>
      <c r="C207" s="221" t="s">
        <v>205</v>
      </c>
      <c r="D207" s="221" t="s">
        <v>146</v>
      </c>
      <c r="E207" s="222" t="s">
        <v>213</v>
      </c>
      <c r="F207" s="223" t="s">
        <v>214</v>
      </c>
      <c r="G207" s="224" t="s">
        <v>103</v>
      </c>
      <c r="H207" s="225">
        <v>37.951999999999998</v>
      </c>
      <c r="I207" s="156"/>
      <c r="J207" s="226">
        <f>ROUND(I207*H207,2)</f>
        <v>0</v>
      </c>
      <c r="K207" s="223" t="s">
        <v>149</v>
      </c>
      <c r="L207" s="31"/>
      <c r="M207" s="157" t="s">
        <v>1</v>
      </c>
      <c r="N207" s="158" t="s">
        <v>42</v>
      </c>
      <c r="O207" s="54"/>
      <c r="P207" s="159">
        <f>O207*H207</f>
        <v>0</v>
      </c>
      <c r="Q207" s="159">
        <v>4.0000000000000003E-5</v>
      </c>
      <c r="R207" s="159">
        <f>Q207*H207</f>
        <v>1.51808E-3</v>
      </c>
      <c r="S207" s="159">
        <v>0</v>
      </c>
      <c r="T207" s="160">
        <f>S207*H207</f>
        <v>0</v>
      </c>
      <c r="AR207" s="161" t="s">
        <v>150</v>
      </c>
      <c r="AT207" s="161" t="s">
        <v>146</v>
      </c>
      <c r="AU207" s="161" t="s">
        <v>86</v>
      </c>
      <c r="AY207" s="16" t="s">
        <v>143</v>
      </c>
      <c r="BE207" s="162">
        <f>IF(N207="základní",J207,0)</f>
        <v>0</v>
      </c>
      <c r="BF207" s="162">
        <f>IF(N207="snížená",J207,0)</f>
        <v>0</v>
      </c>
      <c r="BG207" s="162">
        <f>IF(N207="zákl. přenesená",J207,0)</f>
        <v>0</v>
      </c>
      <c r="BH207" s="162">
        <f>IF(N207="sníž. přenesená",J207,0)</f>
        <v>0</v>
      </c>
      <c r="BI207" s="162">
        <f>IF(N207="nulová",J207,0)</f>
        <v>0</v>
      </c>
      <c r="BJ207" s="16" t="s">
        <v>84</v>
      </c>
      <c r="BK207" s="162">
        <f>ROUND(I207*H207,2)</f>
        <v>0</v>
      </c>
      <c r="BL207" s="16" t="s">
        <v>150</v>
      </c>
      <c r="BM207" s="161" t="s">
        <v>215</v>
      </c>
    </row>
    <row r="208" spans="2:65" s="12" customFormat="1">
      <c r="B208" s="163"/>
      <c r="C208" s="218"/>
      <c r="D208" s="215" t="s">
        <v>152</v>
      </c>
      <c r="E208" s="219" t="s">
        <v>1</v>
      </c>
      <c r="F208" s="220" t="s">
        <v>216</v>
      </c>
      <c r="G208" s="218"/>
      <c r="H208" s="219" t="s">
        <v>1</v>
      </c>
      <c r="I208" s="218"/>
      <c r="J208" s="218"/>
      <c r="K208" s="218"/>
      <c r="L208" s="163"/>
      <c r="M208" s="165"/>
      <c r="N208" s="166"/>
      <c r="O208" s="166"/>
      <c r="P208" s="166"/>
      <c r="Q208" s="166"/>
      <c r="R208" s="166"/>
      <c r="S208" s="166"/>
      <c r="T208" s="167"/>
      <c r="AT208" s="164" t="s">
        <v>152</v>
      </c>
      <c r="AU208" s="164" t="s">
        <v>86</v>
      </c>
      <c r="AV208" s="12" t="s">
        <v>84</v>
      </c>
      <c r="AW208" s="12" t="s">
        <v>32</v>
      </c>
      <c r="AX208" s="12" t="s">
        <v>77</v>
      </c>
      <c r="AY208" s="164" t="s">
        <v>143</v>
      </c>
    </row>
    <row r="209" spans="2:65" s="13" customFormat="1">
      <c r="B209" s="168"/>
      <c r="C209" s="214"/>
      <c r="D209" s="215" t="s">
        <v>152</v>
      </c>
      <c r="E209" s="216" t="s">
        <v>1</v>
      </c>
      <c r="F209" s="212" t="s">
        <v>217</v>
      </c>
      <c r="G209" s="214"/>
      <c r="H209" s="217">
        <v>2.415</v>
      </c>
      <c r="I209" s="214"/>
      <c r="J209" s="214"/>
      <c r="K209" s="214"/>
      <c r="L209" s="168"/>
      <c r="M209" s="170"/>
      <c r="N209" s="171"/>
      <c r="O209" s="171"/>
      <c r="P209" s="171"/>
      <c r="Q209" s="171"/>
      <c r="R209" s="171"/>
      <c r="S209" s="171"/>
      <c r="T209" s="172"/>
      <c r="AT209" s="169" t="s">
        <v>152</v>
      </c>
      <c r="AU209" s="169" t="s">
        <v>86</v>
      </c>
      <c r="AV209" s="13" t="s">
        <v>86</v>
      </c>
      <c r="AW209" s="13" t="s">
        <v>32</v>
      </c>
      <c r="AX209" s="13" t="s">
        <v>77</v>
      </c>
      <c r="AY209" s="169" t="s">
        <v>143</v>
      </c>
    </row>
    <row r="210" spans="2:65" s="13" customFormat="1">
      <c r="B210" s="168"/>
      <c r="C210" s="214"/>
      <c r="D210" s="215" t="s">
        <v>152</v>
      </c>
      <c r="E210" s="216" t="s">
        <v>1</v>
      </c>
      <c r="F210" s="212" t="s">
        <v>218</v>
      </c>
      <c r="G210" s="214"/>
      <c r="H210" s="217">
        <v>1.389</v>
      </c>
      <c r="I210" s="214"/>
      <c r="J210" s="214"/>
      <c r="K210" s="214"/>
      <c r="L210" s="168"/>
      <c r="M210" s="170"/>
      <c r="N210" s="171"/>
      <c r="O210" s="171"/>
      <c r="P210" s="171"/>
      <c r="Q210" s="171"/>
      <c r="R210" s="171"/>
      <c r="S210" s="171"/>
      <c r="T210" s="172"/>
      <c r="AT210" s="169" t="s">
        <v>152</v>
      </c>
      <c r="AU210" s="169" t="s">
        <v>86</v>
      </c>
      <c r="AV210" s="13" t="s">
        <v>86</v>
      </c>
      <c r="AW210" s="13" t="s">
        <v>32</v>
      </c>
      <c r="AX210" s="13" t="s">
        <v>77</v>
      </c>
      <c r="AY210" s="169" t="s">
        <v>143</v>
      </c>
    </row>
    <row r="211" spans="2:65" s="13" customFormat="1">
      <c r="B211" s="168"/>
      <c r="C211" s="214"/>
      <c r="D211" s="215" t="s">
        <v>152</v>
      </c>
      <c r="E211" s="216" t="s">
        <v>1</v>
      </c>
      <c r="F211" s="212" t="s">
        <v>219</v>
      </c>
      <c r="G211" s="214"/>
      <c r="H211" s="217">
        <v>1.518</v>
      </c>
      <c r="I211" s="214"/>
      <c r="J211" s="214"/>
      <c r="K211" s="214"/>
      <c r="L211" s="168"/>
      <c r="M211" s="170"/>
      <c r="N211" s="171"/>
      <c r="O211" s="171"/>
      <c r="P211" s="171"/>
      <c r="Q211" s="171"/>
      <c r="R211" s="171"/>
      <c r="S211" s="171"/>
      <c r="T211" s="172"/>
      <c r="AT211" s="169" t="s">
        <v>152</v>
      </c>
      <c r="AU211" s="169" t="s">
        <v>86</v>
      </c>
      <c r="AV211" s="13" t="s">
        <v>86</v>
      </c>
      <c r="AW211" s="13" t="s">
        <v>32</v>
      </c>
      <c r="AX211" s="13" t="s">
        <v>77</v>
      </c>
      <c r="AY211" s="169" t="s">
        <v>143</v>
      </c>
    </row>
    <row r="212" spans="2:65" s="13" customFormat="1">
      <c r="B212" s="168"/>
      <c r="C212" s="214"/>
      <c r="D212" s="215" t="s">
        <v>152</v>
      </c>
      <c r="E212" s="216" t="s">
        <v>1</v>
      </c>
      <c r="F212" s="212" t="s">
        <v>220</v>
      </c>
      <c r="G212" s="214"/>
      <c r="H212" s="217">
        <v>3.1739999999999999</v>
      </c>
      <c r="I212" s="214"/>
      <c r="J212" s="214"/>
      <c r="K212" s="214"/>
      <c r="L212" s="168"/>
      <c r="M212" s="170"/>
      <c r="N212" s="171"/>
      <c r="O212" s="171"/>
      <c r="P212" s="171"/>
      <c r="Q212" s="171"/>
      <c r="R212" s="171"/>
      <c r="S212" s="171"/>
      <c r="T212" s="172"/>
      <c r="AT212" s="169" t="s">
        <v>152</v>
      </c>
      <c r="AU212" s="169" t="s">
        <v>86</v>
      </c>
      <c r="AV212" s="13" t="s">
        <v>86</v>
      </c>
      <c r="AW212" s="13" t="s">
        <v>32</v>
      </c>
      <c r="AX212" s="13" t="s">
        <v>77</v>
      </c>
      <c r="AY212" s="169" t="s">
        <v>143</v>
      </c>
    </row>
    <row r="213" spans="2:65" s="13" customFormat="1">
      <c r="B213" s="168"/>
      <c r="C213" s="214"/>
      <c r="D213" s="215" t="s">
        <v>152</v>
      </c>
      <c r="E213" s="216" t="s">
        <v>1</v>
      </c>
      <c r="F213" s="212" t="s">
        <v>221</v>
      </c>
      <c r="G213" s="214"/>
      <c r="H213" s="217">
        <v>2.1040000000000001</v>
      </c>
      <c r="I213" s="214"/>
      <c r="J213" s="214"/>
      <c r="K213" s="214"/>
      <c r="L213" s="168"/>
      <c r="M213" s="170"/>
      <c r="N213" s="171"/>
      <c r="O213" s="171"/>
      <c r="P213" s="171"/>
      <c r="Q213" s="171"/>
      <c r="R213" s="171"/>
      <c r="S213" s="171"/>
      <c r="T213" s="172"/>
      <c r="AT213" s="169" t="s">
        <v>152</v>
      </c>
      <c r="AU213" s="169" t="s">
        <v>86</v>
      </c>
      <c r="AV213" s="13" t="s">
        <v>86</v>
      </c>
      <c r="AW213" s="13" t="s">
        <v>32</v>
      </c>
      <c r="AX213" s="13" t="s">
        <v>77</v>
      </c>
      <c r="AY213" s="169" t="s">
        <v>143</v>
      </c>
    </row>
    <row r="214" spans="2:65" s="13" customFormat="1">
      <c r="B214" s="168"/>
      <c r="C214" s="214"/>
      <c r="D214" s="215" t="s">
        <v>152</v>
      </c>
      <c r="E214" s="216" t="s">
        <v>1</v>
      </c>
      <c r="F214" s="212" t="s">
        <v>222</v>
      </c>
      <c r="G214" s="214"/>
      <c r="H214" s="217">
        <v>5.9409999999999998</v>
      </c>
      <c r="I214" s="214"/>
      <c r="J214" s="214"/>
      <c r="K214" s="214"/>
      <c r="L214" s="168"/>
      <c r="M214" s="170"/>
      <c r="N214" s="171"/>
      <c r="O214" s="171"/>
      <c r="P214" s="171"/>
      <c r="Q214" s="171"/>
      <c r="R214" s="171"/>
      <c r="S214" s="171"/>
      <c r="T214" s="172"/>
      <c r="AT214" s="169" t="s">
        <v>152</v>
      </c>
      <c r="AU214" s="169" t="s">
        <v>86</v>
      </c>
      <c r="AV214" s="13" t="s">
        <v>86</v>
      </c>
      <c r="AW214" s="13" t="s">
        <v>32</v>
      </c>
      <c r="AX214" s="13" t="s">
        <v>77</v>
      </c>
      <c r="AY214" s="169" t="s">
        <v>143</v>
      </c>
    </row>
    <row r="215" spans="2:65" s="13" customFormat="1">
      <c r="B215" s="168"/>
      <c r="C215" s="214"/>
      <c r="D215" s="215" t="s">
        <v>152</v>
      </c>
      <c r="E215" s="216" t="s">
        <v>1</v>
      </c>
      <c r="F215" s="212" t="s">
        <v>223</v>
      </c>
      <c r="G215" s="214"/>
      <c r="H215" s="217">
        <v>2.88</v>
      </c>
      <c r="I215" s="214"/>
      <c r="J215" s="214"/>
      <c r="K215" s="214"/>
      <c r="L215" s="168"/>
      <c r="M215" s="170"/>
      <c r="N215" s="171"/>
      <c r="O215" s="171"/>
      <c r="P215" s="171"/>
      <c r="Q215" s="171"/>
      <c r="R215" s="171"/>
      <c r="S215" s="171"/>
      <c r="T215" s="172"/>
      <c r="AT215" s="169" t="s">
        <v>152</v>
      </c>
      <c r="AU215" s="169" t="s">
        <v>86</v>
      </c>
      <c r="AV215" s="13" t="s">
        <v>86</v>
      </c>
      <c r="AW215" s="13" t="s">
        <v>32</v>
      </c>
      <c r="AX215" s="13" t="s">
        <v>77</v>
      </c>
      <c r="AY215" s="169" t="s">
        <v>143</v>
      </c>
    </row>
    <row r="216" spans="2:65" s="13" customFormat="1">
      <c r="B216" s="168"/>
      <c r="C216" s="214"/>
      <c r="D216" s="215" t="s">
        <v>152</v>
      </c>
      <c r="E216" s="216" t="s">
        <v>1</v>
      </c>
      <c r="F216" s="212" t="s">
        <v>224</v>
      </c>
      <c r="G216" s="214"/>
      <c r="H216" s="217">
        <v>5.415</v>
      </c>
      <c r="I216" s="214"/>
      <c r="J216" s="214"/>
      <c r="K216" s="214"/>
      <c r="L216" s="168"/>
      <c r="M216" s="170"/>
      <c r="N216" s="171"/>
      <c r="O216" s="171"/>
      <c r="P216" s="171"/>
      <c r="Q216" s="171"/>
      <c r="R216" s="171"/>
      <c r="S216" s="171"/>
      <c r="T216" s="172"/>
      <c r="AT216" s="169" t="s">
        <v>152</v>
      </c>
      <c r="AU216" s="169" t="s">
        <v>86</v>
      </c>
      <c r="AV216" s="13" t="s">
        <v>86</v>
      </c>
      <c r="AW216" s="13" t="s">
        <v>32</v>
      </c>
      <c r="AX216" s="13" t="s">
        <v>77</v>
      </c>
      <c r="AY216" s="169" t="s">
        <v>143</v>
      </c>
    </row>
    <row r="217" spans="2:65" s="13" customFormat="1">
      <c r="B217" s="168"/>
      <c r="C217" s="214"/>
      <c r="D217" s="215" t="s">
        <v>152</v>
      </c>
      <c r="E217" s="216" t="s">
        <v>1</v>
      </c>
      <c r="F217" s="212" t="s">
        <v>225</v>
      </c>
      <c r="G217" s="214"/>
      <c r="H217" s="217">
        <v>5.01</v>
      </c>
      <c r="I217" s="214"/>
      <c r="J217" s="214"/>
      <c r="K217" s="214"/>
      <c r="L217" s="168"/>
      <c r="M217" s="170"/>
      <c r="N217" s="171"/>
      <c r="O217" s="171"/>
      <c r="P217" s="171"/>
      <c r="Q217" s="171"/>
      <c r="R217" s="171"/>
      <c r="S217" s="171"/>
      <c r="T217" s="172"/>
      <c r="AT217" s="169" t="s">
        <v>152</v>
      </c>
      <c r="AU217" s="169" t="s">
        <v>86</v>
      </c>
      <c r="AV217" s="13" t="s">
        <v>86</v>
      </c>
      <c r="AW217" s="13" t="s">
        <v>32</v>
      </c>
      <c r="AX217" s="13" t="s">
        <v>77</v>
      </c>
      <c r="AY217" s="169" t="s">
        <v>143</v>
      </c>
    </row>
    <row r="218" spans="2:65" s="13" customFormat="1">
      <c r="B218" s="168"/>
      <c r="C218" s="214"/>
      <c r="D218" s="215" t="s">
        <v>152</v>
      </c>
      <c r="E218" s="216" t="s">
        <v>1</v>
      </c>
      <c r="F218" s="212" t="s">
        <v>226</v>
      </c>
      <c r="G218" s="214"/>
      <c r="H218" s="217">
        <v>5.226</v>
      </c>
      <c r="I218" s="214"/>
      <c r="J218" s="214"/>
      <c r="K218" s="214"/>
      <c r="L218" s="168"/>
      <c r="M218" s="170"/>
      <c r="N218" s="171"/>
      <c r="O218" s="171"/>
      <c r="P218" s="171"/>
      <c r="Q218" s="171"/>
      <c r="R218" s="171"/>
      <c r="S218" s="171"/>
      <c r="T218" s="172"/>
      <c r="AT218" s="169" t="s">
        <v>152</v>
      </c>
      <c r="AU218" s="169" t="s">
        <v>86</v>
      </c>
      <c r="AV218" s="13" t="s">
        <v>86</v>
      </c>
      <c r="AW218" s="13" t="s">
        <v>32</v>
      </c>
      <c r="AX218" s="13" t="s">
        <v>77</v>
      </c>
      <c r="AY218" s="169" t="s">
        <v>143</v>
      </c>
    </row>
    <row r="219" spans="2:65" s="13" customFormat="1">
      <c r="B219" s="168"/>
      <c r="C219" s="214"/>
      <c r="D219" s="215" t="s">
        <v>152</v>
      </c>
      <c r="E219" s="216" t="s">
        <v>1</v>
      </c>
      <c r="F219" s="212" t="s">
        <v>227</v>
      </c>
      <c r="G219" s="214"/>
      <c r="H219" s="217">
        <v>2.88</v>
      </c>
      <c r="I219" s="214"/>
      <c r="J219" s="214"/>
      <c r="K219" s="214"/>
      <c r="L219" s="168"/>
      <c r="M219" s="170"/>
      <c r="N219" s="171"/>
      <c r="O219" s="171"/>
      <c r="P219" s="171"/>
      <c r="Q219" s="171"/>
      <c r="R219" s="171"/>
      <c r="S219" s="171"/>
      <c r="T219" s="172"/>
      <c r="AT219" s="169" t="s">
        <v>152</v>
      </c>
      <c r="AU219" s="169" t="s">
        <v>86</v>
      </c>
      <c r="AV219" s="13" t="s">
        <v>86</v>
      </c>
      <c r="AW219" s="13" t="s">
        <v>32</v>
      </c>
      <c r="AX219" s="13" t="s">
        <v>77</v>
      </c>
      <c r="AY219" s="169" t="s">
        <v>143</v>
      </c>
    </row>
    <row r="220" spans="2:65" s="14" customFormat="1">
      <c r="B220" s="173"/>
      <c r="C220" s="232"/>
      <c r="D220" s="215" t="s">
        <v>152</v>
      </c>
      <c r="E220" s="233" t="s">
        <v>1</v>
      </c>
      <c r="F220" s="234" t="s">
        <v>177</v>
      </c>
      <c r="G220" s="232"/>
      <c r="H220" s="235">
        <v>37.951999999999998</v>
      </c>
      <c r="I220" s="232"/>
      <c r="J220" s="232"/>
      <c r="K220" s="232"/>
      <c r="L220" s="173"/>
      <c r="M220" s="175"/>
      <c r="N220" s="176"/>
      <c r="O220" s="176"/>
      <c r="P220" s="176"/>
      <c r="Q220" s="176"/>
      <c r="R220" s="176"/>
      <c r="S220" s="176"/>
      <c r="T220" s="177"/>
      <c r="AT220" s="174" t="s">
        <v>152</v>
      </c>
      <c r="AU220" s="174" t="s">
        <v>86</v>
      </c>
      <c r="AV220" s="14" t="s">
        <v>150</v>
      </c>
      <c r="AW220" s="14" t="s">
        <v>32</v>
      </c>
      <c r="AX220" s="14" t="s">
        <v>84</v>
      </c>
      <c r="AY220" s="174" t="s">
        <v>143</v>
      </c>
    </row>
    <row r="221" spans="2:65" s="1" customFormat="1" ht="36" customHeight="1">
      <c r="B221" s="155"/>
      <c r="C221" s="221" t="s">
        <v>228</v>
      </c>
      <c r="D221" s="221" t="s">
        <v>146</v>
      </c>
      <c r="E221" s="222" t="s">
        <v>229</v>
      </c>
      <c r="F221" s="223" t="s">
        <v>230</v>
      </c>
      <c r="G221" s="224" t="s">
        <v>188</v>
      </c>
      <c r="H221" s="225">
        <v>0.52</v>
      </c>
      <c r="I221" s="156"/>
      <c r="J221" s="226">
        <f>ROUND(I221*H221,2)</f>
        <v>0</v>
      </c>
      <c r="K221" s="223" t="s">
        <v>149</v>
      </c>
      <c r="L221" s="31"/>
      <c r="M221" s="157" t="s">
        <v>1</v>
      </c>
      <c r="N221" s="158" t="s">
        <v>42</v>
      </c>
      <c r="O221" s="54"/>
      <c r="P221" s="159">
        <f>O221*H221</f>
        <v>0</v>
      </c>
      <c r="Q221" s="159">
        <v>0</v>
      </c>
      <c r="R221" s="159">
        <f>Q221*H221</f>
        <v>0</v>
      </c>
      <c r="S221" s="159">
        <v>2.2000000000000002</v>
      </c>
      <c r="T221" s="160">
        <f>S221*H221</f>
        <v>1.1440000000000001</v>
      </c>
      <c r="AR221" s="161" t="s">
        <v>150</v>
      </c>
      <c r="AT221" s="161" t="s">
        <v>146</v>
      </c>
      <c r="AU221" s="161" t="s">
        <v>86</v>
      </c>
      <c r="AY221" s="16" t="s">
        <v>143</v>
      </c>
      <c r="BE221" s="162">
        <f>IF(N221="základní",J221,0)</f>
        <v>0</v>
      </c>
      <c r="BF221" s="162">
        <f>IF(N221="snížená",J221,0)</f>
        <v>0</v>
      </c>
      <c r="BG221" s="162">
        <f>IF(N221="zákl. přenesená",J221,0)</f>
        <v>0</v>
      </c>
      <c r="BH221" s="162">
        <f>IF(N221="sníž. přenesená",J221,0)</f>
        <v>0</v>
      </c>
      <c r="BI221" s="162">
        <f>IF(N221="nulová",J221,0)</f>
        <v>0</v>
      </c>
      <c r="BJ221" s="16" t="s">
        <v>84</v>
      </c>
      <c r="BK221" s="162">
        <f>ROUND(I221*H221,2)</f>
        <v>0</v>
      </c>
      <c r="BL221" s="16" t="s">
        <v>150</v>
      </c>
      <c r="BM221" s="161" t="s">
        <v>231</v>
      </c>
    </row>
    <row r="222" spans="2:65" s="13" customFormat="1">
      <c r="B222" s="168"/>
      <c r="C222" s="214"/>
      <c r="D222" s="215" t="s">
        <v>152</v>
      </c>
      <c r="E222" s="216" t="s">
        <v>1</v>
      </c>
      <c r="F222" s="212" t="s">
        <v>232</v>
      </c>
      <c r="G222" s="214"/>
      <c r="H222" s="217">
        <v>5.2</v>
      </c>
      <c r="I222" s="214"/>
      <c r="J222" s="214"/>
      <c r="K222" s="214"/>
      <c r="L222" s="168"/>
      <c r="M222" s="170"/>
      <c r="N222" s="171"/>
      <c r="O222" s="171"/>
      <c r="P222" s="171"/>
      <c r="Q222" s="171"/>
      <c r="R222" s="171"/>
      <c r="S222" s="171"/>
      <c r="T222" s="172"/>
      <c r="AT222" s="169" t="s">
        <v>152</v>
      </c>
      <c r="AU222" s="169" t="s">
        <v>86</v>
      </c>
      <c r="AV222" s="13" t="s">
        <v>86</v>
      </c>
      <c r="AW222" s="13" t="s">
        <v>32</v>
      </c>
      <c r="AX222" s="13" t="s">
        <v>77</v>
      </c>
      <c r="AY222" s="169" t="s">
        <v>143</v>
      </c>
    </row>
    <row r="223" spans="2:65" s="14" customFormat="1">
      <c r="B223" s="173"/>
      <c r="C223" s="232"/>
      <c r="D223" s="215" t="s">
        <v>152</v>
      </c>
      <c r="E223" s="233" t="s">
        <v>1</v>
      </c>
      <c r="F223" s="234" t="s">
        <v>177</v>
      </c>
      <c r="G223" s="232"/>
      <c r="H223" s="235">
        <v>5.2</v>
      </c>
      <c r="I223" s="232"/>
      <c r="J223" s="232"/>
      <c r="K223" s="232"/>
      <c r="L223" s="173"/>
      <c r="M223" s="175"/>
      <c r="N223" s="176"/>
      <c r="O223" s="176"/>
      <c r="P223" s="176"/>
      <c r="Q223" s="176"/>
      <c r="R223" s="176"/>
      <c r="S223" s="176"/>
      <c r="T223" s="177"/>
      <c r="AT223" s="174" t="s">
        <v>152</v>
      </c>
      <c r="AU223" s="174" t="s">
        <v>86</v>
      </c>
      <c r="AV223" s="14" t="s">
        <v>150</v>
      </c>
      <c r="AW223" s="14" t="s">
        <v>32</v>
      </c>
      <c r="AX223" s="14" t="s">
        <v>77</v>
      </c>
      <c r="AY223" s="174" t="s">
        <v>143</v>
      </c>
    </row>
    <row r="224" spans="2:65" s="13" customFormat="1">
      <c r="B224" s="168"/>
      <c r="C224" s="214"/>
      <c r="D224" s="215" t="s">
        <v>152</v>
      </c>
      <c r="E224" s="216" t="s">
        <v>1</v>
      </c>
      <c r="F224" s="212" t="s">
        <v>233</v>
      </c>
      <c r="G224" s="214"/>
      <c r="H224" s="217">
        <v>0.52</v>
      </c>
      <c r="I224" s="214"/>
      <c r="J224" s="214"/>
      <c r="K224" s="214"/>
      <c r="L224" s="168"/>
      <c r="M224" s="170"/>
      <c r="N224" s="171"/>
      <c r="O224" s="171"/>
      <c r="P224" s="171"/>
      <c r="Q224" s="171"/>
      <c r="R224" s="171"/>
      <c r="S224" s="171"/>
      <c r="T224" s="172"/>
      <c r="AT224" s="169" t="s">
        <v>152</v>
      </c>
      <c r="AU224" s="169" t="s">
        <v>86</v>
      </c>
      <c r="AV224" s="13" t="s">
        <v>86</v>
      </c>
      <c r="AW224" s="13" t="s">
        <v>32</v>
      </c>
      <c r="AX224" s="13" t="s">
        <v>84</v>
      </c>
      <c r="AY224" s="169" t="s">
        <v>143</v>
      </c>
    </row>
    <row r="225" spans="2:65" s="1" customFormat="1" ht="24" customHeight="1">
      <c r="B225" s="155"/>
      <c r="C225" s="221" t="s">
        <v>234</v>
      </c>
      <c r="D225" s="221" t="s">
        <v>146</v>
      </c>
      <c r="E225" s="222" t="s">
        <v>235</v>
      </c>
      <c r="F225" s="223" t="s">
        <v>236</v>
      </c>
      <c r="G225" s="224" t="s">
        <v>103</v>
      </c>
      <c r="H225" s="225">
        <v>27.992999999999999</v>
      </c>
      <c r="I225" s="156"/>
      <c r="J225" s="226">
        <f>ROUND(I225*H225,2)</f>
        <v>0</v>
      </c>
      <c r="K225" s="223" t="s">
        <v>149</v>
      </c>
      <c r="L225" s="31"/>
      <c r="M225" s="157" t="s">
        <v>1</v>
      </c>
      <c r="N225" s="158" t="s">
        <v>42</v>
      </c>
      <c r="O225" s="54"/>
      <c r="P225" s="159">
        <f>O225*H225</f>
        <v>0</v>
      </c>
      <c r="Q225" s="159">
        <v>0</v>
      </c>
      <c r="R225" s="159">
        <f>Q225*H225</f>
        <v>0</v>
      </c>
      <c r="S225" s="159">
        <v>4.5999999999999999E-2</v>
      </c>
      <c r="T225" s="160">
        <f>S225*H225</f>
        <v>1.2876779999999999</v>
      </c>
      <c r="AR225" s="161" t="s">
        <v>150</v>
      </c>
      <c r="AT225" s="161" t="s">
        <v>146</v>
      </c>
      <c r="AU225" s="161" t="s">
        <v>86</v>
      </c>
      <c r="AY225" s="16" t="s">
        <v>143</v>
      </c>
      <c r="BE225" s="162">
        <f>IF(N225="základní",J225,0)</f>
        <v>0</v>
      </c>
      <c r="BF225" s="162">
        <f>IF(N225="snížená",J225,0)</f>
        <v>0</v>
      </c>
      <c r="BG225" s="162">
        <f>IF(N225="zákl. přenesená",J225,0)</f>
        <v>0</v>
      </c>
      <c r="BH225" s="162">
        <f>IF(N225="sníž. přenesená",J225,0)</f>
        <v>0</v>
      </c>
      <c r="BI225" s="162">
        <f>IF(N225="nulová",J225,0)</f>
        <v>0</v>
      </c>
      <c r="BJ225" s="16" t="s">
        <v>84</v>
      </c>
      <c r="BK225" s="162">
        <f>ROUND(I225*H225,2)</f>
        <v>0</v>
      </c>
      <c r="BL225" s="16" t="s">
        <v>150</v>
      </c>
      <c r="BM225" s="161" t="s">
        <v>237</v>
      </c>
    </row>
    <row r="226" spans="2:65" s="12" customFormat="1">
      <c r="B226" s="163"/>
      <c r="C226" s="218"/>
      <c r="D226" s="215" t="s">
        <v>152</v>
      </c>
      <c r="E226" s="219" t="s">
        <v>1</v>
      </c>
      <c r="F226" s="220" t="s">
        <v>153</v>
      </c>
      <c r="G226" s="218"/>
      <c r="H226" s="219" t="s">
        <v>1</v>
      </c>
      <c r="I226" s="218"/>
      <c r="J226" s="218"/>
      <c r="K226" s="218"/>
      <c r="L226" s="163"/>
      <c r="M226" s="165"/>
      <c r="N226" s="166"/>
      <c r="O226" s="166"/>
      <c r="P226" s="166"/>
      <c r="Q226" s="166"/>
      <c r="R226" s="166"/>
      <c r="S226" s="166"/>
      <c r="T226" s="167"/>
      <c r="AT226" s="164" t="s">
        <v>152</v>
      </c>
      <c r="AU226" s="164" t="s">
        <v>86</v>
      </c>
      <c r="AV226" s="12" t="s">
        <v>84</v>
      </c>
      <c r="AW226" s="12" t="s">
        <v>32</v>
      </c>
      <c r="AX226" s="12" t="s">
        <v>77</v>
      </c>
      <c r="AY226" s="164" t="s">
        <v>143</v>
      </c>
    </row>
    <row r="227" spans="2:65" s="13" customFormat="1">
      <c r="B227" s="168"/>
      <c r="C227" s="214"/>
      <c r="D227" s="215" t="s">
        <v>152</v>
      </c>
      <c r="E227" s="216" t="s">
        <v>1</v>
      </c>
      <c r="F227" s="212" t="s">
        <v>154</v>
      </c>
      <c r="G227" s="214"/>
      <c r="H227" s="217">
        <v>1.875</v>
      </c>
      <c r="I227" s="214"/>
      <c r="J227" s="214"/>
      <c r="K227" s="214"/>
      <c r="L227" s="168"/>
      <c r="M227" s="170"/>
      <c r="N227" s="171"/>
      <c r="O227" s="171"/>
      <c r="P227" s="171"/>
      <c r="Q227" s="171"/>
      <c r="R227" s="171"/>
      <c r="S227" s="171"/>
      <c r="T227" s="172"/>
      <c r="AT227" s="169" t="s">
        <v>152</v>
      </c>
      <c r="AU227" s="169" t="s">
        <v>86</v>
      </c>
      <c r="AV227" s="13" t="s">
        <v>86</v>
      </c>
      <c r="AW227" s="13" t="s">
        <v>32</v>
      </c>
      <c r="AX227" s="13" t="s">
        <v>77</v>
      </c>
      <c r="AY227" s="169" t="s">
        <v>143</v>
      </c>
    </row>
    <row r="228" spans="2:65" s="13" customFormat="1">
      <c r="B228" s="168"/>
      <c r="C228" s="214"/>
      <c r="D228" s="215" t="s">
        <v>152</v>
      </c>
      <c r="E228" s="216" t="s">
        <v>1</v>
      </c>
      <c r="F228" s="212" t="s">
        <v>155</v>
      </c>
      <c r="G228" s="214"/>
      <c r="H228" s="217">
        <v>1.518</v>
      </c>
      <c r="I228" s="214"/>
      <c r="J228" s="214"/>
      <c r="K228" s="214"/>
      <c r="L228" s="168"/>
      <c r="M228" s="170"/>
      <c r="N228" s="171"/>
      <c r="O228" s="171"/>
      <c r="P228" s="171"/>
      <c r="Q228" s="171"/>
      <c r="R228" s="171"/>
      <c r="S228" s="171"/>
      <c r="T228" s="172"/>
      <c r="AT228" s="169" t="s">
        <v>152</v>
      </c>
      <c r="AU228" s="169" t="s">
        <v>86</v>
      </c>
      <c r="AV228" s="13" t="s">
        <v>86</v>
      </c>
      <c r="AW228" s="13" t="s">
        <v>32</v>
      </c>
      <c r="AX228" s="13" t="s">
        <v>77</v>
      </c>
      <c r="AY228" s="169" t="s">
        <v>143</v>
      </c>
    </row>
    <row r="229" spans="2:65" s="13" customFormat="1">
      <c r="B229" s="168"/>
      <c r="C229" s="214"/>
      <c r="D229" s="215" t="s">
        <v>152</v>
      </c>
      <c r="E229" s="216" t="s">
        <v>1</v>
      </c>
      <c r="F229" s="212" t="s">
        <v>156</v>
      </c>
      <c r="G229" s="214"/>
      <c r="H229" s="217">
        <v>1.5629999999999999</v>
      </c>
      <c r="I229" s="214"/>
      <c r="J229" s="214"/>
      <c r="K229" s="214"/>
      <c r="L229" s="168"/>
      <c r="M229" s="170"/>
      <c r="N229" s="171"/>
      <c r="O229" s="171"/>
      <c r="P229" s="171"/>
      <c r="Q229" s="171"/>
      <c r="R229" s="171"/>
      <c r="S229" s="171"/>
      <c r="T229" s="172"/>
      <c r="AT229" s="169" t="s">
        <v>152</v>
      </c>
      <c r="AU229" s="169" t="s">
        <v>86</v>
      </c>
      <c r="AV229" s="13" t="s">
        <v>86</v>
      </c>
      <c r="AW229" s="13" t="s">
        <v>32</v>
      </c>
      <c r="AX229" s="13" t="s">
        <v>77</v>
      </c>
      <c r="AY229" s="169" t="s">
        <v>143</v>
      </c>
    </row>
    <row r="230" spans="2:65" s="13" customFormat="1">
      <c r="B230" s="168"/>
      <c r="C230" s="214"/>
      <c r="D230" s="215" t="s">
        <v>152</v>
      </c>
      <c r="E230" s="216" t="s">
        <v>1</v>
      </c>
      <c r="F230" s="212" t="s">
        <v>157</v>
      </c>
      <c r="G230" s="214"/>
      <c r="H230" s="217">
        <v>2.145</v>
      </c>
      <c r="I230" s="214"/>
      <c r="J230" s="214"/>
      <c r="K230" s="214"/>
      <c r="L230" s="168"/>
      <c r="M230" s="170"/>
      <c r="N230" s="171"/>
      <c r="O230" s="171"/>
      <c r="P230" s="171"/>
      <c r="Q230" s="171"/>
      <c r="R230" s="171"/>
      <c r="S230" s="171"/>
      <c r="T230" s="172"/>
      <c r="AT230" s="169" t="s">
        <v>152</v>
      </c>
      <c r="AU230" s="169" t="s">
        <v>86</v>
      </c>
      <c r="AV230" s="13" t="s">
        <v>86</v>
      </c>
      <c r="AW230" s="13" t="s">
        <v>32</v>
      </c>
      <c r="AX230" s="13" t="s">
        <v>77</v>
      </c>
      <c r="AY230" s="169" t="s">
        <v>143</v>
      </c>
    </row>
    <row r="231" spans="2:65" s="13" customFormat="1">
      <c r="B231" s="168"/>
      <c r="C231" s="214"/>
      <c r="D231" s="215" t="s">
        <v>152</v>
      </c>
      <c r="E231" s="216" t="s">
        <v>1</v>
      </c>
      <c r="F231" s="212" t="s">
        <v>158</v>
      </c>
      <c r="G231" s="214"/>
      <c r="H231" s="217">
        <v>2.0249999999999999</v>
      </c>
      <c r="I231" s="214"/>
      <c r="J231" s="214"/>
      <c r="K231" s="214"/>
      <c r="L231" s="168"/>
      <c r="M231" s="170"/>
      <c r="N231" s="171"/>
      <c r="O231" s="171"/>
      <c r="P231" s="171"/>
      <c r="Q231" s="171"/>
      <c r="R231" s="171"/>
      <c r="S231" s="171"/>
      <c r="T231" s="172"/>
      <c r="AT231" s="169" t="s">
        <v>152</v>
      </c>
      <c r="AU231" s="169" t="s">
        <v>86</v>
      </c>
      <c r="AV231" s="13" t="s">
        <v>86</v>
      </c>
      <c r="AW231" s="13" t="s">
        <v>32</v>
      </c>
      <c r="AX231" s="13" t="s">
        <v>77</v>
      </c>
      <c r="AY231" s="169" t="s">
        <v>143</v>
      </c>
    </row>
    <row r="232" spans="2:65" s="13" customFormat="1">
      <c r="B232" s="168"/>
      <c r="C232" s="214"/>
      <c r="D232" s="215" t="s">
        <v>152</v>
      </c>
      <c r="E232" s="216" t="s">
        <v>1</v>
      </c>
      <c r="F232" s="212" t="s">
        <v>159</v>
      </c>
      <c r="G232" s="214"/>
      <c r="H232" s="217">
        <v>2.931</v>
      </c>
      <c r="I232" s="214"/>
      <c r="J232" s="214"/>
      <c r="K232" s="214"/>
      <c r="L232" s="168"/>
      <c r="M232" s="170"/>
      <c r="N232" s="171"/>
      <c r="O232" s="171"/>
      <c r="P232" s="171"/>
      <c r="Q232" s="171"/>
      <c r="R232" s="171"/>
      <c r="S232" s="171"/>
      <c r="T232" s="172"/>
      <c r="AT232" s="169" t="s">
        <v>152</v>
      </c>
      <c r="AU232" s="169" t="s">
        <v>86</v>
      </c>
      <c r="AV232" s="13" t="s">
        <v>86</v>
      </c>
      <c r="AW232" s="13" t="s">
        <v>32</v>
      </c>
      <c r="AX232" s="13" t="s">
        <v>77</v>
      </c>
      <c r="AY232" s="169" t="s">
        <v>143</v>
      </c>
    </row>
    <row r="233" spans="2:65" s="13" customFormat="1">
      <c r="B233" s="168"/>
      <c r="C233" s="214"/>
      <c r="D233" s="215" t="s">
        <v>152</v>
      </c>
      <c r="E233" s="216" t="s">
        <v>1</v>
      </c>
      <c r="F233" s="212" t="s">
        <v>160</v>
      </c>
      <c r="G233" s="214"/>
      <c r="H233" s="217">
        <v>3.6</v>
      </c>
      <c r="I233" s="214"/>
      <c r="J233" s="214"/>
      <c r="K233" s="214"/>
      <c r="L233" s="168"/>
      <c r="M233" s="170"/>
      <c r="N233" s="171"/>
      <c r="O233" s="171"/>
      <c r="P233" s="171"/>
      <c r="Q233" s="171"/>
      <c r="R233" s="171"/>
      <c r="S233" s="171"/>
      <c r="T233" s="172"/>
      <c r="AT233" s="169" t="s">
        <v>152</v>
      </c>
      <c r="AU233" s="169" t="s">
        <v>86</v>
      </c>
      <c r="AV233" s="13" t="s">
        <v>86</v>
      </c>
      <c r="AW233" s="13" t="s">
        <v>32</v>
      </c>
      <c r="AX233" s="13" t="s">
        <v>77</v>
      </c>
      <c r="AY233" s="169" t="s">
        <v>143</v>
      </c>
    </row>
    <row r="234" spans="2:65" s="13" customFormat="1">
      <c r="B234" s="168"/>
      <c r="C234" s="214"/>
      <c r="D234" s="215" t="s">
        <v>152</v>
      </c>
      <c r="E234" s="216" t="s">
        <v>1</v>
      </c>
      <c r="F234" s="212" t="s">
        <v>161</v>
      </c>
      <c r="G234" s="214"/>
      <c r="H234" s="217">
        <v>3.0659999999999998</v>
      </c>
      <c r="I234" s="214"/>
      <c r="J234" s="214"/>
      <c r="K234" s="214"/>
      <c r="L234" s="168"/>
      <c r="M234" s="170"/>
      <c r="N234" s="171"/>
      <c r="O234" s="171"/>
      <c r="P234" s="171"/>
      <c r="Q234" s="171"/>
      <c r="R234" s="171"/>
      <c r="S234" s="171"/>
      <c r="T234" s="172"/>
      <c r="AT234" s="169" t="s">
        <v>152</v>
      </c>
      <c r="AU234" s="169" t="s">
        <v>86</v>
      </c>
      <c r="AV234" s="13" t="s">
        <v>86</v>
      </c>
      <c r="AW234" s="13" t="s">
        <v>32</v>
      </c>
      <c r="AX234" s="13" t="s">
        <v>77</v>
      </c>
      <c r="AY234" s="169" t="s">
        <v>143</v>
      </c>
    </row>
    <row r="235" spans="2:65" s="13" customFormat="1">
      <c r="B235" s="168"/>
      <c r="C235" s="214"/>
      <c r="D235" s="215" t="s">
        <v>152</v>
      </c>
      <c r="E235" s="216" t="s">
        <v>1</v>
      </c>
      <c r="F235" s="212" t="s">
        <v>162</v>
      </c>
      <c r="G235" s="214"/>
      <c r="H235" s="217">
        <v>2.9039999999999999</v>
      </c>
      <c r="I235" s="214"/>
      <c r="J235" s="214"/>
      <c r="K235" s="214"/>
      <c r="L235" s="168"/>
      <c r="M235" s="170"/>
      <c r="N235" s="171"/>
      <c r="O235" s="171"/>
      <c r="P235" s="171"/>
      <c r="Q235" s="171"/>
      <c r="R235" s="171"/>
      <c r="S235" s="171"/>
      <c r="T235" s="172"/>
      <c r="AT235" s="169" t="s">
        <v>152</v>
      </c>
      <c r="AU235" s="169" t="s">
        <v>86</v>
      </c>
      <c r="AV235" s="13" t="s">
        <v>86</v>
      </c>
      <c r="AW235" s="13" t="s">
        <v>32</v>
      </c>
      <c r="AX235" s="13" t="s">
        <v>77</v>
      </c>
      <c r="AY235" s="169" t="s">
        <v>143</v>
      </c>
    </row>
    <row r="236" spans="2:65" s="13" customFormat="1">
      <c r="B236" s="168"/>
      <c r="C236" s="214"/>
      <c r="D236" s="215" t="s">
        <v>152</v>
      </c>
      <c r="E236" s="216" t="s">
        <v>1</v>
      </c>
      <c r="F236" s="212" t="s">
        <v>163</v>
      </c>
      <c r="G236" s="214"/>
      <c r="H236" s="217">
        <v>2.766</v>
      </c>
      <c r="I236" s="214"/>
      <c r="J236" s="214"/>
      <c r="K236" s="214"/>
      <c r="L236" s="168"/>
      <c r="M236" s="170"/>
      <c r="N236" s="171"/>
      <c r="O236" s="171"/>
      <c r="P236" s="171"/>
      <c r="Q236" s="171"/>
      <c r="R236" s="171"/>
      <c r="S236" s="171"/>
      <c r="T236" s="172"/>
      <c r="AT236" s="169" t="s">
        <v>152</v>
      </c>
      <c r="AU236" s="169" t="s">
        <v>86</v>
      </c>
      <c r="AV236" s="13" t="s">
        <v>86</v>
      </c>
      <c r="AW236" s="13" t="s">
        <v>32</v>
      </c>
      <c r="AX236" s="13" t="s">
        <v>77</v>
      </c>
      <c r="AY236" s="169" t="s">
        <v>143</v>
      </c>
    </row>
    <row r="237" spans="2:65" s="13" customFormat="1">
      <c r="B237" s="168"/>
      <c r="C237" s="214"/>
      <c r="D237" s="215" t="s">
        <v>152</v>
      </c>
      <c r="E237" s="216" t="s">
        <v>1</v>
      </c>
      <c r="F237" s="212" t="s">
        <v>164</v>
      </c>
      <c r="G237" s="214"/>
      <c r="H237" s="217">
        <v>3.6</v>
      </c>
      <c r="I237" s="214"/>
      <c r="J237" s="214"/>
      <c r="K237" s="214"/>
      <c r="L237" s="168"/>
      <c r="M237" s="170"/>
      <c r="N237" s="171"/>
      <c r="O237" s="171"/>
      <c r="P237" s="171"/>
      <c r="Q237" s="171"/>
      <c r="R237" s="171"/>
      <c r="S237" s="171"/>
      <c r="T237" s="172"/>
      <c r="AT237" s="169" t="s">
        <v>152</v>
      </c>
      <c r="AU237" s="169" t="s">
        <v>86</v>
      </c>
      <c r="AV237" s="13" t="s">
        <v>86</v>
      </c>
      <c r="AW237" s="13" t="s">
        <v>32</v>
      </c>
      <c r="AX237" s="13" t="s">
        <v>77</v>
      </c>
      <c r="AY237" s="169" t="s">
        <v>143</v>
      </c>
    </row>
    <row r="238" spans="2:65" s="14" customFormat="1">
      <c r="B238" s="173"/>
      <c r="C238" s="232"/>
      <c r="D238" s="215" t="s">
        <v>152</v>
      </c>
      <c r="E238" s="233" t="s">
        <v>1</v>
      </c>
      <c r="F238" s="234" t="s">
        <v>177</v>
      </c>
      <c r="G238" s="232"/>
      <c r="H238" s="235">
        <v>27.992999999999999</v>
      </c>
      <c r="I238" s="232"/>
      <c r="J238" s="232"/>
      <c r="K238" s="232"/>
      <c r="L238" s="173"/>
      <c r="M238" s="175"/>
      <c r="N238" s="176"/>
      <c r="O238" s="176"/>
      <c r="P238" s="176"/>
      <c r="Q238" s="176"/>
      <c r="R238" s="176"/>
      <c r="S238" s="176"/>
      <c r="T238" s="177"/>
      <c r="AT238" s="174" t="s">
        <v>152</v>
      </c>
      <c r="AU238" s="174" t="s">
        <v>86</v>
      </c>
      <c r="AV238" s="14" t="s">
        <v>150</v>
      </c>
      <c r="AW238" s="14" t="s">
        <v>32</v>
      </c>
      <c r="AX238" s="14" t="s">
        <v>84</v>
      </c>
      <c r="AY238" s="174" t="s">
        <v>143</v>
      </c>
    </row>
    <row r="239" spans="2:65" s="1" customFormat="1" ht="24" customHeight="1">
      <c r="B239" s="155"/>
      <c r="C239" s="221" t="s">
        <v>238</v>
      </c>
      <c r="D239" s="221" t="s">
        <v>146</v>
      </c>
      <c r="E239" s="222" t="s">
        <v>239</v>
      </c>
      <c r="F239" s="223" t="s">
        <v>240</v>
      </c>
      <c r="G239" s="224" t="s">
        <v>103</v>
      </c>
      <c r="H239" s="225">
        <v>160.58000000000001</v>
      </c>
      <c r="I239" s="156"/>
      <c r="J239" s="226">
        <f>ROUND(I239*H239,2)</f>
        <v>0</v>
      </c>
      <c r="K239" s="223" t="s">
        <v>149</v>
      </c>
      <c r="L239" s="31"/>
      <c r="M239" s="157" t="s">
        <v>1</v>
      </c>
      <c r="N239" s="158" t="s">
        <v>42</v>
      </c>
      <c r="O239" s="54"/>
      <c r="P239" s="159">
        <f>O239*H239</f>
        <v>0</v>
      </c>
      <c r="Q239" s="159">
        <v>0</v>
      </c>
      <c r="R239" s="159">
        <f>Q239*H239</f>
        <v>0</v>
      </c>
      <c r="S239" s="159">
        <v>6.8000000000000005E-2</v>
      </c>
      <c r="T239" s="160">
        <f>S239*H239</f>
        <v>10.919440000000002</v>
      </c>
      <c r="AR239" s="161" t="s">
        <v>150</v>
      </c>
      <c r="AT239" s="161" t="s">
        <v>146</v>
      </c>
      <c r="AU239" s="161" t="s">
        <v>86</v>
      </c>
      <c r="AY239" s="16" t="s">
        <v>143</v>
      </c>
      <c r="BE239" s="162">
        <f>IF(N239="základní",J239,0)</f>
        <v>0</v>
      </c>
      <c r="BF239" s="162">
        <f>IF(N239="snížená",J239,0)</f>
        <v>0</v>
      </c>
      <c r="BG239" s="162">
        <f>IF(N239="zákl. přenesená",J239,0)</f>
        <v>0</v>
      </c>
      <c r="BH239" s="162">
        <f>IF(N239="sníž. přenesená",J239,0)</f>
        <v>0</v>
      </c>
      <c r="BI239" s="162">
        <f>IF(N239="nulová",J239,0)</f>
        <v>0</v>
      </c>
      <c r="BJ239" s="16" t="s">
        <v>84</v>
      </c>
      <c r="BK239" s="162">
        <f>ROUND(I239*H239,2)</f>
        <v>0</v>
      </c>
      <c r="BL239" s="16" t="s">
        <v>150</v>
      </c>
      <c r="BM239" s="161" t="s">
        <v>241</v>
      </c>
    </row>
    <row r="240" spans="2:65" s="13" customFormat="1">
      <c r="B240" s="168"/>
      <c r="C240" s="214"/>
      <c r="D240" s="215" t="s">
        <v>152</v>
      </c>
      <c r="E240" s="216" t="s">
        <v>1</v>
      </c>
      <c r="F240" s="212" t="s">
        <v>166</v>
      </c>
      <c r="G240" s="214"/>
      <c r="H240" s="217">
        <v>11.3</v>
      </c>
      <c r="I240" s="214"/>
      <c r="J240" s="214"/>
      <c r="K240" s="214"/>
      <c r="L240" s="168"/>
      <c r="M240" s="170"/>
      <c r="N240" s="171"/>
      <c r="O240" s="171"/>
      <c r="P240" s="171"/>
      <c r="Q240" s="171"/>
      <c r="R240" s="171"/>
      <c r="S240" s="171"/>
      <c r="T240" s="172"/>
      <c r="AT240" s="169" t="s">
        <v>152</v>
      </c>
      <c r="AU240" s="169" t="s">
        <v>86</v>
      </c>
      <c r="AV240" s="13" t="s">
        <v>86</v>
      </c>
      <c r="AW240" s="13" t="s">
        <v>32</v>
      </c>
      <c r="AX240" s="13" t="s">
        <v>77</v>
      </c>
      <c r="AY240" s="169" t="s">
        <v>143</v>
      </c>
    </row>
    <row r="241" spans="2:65" s="13" customFormat="1">
      <c r="B241" s="168"/>
      <c r="C241" s="214"/>
      <c r="D241" s="215" t="s">
        <v>152</v>
      </c>
      <c r="E241" s="216" t="s">
        <v>1</v>
      </c>
      <c r="F241" s="212" t="s">
        <v>167</v>
      </c>
      <c r="G241" s="214"/>
      <c r="H241" s="217">
        <v>8.92</v>
      </c>
      <c r="I241" s="214"/>
      <c r="J241" s="214"/>
      <c r="K241" s="214"/>
      <c r="L241" s="168"/>
      <c r="M241" s="170"/>
      <c r="N241" s="171"/>
      <c r="O241" s="171"/>
      <c r="P241" s="171"/>
      <c r="Q241" s="171"/>
      <c r="R241" s="171"/>
      <c r="S241" s="171"/>
      <c r="T241" s="172"/>
      <c r="AT241" s="169" t="s">
        <v>152</v>
      </c>
      <c r="AU241" s="169" t="s">
        <v>86</v>
      </c>
      <c r="AV241" s="13" t="s">
        <v>86</v>
      </c>
      <c r="AW241" s="13" t="s">
        <v>32</v>
      </c>
      <c r="AX241" s="13" t="s">
        <v>77</v>
      </c>
      <c r="AY241" s="169" t="s">
        <v>143</v>
      </c>
    </row>
    <row r="242" spans="2:65" s="13" customFormat="1">
      <c r="B242" s="168"/>
      <c r="C242" s="214"/>
      <c r="D242" s="215" t="s">
        <v>152</v>
      </c>
      <c r="E242" s="216" t="s">
        <v>1</v>
      </c>
      <c r="F242" s="212" t="s">
        <v>168</v>
      </c>
      <c r="G242" s="214"/>
      <c r="H242" s="217">
        <v>9.2200000000000006</v>
      </c>
      <c r="I242" s="214"/>
      <c r="J242" s="214"/>
      <c r="K242" s="214"/>
      <c r="L242" s="168"/>
      <c r="M242" s="170"/>
      <c r="N242" s="171"/>
      <c r="O242" s="171"/>
      <c r="P242" s="171"/>
      <c r="Q242" s="171"/>
      <c r="R242" s="171"/>
      <c r="S242" s="171"/>
      <c r="T242" s="172"/>
      <c r="AT242" s="169" t="s">
        <v>152</v>
      </c>
      <c r="AU242" s="169" t="s">
        <v>86</v>
      </c>
      <c r="AV242" s="13" t="s">
        <v>86</v>
      </c>
      <c r="AW242" s="13" t="s">
        <v>32</v>
      </c>
      <c r="AX242" s="13" t="s">
        <v>77</v>
      </c>
      <c r="AY242" s="169" t="s">
        <v>143</v>
      </c>
    </row>
    <row r="243" spans="2:65" s="13" customFormat="1">
      <c r="B243" s="168"/>
      <c r="C243" s="214"/>
      <c r="D243" s="215" t="s">
        <v>152</v>
      </c>
      <c r="E243" s="216" t="s">
        <v>1</v>
      </c>
      <c r="F243" s="212" t="s">
        <v>169</v>
      </c>
      <c r="G243" s="214"/>
      <c r="H243" s="217">
        <v>13.1</v>
      </c>
      <c r="I243" s="214"/>
      <c r="J243" s="214"/>
      <c r="K243" s="214"/>
      <c r="L243" s="168"/>
      <c r="M243" s="170"/>
      <c r="N243" s="171"/>
      <c r="O243" s="171"/>
      <c r="P243" s="171"/>
      <c r="Q243" s="171"/>
      <c r="R243" s="171"/>
      <c r="S243" s="171"/>
      <c r="T243" s="172"/>
      <c r="AT243" s="169" t="s">
        <v>152</v>
      </c>
      <c r="AU243" s="169" t="s">
        <v>86</v>
      </c>
      <c r="AV243" s="13" t="s">
        <v>86</v>
      </c>
      <c r="AW243" s="13" t="s">
        <v>32</v>
      </c>
      <c r="AX243" s="13" t="s">
        <v>77</v>
      </c>
      <c r="AY243" s="169" t="s">
        <v>143</v>
      </c>
    </row>
    <row r="244" spans="2:65" s="13" customFormat="1">
      <c r="B244" s="168"/>
      <c r="C244" s="214"/>
      <c r="D244" s="215" t="s">
        <v>152</v>
      </c>
      <c r="E244" s="216" t="s">
        <v>1</v>
      </c>
      <c r="F244" s="212" t="s">
        <v>170</v>
      </c>
      <c r="G244" s="214"/>
      <c r="H244" s="217">
        <v>12.3</v>
      </c>
      <c r="I244" s="214"/>
      <c r="J244" s="214"/>
      <c r="K244" s="214"/>
      <c r="L244" s="168"/>
      <c r="M244" s="170"/>
      <c r="N244" s="171"/>
      <c r="O244" s="171"/>
      <c r="P244" s="171"/>
      <c r="Q244" s="171"/>
      <c r="R244" s="171"/>
      <c r="S244" s="171"/>
      <c r="T244" s="172"/>
      <c r="AT244" s="169" t="s">
        <v>152</v>
      </c>
      <c r="AU244" s="169" t="s">
        <v>86</v>
      </c>
      <c r="AV244" s="13" t="s">
        <v>86</v>
      </c>
      <c r="AW244" s="13" t="s">
        <v>32</v>
      </c>
      <c r="AX244" s="13" t="s">
        <v>77</v>
      </c>
      <c r="AY244" s="169" t="s">
        <v>143</v>
      </c>
    </row>
    <row r="245" spans="2:65" s="13" customFormat="1">
      <c r="B245" s="168"/>
      <c r="C245" s="214"/>
      <c r="D245" s="215" t="s">
        <v>152</v>
      </c>
      <c r="E245" s="216" t="s">
        <v>1</v>
      </c>
      <c r="F245" s="212" t="s">
        <v>171</v>
      </c>
      <c r="G245" s="214"/>
      <c r="H245" s="217">
        <v>14.34</v>
      </c>
      <c r="I245" s="214"/>
      <c r="J245" s="214"/>
      <c r="K245" s="214"/>
      <c r="L245" s="168"/>
      <c r="M245" s="170"/>
      <c r="N245" s="171"/>
      <c r="O245" s="171"/>
      <c r="P245" s="171"/>
      <c r="Q245" s="171"/>
      <c r="R245" s="171"/>
      <c r="S245" s="171"/>
      <c r="T245" s="172"/>
      <c r="AT245" s="169" t="s">
        <v>152</v>
      </c>
      <c r="AU245" s="169" t="s">
        <v>86</v>
      </c>
      <c r="AV245" s="13" t="s">
        <v>86</v>
      </c>
      <c r="AW245" s="13" t="s">
        <v>32</v>
      </c>
      <c r="AX245" s="13" t="s">
        <v>77</v>
      </c>
      <c r="AY245" s="169" t="s">
        <v>143</v>
      </c>
    </row>
    <row r="246" spans="2:65" s="13" customFormat="1">
      <c r="B246" s="168"/>
      <c r="C246" s="214"/>
      <c r="D246" s="215" t="s">
        <v>152</v>
      </c>
      <c r="E246" s="216" t="s">
        <v>1</v>
      </c>
      <c r="F246" s="212" t="s">
        <v>172</v>
      </c>
      <c r="G246" s="214"/>
      <c r="H246" s="217">
        <v>22.56</v>
      </c>
      <c r="I246" s="214"/>
      <c r="J246" s="214"/>
      <c r="K246" s="214"/>
      <c r="L246" s="168"/>
      <c r="M246" s="170"/>
      <c r="N246" s="171"/>
      <c r="O246" s="171"/>
      <c r="P246" s="171"/>
      <c r="Q246" s="171"/>
      <c r="R246" s="171"/>
      <c r="S246" s="171"/>
      <c r="T246" s="172"/>
      <c r="AT246" s="169" t="s">
        <v>152</v>
      </c>
      <c r="AU246" s="169" t="s">
        <v>86</v>
      </c>
      <c r="AV246" s="13" t="s">
        <v>86</v>
      </c>
      <c r="AW246" s="13" t="s">
        <v>32</v>
      </c>
      <c r="AX246" s="13" t="s">
        <v>77</v>
      </c>
      <c r="AY246" s="169" t="s">
        <v>143</v>
      </c>
    </row>
    <row r="247" spans="2:65" s="13" customFormat="1">
      <c r="B247" s="168"/>
      <c r="C247" s="214"/>
      <c r="D247" s="215" t="s">
        <v>152</v>
      </c>
      <c r="E247" s="216" t="s">
        <v>1</v>
      </c>
      <c r="F247" s="212" t="s">
        <v>173</v>
      </c>
      <c r="G247" s="214"/>
      <c r="H247" s="217">
        <v>17.239999999999998</v>
      </c>
      <c r="I247" s="214"/>
      <c r="J247" s="214"/>
      <c r="K247" s="214"/>
      <c r="L247" s="168"/>
      <c r="M247" s="170"/>
      <c r="N247" s="171"/>
      <c r="O247" s="171"/>
      <c r="P247" s="171"/>
      <c r="Q247" s="171"/>
      <c r="R247" s="171"/>
      <c r="S247" s="171"/>
      <c r="T247" s="172"/>
      <c r="AT247" s="169" t="s">
        <v>152</v>
      </c>
      <c r="AU247" s="169" t="s">
        <v>86</v>
      </c>
      <c r="AV247" s="13" t="s">
        <v>86</v>
      </c>
      <c r="AW247" s="13" t="s">
        <v>32</v>
      </c>
      <c r="AX247" s="13" t="s">
        <v>77</v>
      </c>
      <c r="AY247" s="169" t="s">
        <v>143</v>
      </c>
    </row>
    <row r="248" spans="2:65" s="13" customFormat="1">
      <c r="B248" s="168"/>
      <c r="C248" s="214"/>
      <c r="D248" s="215" t="s">
        <v>152</v>
      </c>
      <c r="E248" s="216" t="s">
        <v>1</v>
      </c>
      <c r="F248" s="212" t="s">
        <v>174</v>
      </c>
      <c r="G248" s="214"/>
      <c r="H248" s="217">
        <v>16.16</v>
      </c>
      <c r="I248" s="214"/>
      <c r="J248" s="214"/>
      <c r="K248" s="214"/>
      <c r="L248" s="168"/>
      <c r="M248" s="170"/>
      <c r="N248" s="171"/>
      <c r="O248" s="171"/>
      <c r="P248" s="171"/>
      <c r="Q248" s="171"/>
      <c r="R248" s="171"/>
      <c r="S248" s="171"/>
      <c r="T248" s="172"/>
      <c r="AT248" s="169" t="s">
        <v>152</v>
      </c>
      <c r="AU248" s="169" t="s">
        <v>86</v>
      </c>
      <c r="AV248" s="13" t="s">
        <v>86</v>
      </c>
      <c r="AW248" s="13" t="s">
        <v>32</v>
      </c>
      <c r="AX248" s="13" t="s">
        <v>77</v>
      </c>
      <c r="AY248" s="169" t="s">
        <v>143</v>
      </c>
    </row>
    <row r="249" spans="2:65" s="13" customFormat="1">
      <c r="B249" s="168"/>
      <c r="C249" s="214"/>
      <c r="D249" s="215" t="s">
        <v>152</v>
      </c>
      <c r="E249" s="216" t="s">
        <v>1</v>
      </c>
      <c r="F249" s="212" t="s">
        <v>175</v>
      </c>
      <c r="G249" s="214"/>
      <c r="H249" s="217">
        <v>13.24</v>
      </c>
      <c r="I249" s="214"/>
      <c r="J249" s="214"/>
      <c r="K249" s="214"/>
      <c r="L249" s="168"/>
      <c r="M249" s="170"/>
      <c r="N249" s="171"/>
      <c r="O249" s="171"/>
      <c r="P249" s="171"/>
      <c r="Q249" s="171"/>
      <c r="R249" s="171"/>
      <c r="S249" s="171"/>
      <c r="T249" s="172"/>
      <c r="AT249" s="169" t="s">
        <v>152</v>
      </c>
      <c r="AU249" s="169" t="s">
        <v>86</v>
      </c>
      <c r="AV249" s="13" t="s">
        <v>86</v>
      </c>
      <c r="AW249" s="13" t="s">
        <v>32</v>
      </c>
      <c r="AX249" s="13" t="s">
        <v>77</v>
      </c>
      <c r="AY249" s="169" t="s">
        <v>143</v>
      </c>
    </row>
    <row r="250" spans="2:65" s="13" customFormat="1">
      <c r="B250" s="168"/>
      <c r="C250" s="214"/>
      <c r="D250" s="215" t="s">
        <v>152</v>
      </c>
      <c r="E250" s="216" t="s">
        <v>1</v>
      </c>
      <c r="F250" s="212" t="s">
        <v>176</v>
      </c>
      <c r="G250" s="214"/>
      <c r="H250" s="217">
        <v>22.2</v>
      </c>
      <c r="I250" s="214"/>
      <c r="J250" s="214"/>
      <c r="K250" s="214"/>
      <c r="L250" s="168"/>
      <c r="M250" s="170"/>
      <c r="N250" s="171"/>
      <c r="O250" s="171"/>
      <c r="P250" s="171"/>
      <c r="Q250" s="171"/>
      <c r="R250" s="171"/>
      <c r="S250" s="171"/>
      <c r="T250" s="172"/>
      <c r="AT250" s="169" t="s">
        <v>152</v>
      </c>
      <c r="AU250" s="169" t="s">
        <v>86</v>
      </c>
      <c r="AV250" s="13" t="s">
        <v>86</v>
      </c>
      <c r="AW250" s="13" t="s">
        <v>32</v>
      </c>
      <c r="AX250" s="13" t="s">
        <v>77</v>
      </c>
      <c r="AY250" s="169" t="s">
        <v>143</v>
      </c>
    </row>
    <row r="251" spans="2:65" s="14" customFormat="1">
      <c r="B251" s="173"/>
      <c r="C251" s="232"/>
      <c r="D251" s="215" t="s">
        <v>152</v>
      </c>
      <c r="E251" s="233" t="s">
        <v>101</v>
      </c>
      <c r="F251" s="234" t="s">
        <v>177</v>
      </c>
      <c r="G251" s="232"/>
      <c r="H251" s="235">
        <v>160.58000000000001</v>
      </c>
      <c r="I251" s="232"/>
      <c r="J251" s="232"/>
      <c r="K251" s="232"/>
      <c r="L251" s="173"/>
      <c r="M251" s="175"/>
      <c r="N251" s="176"/>
      <c r="O251" s="176"/>
      <c r="P251" s="176"/>
      <c r="Q251" s="176"/>
      <c r="R251" s="176"/>
      <c r="S251" s="176"/>
      <c r="T251" s="177"/>
      <c r="AT251" s="174" t="s">
        <v>152</v>
      </c>
      <c r="AU251" s="174" t="s">
        <v>86</v>
      </c>
      <c r="AV251" s="14" t="s">
        <v>150</v>
      </c>
      <c r="AW251" s="14" t="s">
        <v>32</v>
      </c>
      <c r="AX251" s="14" t="s">
        <v>84</v>
      </c>
      <c r="AY251" s="174" t="s">
        <v>143</v>
      </c>
    </row>
    <row r="252" spans="2:65" s="11" customFormat="1" ht="22.9" customHeight="1">
      <c r="B252" s="142"/>
      <c r="C252" s="206"/>
      <c r="D252" s="207" t="s">
        <v>76</v>
      </c>
      <c r="E252" s="210" t="s">
        <v>242</v>
      </c>
      <c r="F252" s="210" t="s">
        <v>243</v>
      </c>
      <c r="G252" s="206"/>
      <c r="H252" s="206"/>
      <c r="I252" s="206"/>
      <c r="J252" s="211">
        <f>BK252</f>
        <v>0</v>
      </c>
      <c r="K252" s="206"/>
      <c r="L252" s="142"/>
      <c r="M252" s="147"/>
      <c r="N252" s="148"/>
      <c r="O252" s="148"/>
      <c r="P252" s="149">
        <f>SUM(P253:P266)</f>
        <v>0</v>
      </c>
      <c r="Q252" s="148"/>
      <c r="R252" s="149">
        <f>SUM(R253:R266)</f>
        <v>4.9337599999999997E-3</v>
      </c>
      <c r="S252" s="148"/>
      <c r="T252" s="150">
        <f>SUM(T253:T266)</f>
        <v>0</v>
      </c>
      <c r="AR252" s="143" t="s">
        <v>84</v>
      </c>
      <c r="AT252" s="151" t="s">
        <v>76</v>
      </c>
      <c r="AU252" s="151" t="s">
        <v>84</v>
      </c>
      <c r="AY252" s="143" t="s">
        <v>143</v>
      </c>
      <c r="BK252" s="152">
        <f>SUM(BK253:BK266)</f>
        <v>0</v>
      </c>
    </row>
    <row r="253" spans="2:65" s="1" customFormat="1" ht="24" customHeight="1">
      <c r="B253" s="155"/>
      <c r="C253" s="221" t="s">
        <v>244</v>
      </c>
      <c r="D253" s="221" t="s">
        <v>146</v>
      </c>
      <c r="E253" s="222" t="s">
        <v>245</v>
      </c>
      <c r="F253" s="223" t="s">
        <v>246</v>
      </c>
      <c r="G253" s="224" t="s">
        <v>103</v>
      </c>
      <c r="H253" s="225">
        <v>37.951999999999998</v>
      </c>
      <c r="I253" s="156"/>
      <c r="J253" s="226">
        <f>ROUND(I253*H253,2)</f>
        <v>0</v>
      </c>
      <c r="K253" s="223" t="s">
        <v>149</v>
      </c>
      <c r="L253" s="31"/>
      <c r="M253" s="157" t="s">
        <v>1</v>
      </c>
      <c r="N253" s="158" t="s">
        <v>42</v>
      </c>
      <c r="O253" s="54"/>
      <c r="P253" s="159">
        <f>O253*H253</f>
        <v>0</v>
      </c>
      <c r="Q253" s="159">
        <v>1.2999999999999999E-4</v>
      </c>
      <c r="R253" s="159">
        <f>Q253*H253</f>
        <v>4.9337599999999997E-3</v>
      </c>
      <c r="S253" s="159">
        <v>0</v>
      </c>
      <c r="T253" s="160">
        <f>S253*H253</f>
        <v>0</v>
      </c>
      <c r="AR253" s="161" t="s">
        <v>150</v>
      </c>
      <c r="AT253" s="161" t="s">
        <v>146</v>
      </c>
      <c r="AU253" s="161" t="s">
        <v>86</v>
      </c>
      <c r="AY253" s="16" t="s">
        <v>143</v>
      </c>
      <c r="BE253" s="162">
        <f>IF(N253="základní",J253,0)</f>
        <v>0</v>
      </c>
      <c r="BF253" s="162">
        <f>IF(N253="snížená",J253,0)</f>
        <v>0</v>
      </c>
      <c r="BG253" s="162">
        <f>IF(N253="zákl. přenesená",J253,0)</f>
        <v>0</v>
      </c>
      <c r="BH253" s="162">
        <f>IF(N253="sníž. přenesená",J253,0)</f>
        <v>0</v>
      </c>
      <c r="BI253" s="162">
        <f>IF(N253="nulová",J253,0)</f>
        <v>0</v>
      </c>
      <c r="BJ253" s="16" t="s">
        <v>84</v>
      </c>
      <c r="BK253" s="162">
        <f>ROUND(I253*H253,2)</f>
        <v>0</v>
      </c>
      <c r="BL253" s="16" t="s">
        <v>150</v>
      </c>
      <c r="BM253" s="161" t="s">
        <v>247</v>
      </c>
    </row>
    <row r="254" spans="2:65" s="12" customFormat="1">
      <c r="B254" s="163"/>
      <c r="C254" s="218"/>
      <c r="D254" s="215" t="s">
        <v>152</v>
      </c>
      <c r="E254" s="219" t="s">
        <v>1</v>
      </c>
      <c r="F254" s="220" t="s">
        <v>216</v>
      </c>
      <c r="G254" s="218"/>
      <c r="H254" s="219" t="s">
        <v>1</v>
      </c>
      <c r="I254" s="218"/>
      <c r="J254" s="218"/>
      <c r="K254" s="218"/>
      <c r="L254" s="163"/>
      <c r="M254" s="165"/>
      <c r="N254" s="166"/>
      <c r="O254" s="166"/>
      <c r="P254" s="166"/>
      <c r="Q254" s="166"/>
      <c r="R254" s="166"/>
      <c r="S254" s="166"/>
      <c r="T254" s="167"/>
      <c r="AT254" s="164" t="s">
        <v>152</v>
      </c>
      <c r="AU254" s="164" t="s">
        <v>86</v>
      </c>
      <c r="AV254" s="12" t="s">
        <v>84</v>
      </c>
      <c r="AW254" s="12" t="s">
        <v>32</v>
      </c>
      <c r="AX254" s="12" t="s">
        <v>77</v>
      </c>
      <c r="AY254" s="164" t="s">
        <v>143</v>
      </c>
    </row>
    <row r="255" spans="2:65" s="13" customFormat="1">
      <c r="B255" s="168"/>
      <c r="C255" s="214"/>
      <c r="D255" s="215" t="s">
        <v>152</v>
      </c>
      <c r="E255" s="216" t="s">
        <v>1</v>
      </c>
      <c r="F255" s="212" t="s">
        <v>217</v>
      </c>
      <c r="G255" s="214"/>
      <c r="H255" s="217">
        <v>2.415</v>
      </c>
      <c r="I255" s="214"/>
      <c r="J255" s="214"/>
      <c r="K255" s="214"/>
      <c r="L255" s="168"/>
      <c r="M255" s="170"/>
      <c r="N255" s="171"/>
      <c r="O255" s="171"/>
      <c r="P255" s="171"/>
      <c r="Q255" s="171"/>
      <c r="R255" s="171"/>
      <c r="S255" s="171"/>
      <c r="T255" s="172"/>
      <c r="AT255" s="169" t="s">
        <v>152</v>
      </c>
      <c r="AU255" s="169" t="s">
        <v>86</v>
      </c>
      <c r="AV255" s="13" t="s">
        <v>86</v>
      </c>
      <c r="AW255" s="13" t="s">
        <v>32</v>
      </c>
      <c r="AX255" s="13" t="s">
        <v>77</v>
      </c>
      <c r="AY255" s="169" t="s">
        <v>143</v>
      </c>
    </row>
    <row r="256" spans="2:65" s="13" customFormat="1">
      <c r="B256" s="168"/>
      <c r="C256" s="214"/>
      <c r="D256" s="215" t="s">
        <v>152</v>
      </c>
      <c r="E256" s="216" t="s">
        <v>1</v>
      </c>
      <c r="F256" s="212" t="s">
        <v>218</v>
      </c>
      <c r="G256" s="214"/>
      <c r="H256" s="217">
        <v>1.389</v>
      </c>
      <c r="I256" s="214"/>
      <c r="J256" s="214"/>
      <c r="K256" s="214"/>
      <c r="L256" s="168"/>
      <c r="M256" s="170"/>
      <c r="N256" s="171"/>
      <c r="O256" s="171"/>
      <c r="P256" s="171"/>
      <c r="Q256" s="171"/>
      <c r="R256" s="171"/>
      <c r="S256" s="171"/>
      <c r="T256" s="172"/>
      <c r="AT256" s="169" t="s">
        <v>152</v>
      </c>
      <c r="AU256" s="169" t="s">
        <v>86</v>
      </c>
      <c r="AV256" s="13" t="s">
        <v>86</v>
      </c>
      <c r="AW256" s="13" t="s">
        <v>32</v>
      </c>
      <c r="AX256" s="13" t="s">
        <v>77</v>
      </c>
      <c r="AY256" s="169" t="s">
        <v>143</v>
      </c>
    </row>
    <row r="257" spans="2:65" s="13" customFormat="1">
      <c r="B257" s="168"/>
      <c r="C257" s="214"/>
      <c r="D257" s="215" t="s">
        <v>152</v>
      </c>
      <c r="E257" s="216" t="s">
        <v>1</v>
      </c>
      <c r="F257" s="212" t="s">
        <v>219</v>
      </c>
      <c r="G257" s="214"/>
      <c r="H257" s="217">
        <v>1.518</v>
      </c>
      <c r="I257" s="214"/>
      <c r="J257" s="214"/>
      <c r="K257" s="214"/>
      <c r="L257" s="168"/>
      <c r="M257" s="170"/>
      <c r="N257" s="171"/>
      <c r="O257" s="171"/>
      <c r="P257" s="171"/>
      <c r="Q257" s="171"/>
      <c r="R257" s="171"/>
      <c r="S257" s="171"/>
      <c r="T257" s="172"/>
      <c r="AT257" s="169" t="s">
        <v>152</v>
      </c>
      <c r="AU257" s="169" t="s">
        <v>86</v>
      </c>
      <c r="AV257" s="13" t="s">
        <v>86</v>
      </c>
      <c r="AW257" s="13" t="s">
        <v>32</v>
      </c>
      <c r="AX257" s="13" t="s">
        <v>77</v>
      </c>
      <c r="AY257" s="169" t="s">
        <v>143</v>
      </c>
    </row>
    <row r="258" spans="2:65" s="13" customFormat="1">
      <c r="B258" s="168"/>
      <c r="C258" s="214"/>
      <c r="D258" s="215" t="s">
        <v>152</v>
      </c>
      <c r="E258" s="216" t="s">
        <v>1</v>
      </c>
      <c r="F258" s="212" t="s">
        <v>220</v>
      </c>
      <c r="G258" s="214"/>
      <c r="H258" s="217">
        <v>3.1739999999999999</v>
      </c>
      <c r="I258" s="214"/>
      <c r="J258" s="214"/>
      <c r="K258" s="214"/>
      <c r="L258" s="168"/>
      <c r="M258" s="170"/>
      <c r="N258" s="171"/>
      <c r="O258" s="171"/>
      <c r="P258" s="171"/>
      <c r="Q258" s="171"/>
      <c r="R258" s="171"/>
      <c r="S258" s="171"/>
      <c r="T258" s="172"/>
      <c r="AT258" s="169" t="s">
        <v>152</v>
      </c>
      <c r="AU258" s="169" t="s">
        <v>86</v>
      </c>
      <c r="AV258" s="13" t="s">
        <v>86</v>
      </c>
      <c r="AW258" s="13" t="s">
        <v>32</v>
      </c>
      <c r="AX258" s="13" t="s">
        <v>77</v>
      </c>
      <c r="AY258" s="169" t="s">
        <v>143</v>
      </c>
    </row>
    <row r="259" spans="2:65" s="13" customFormat="1">
      <c r="B259" s="168"/>
      <c r="C259" s="214"/>
      <c r="D259" s="215" t="s">
        <v>152</v>
      </c>
      <c r="E259" s="216" t="s">
        <v>1</v>
      </c>
      <c r="F259" s="212" t="s">
        <v>221</v>
      </c>
      <c r="G259" s="214"/>
      <c r="H259" s="217">
        <v>2.1040000000000001</v>
      </c>
      <c r="I259" s="214"/>
      <c r="J259" s="214"/>
      <c r="K259" s="214"/>
      <c r="L259" s="168"/>
      <c r="M259" s="170"/>
      <c r="N259" s="171"/>
      <c r="O259" s="171"/>
      <c r="P259" s="171"/>
      <c r="Q259" s="171"/>
      <c r="R259" s="171"/>
      <c r="S259" s="171"/>
      <c r="T259" s="172"/>
      <c r="AT259" s="169" t="s">
        <v>152</v>
      </c>
      <c r="AU259" s="169" t="s">
        <v>86</v>
      </c>
      <c r="AV259" s="13" t="s">
        <v>86</v>
      </c>
      <c r="AW259" s="13" t="s">
        <v>32</v>
      </c>
      <c r="AX259" s="13" t="s">
        <v>77</v>
      </c>
      <c r="AY259" s="169" t="s">
        <v>143</v>
      </c>
    </row>
    <row r="260" spans="2:65" s="13" customFormat="1">
      <c r="B260" s="168"/>
      <c r="C260" s="214"/>
      <c r="D260" s="215" t="s">
        <v>152</v>
      </c>
      <c r="E260" s="216" t="s">
        <v>1</v>
      </c>
      <c r="F260" s="212" t="s">
        <v>222</v>
      </c>
      <c r="G260" s="214"/>
      <c r="H260" s="217">
        <v>5.9409999999999998</v>
      </c>
      <c r="I260" s="214"/>
      <c r="J260" s="214"/>
      <c r="K260" s="214"/>
      <c r="L260" s="168"/>
      <c r="M260" s="170"/>
      <c r="N260" s="171"/>
      <c r="O260" s="171"/>
      <c r="P260" s="171"/>
      <c r="Q260" s="171"/>
      <c r="R260" s="171"/>
      <c r="S260" s="171"/>
      <c r="T260" s="172"/>
      <c r="AT260" s="169" t="s">
        <v>152</v>
      </c>
      <c r="AU260" s="169" t="s">
        <v>86</v>
      </c>
      <c r="AV260" s="13" t="s">
        <v>86</v>
      </c>
      <c r="AW260" s="13" t="s">
        <v>32</v>
      </c>
      <c r="AX260" s="13" t="s">
        <v>77</v>
      </c>
      <c r="AY260" s="169" t="s">
        <v>143</v>
      </c>
    </row>
    <row r="261" spans="2:65" s="13" customFormat="1">
      <c r="B261" s="168"/>
      <c r="C261" s="214"/>
      <c r="D261" s="215" t="s">
        <v>152</v>
      </c>
      <c r="E261" s="216" t="s">
        <v>1</v>
      </c>
      <c r="F261" s="212" t="s">
        <v>223</v>
      </c>
      <c r="G261" s="214"/>
      <c r="H261" s="217">
        <v>2.88</v>
      </c>
      <c r="I261" s="214"/>
      <c r="J261" s="214"/>
      <c r="K261" s="214"/>
      <c r="L261" s="168"/>
      <c r="M261" s="170"/>
      <c r="N261" s="171"/>
      <c r="O261" s="171"/>
      <c r="P261" s="171"/>
      <c r="Q261" s="171"/>
      <c r="R261" s="171"/>
      <c r="S261" s="171"/>
      <c r="T261" s="172"/>
      <c r="AT261" s="169" t="s">
        <v>152</v>
      </c>
      <c r="AU261" s="169" t="s">
        <v>86</v>
      </c>
      <c r="AV261" s="13" t="s">
        <v>86</v>
      </c>
      <c r="AW261" s="13" t="s">
        <v>32</v>
      </c>
      <c r="AX261" s="13" t="s">
        <v>77</v>
      </c>
      <c r="AY261" s="169" t="s">
        <v>143</v>
      </c>
    </row>
    <row r="262" spans="2:65" s="13" customFormat="1">
      <c r="B262" s="168"/>
      <c r="C262" s="214"/>
      <c r="D262" s="215" t="s">
        <v>152</v>
      </c>
      <c r="E262" s="216" t="s">
        <v>1</v>
      </c>
      <c r="F262" s="212" t="s">
        <v>224</v>
      </c>
      <c r="G262" s="214"/>
      <c r="H262" s="217">
        <v>5.415</v>
      </c>
      <c r="I262" s="214"/>
      <c r="J262" s="214"/>
      <c r="K262" s="214"/>
      <c r="L262" s="168"/>
      <c r="M262" s="170"/>
      <c r="N262" s="171"/>
      <c r="O262" s="171"/>
      <c r="P262" s="171"/>
      <c r="Q262" s="171"/>
      <c r="R262" s="171"/>
      <c r="S262" s="171"/>
      <c r="T262" s="172"/>
      <c r="AT262" s="169" t="s">
        <v>152</v>
      </c>
      <c r="AU262" s="169" t="s">
        <v>86</v>
      </c>
      <c r="AV262" s="13" t="s">
        <v>86</v>
      </c>
      <c r="AW262" s="13" t="s">
        <v>32</v>
      </c>
      <c r="AX262" s="13" t="s">
        <v>77</v>
      </c>
      <c r="AY262" s="169" t="s">
        <v>143</v>
      </c>
    </row>
    <row r="263" spans="2:65" s="13" customFormat="1">
      <c r="B263" s="168"/>
      <c r="C263" s="214"/>
      <c r="D263" s="215" t="s">
        <v>152</v>
      </c>
      <c r="E263" s="216" t="s">
        <v>1</v>
      </c>
      <c r="F263" s="212" t="s">
        <v>225</v>
      </c>
      <c r="G263" s="214"/>
      <c r="H263" s="217">
        <v>5.01</v>
      </c>
      <c r="I263" s="214"/>
      <c r="J263" s="214"/>
      <c r="K263" s="214"/>
      <c r="L263" s="168"/>
      <c r="M263" s="170"/>
      <c r="N263" s="171"/>
      <c r="O263" s="171"/>
      <c r="P263" s="171"/>
      <c r="Q263" s="171"/>
      <c r="R263" s="171"/>
      <c r="S263" s="171"/>
      <c r="T263" s="172"/>
      <c r="AT263" s="169" t="s">
        <v>152</v>
      </c>
      <c r="AU263" s="169" t="s">
        <v>86</v>
      </c>
      <c r="AV263" s="13" t="s">
        <v>86</v>
      </c>
      <c r="AW263" s="13" t="s">
        <v>32</v>
      </c>
      <c r="AX263" s="13" t="s">
        <v>77</v>
      </c>
      <c r="AY263" s="169" t="s">
        <v>143</v>
      </c>
    </row>
    <row r="264" spans="2:65" s="13" customFormat="1">
      <c r="B264" s="168"/>
      <c r="C264" s="214"/>
      <c r="D264" s="215" t="s">
        <v>152</v>
      </c>
      <c r="E264" s="216" t="s">
        <v>1</v>
      </c>
      <c r="F264" s="212" t="s">
        <v>226</v>
      </c>
      <c r="G264" s="214"/>
      <c r="H264" s="217">
        <v>5.226</v>
      </c>
      <c r="I264" s="214"/>
      <c r="J264" s="214"/>
      <c r="K264" s="214"/>
      <c r="L264" s="168"/>
      <c r="M264" s="170"/>
      <c r="N264" s="171"/>
      <c r="O264" s="171"/>
      <c r="P264" s="171"/>
      <c r="Q264" s="171"/>
      <c r="R264" s="171"/>
      <c r="S264" s="171"/>
      <c r="T264" s="172"/>
      <c r="AT264" s="169" t="s">
        <v>152</v>
      </c>
      <c r="AU264" s="169" t="s">
        <v>86</v>
      </c>
      <c r="AV264" s="13" t="s">
        <v>86</v>
      </c>
      <c r="AW264" s="13" t="s">
        <v>32</v>
      </c>
      <c r="AX264" s="13" t="s">
        <v>77</v>
      </c>
      <c r="AY264" s="169" t="s">
        <v>143</v>
      </c>
    </row>
    <row r="265" spans="2:65" s="13" customFormat="1">
      <c r="B265" s="168"/>
      <c r="C265" s="214"/>
      <c r="D265" s="215" t="s">
        <v>152</v>
      </c>
      <c r="E265" s="216" t="s">
        <v>1</v>
      </c>
      <c r="F265" s="212" t="s">
        <v>227</v>
      </c>
      <c r="G265" s="214"/>
      <c r="H265" s="217">
        <v>2.88</v>
      </c>
      <c r="I265" s="214"/>
      <c r="J265" s="214"/>
      <c r="K265" s="214"/>
      <c r="L265" s="168"/>
      <c r="M265" s="170"/>
      <c r="N265" s="171"/>
      <c r="O265" s="171"/>
      <c r="P265" s="171"/>
      <c r="Q265" s="171"/>
      <c r="R265" s="171"/>
      <c r="S265" s="171"/>
      <c r="T265" s="172"/>
      <c r="AT265" s="169" t="s">
        <v>152</v>
      </c>
      <c r="AU265" s="169" t="s">
        <v>86</v>
      </c>
      <c r="AV265" s="13" t="s">
        <v>86</v>
      </c>
      <c r="AW265" s="13" t="s">
        <v>32</v>
      </c>
      <c r="AX265" s="13" t="s">
        <v>77</v>
      </c>
      <c r="AY265" s="169" t="s">
        <v>143</v>
      </c>
    </row>
    <row r="266" spans="2:65" s="14" customFormat="1">
      <c r="B266" s="173"/>
      <c r="C266" s="232"/>
      <c r="D266" s="215" t="s">
        <v>152</v>
      </c>
      <c r="E266" s="233" t="s">
        <v>1</v>
      </c>
      <c r="F266" s="234" t="s">
        <v>177</v>
      </c>
      <c r="G266" s="232"/>
      <c r="H266" s="235">
        <v>37.951999999999998</v>
      </c>
      <c r="I266" s="232"/>
      <c r="J266" s="232"/>
      <c r="K266" s="232"/>
      <c r="L266" s="173"/>
      <c r="M266" s="175"/>
      <c r="N266" s="176"/>
      <c r="O266" s="176"/>
      <c r="P266" s="176"/>
      <c r="Q266" s="176"/>
      <c r="R266" s="176"/>
      <c r="S266" s="176"/>
      <c r="T266" s="177"/>
      <c r="AT266" s="174" t="s">
        <v>152</v>
      </c>
      <c r="AU266" s="174" t="s">
        <v>86</v>
      </c>
      <c r="AV266" s="14" t="s">
        <v>150</v>
      </c>
      <c r="AW266" s="14" t="s">
        <v>32</v>
      </c>
      <c r="AX266" s="14" t="s">
        <v>84</v>
      </c>
      <c r="AY266" s="174" t="s">
        <v>143</v>
      </c>
    </row>
    <row r="267" spans="2:65" s="11" customFormat="1" ht="22.9" customHeight="1">
      <c r="B267" s="142"/>
      <c r="C267" s="206"/>
      <c r="D267" s="207" t="s">
        <v>76</v>
      </c>
      <c r="E267" s="210" t="s">
        <v>248</v>
      </c>
      <c r="F267" s="210" t="s">
        <v>249</v>
      </c>
      <c r="G267" s="206"/>
      <c r="H267" s="206"/>
      <c r="I267" s="206"/>
      <c r="J267" s="211">
        <f>BK267</f>
        <v>0</v>
      </c>
      <c r="K267" s="206"/>
      <c r="L267" s="142"/>
      <c r="M267" s="147"/>
      <c r="N267" s="148"/>
      <c r="O267" s="148"/>
      <c r="P267" s="149">
        <f>SUM(P268:P273)</f>
        <v>0</v>
      </c>
      <c r="Q267" s="148"/>
      <c r="R267" s="149">
        <f>SUM(R268:R273)</f>
        <v>0</v>
      </c>
      <c r="S267" s="148"/>
      <c r="T267" s="150">
        <f>SUM(T268:T273)</f>
        <v>0</v>
      </c>
      <c r="AR267" s="143" t="s">
        <v>84</v>
      </c>
      <c r="AT267" s="151" t="s">
        <v>76</v>
      </c>
      <c r="AU267" s="151" t="s">
        <v>84</v>
      </c>
      <c r="AY267" s="143" t="s">
        <v>143</v>
      </c>
      <c r="BK267" s="152">
        <f>SUM(BK268:BK273)</f>
        <v>0</v>
      </c>
    </row>
    <row r="268" spans="2:65" s="1" customFormat="1" ht="24" customHeight="1">
      <c r="B268" s="155"/>
      <c r="C268" s="221" t="s">
        <v>250</v>
      </c>
      <c r="D268" s="221" t="s">
        <v>146</v>
      </c>
      <c r="E268" s="222" t="s">
        <v>251</v>
      </c>
      <c r="F268" s="223" t="s">
        <v>252</v>
      </c>
      <c r="G268" s="224" t="s">
        <v>202</v>
      </c>
      <c r="H268" s="225">
        <v>14.003</v>
      </c>
      <c r="I268" s="156"/>
      <c r="J268" s="226">
        <f>ROUND(I268*H268,2)</f>
        <v>0</v>
      </c>
      <c r="K268" s="223" t="s">
        <v>149</v>
      </c>
      <c r="L268" s="31"/>
      <c r="M268" s="157" t="s">
        <v>1</v>
      </c>
      <c r="N268" s="158" t="s">
        <v>42</v>
      </c>
      <c r="O268" s="54"/>
      <c r="P268" s="159">
        <f>O268*H268</f>
        <v>0</v>
      </c>
      <c r="Q268" s="159">
        <v>0</v>
      </c>
      <c r="R268" s="159">
        <f>Q268*H268</f>
        <v>0</v>
      </c>
      <c r="S268" s="159">
        <v>0</v>
      </c>
      <c r="T268" s="160">
        <f>S268*H268</f>
        <v>0</v>
      </c>
      <c r="AR268" s="161" t="s">
        <v>150</v>
      </c>
      <c r="AT268" s="161" t="s">
        <v>146</v>
      </c>
      <c r="AU268" s="161" t="s">
        <v>86</v>
      </c>
      <c r="AY268" s="16" t="s">
        <v>143</v>
      </c>
      <c r="BE268" s="162">
        <f>IF(N268="základní",J268,0)</f>
        <v>0</v>
      </c>
      <c r="BF268" s="162">
        <f>IF(N268="snížená",J268,0)</f>
        <v>0</v>
      </c>
      <c r="BG268" s="162">
        <f>IF(N268="zákl. přenesená",J268,0)</f>
        <v>0</v>
      </c>
      <c r="BH268" s="162">
        <f>IF(N268="sníž. přenesená",J268,0)</f>
        <v>0</v>
      </c>
      <c r="BI268" s="162">
        <f>IF(N268="nulová",J268,0)</f>
        <v>0</v>
      </c>
      <c r="BJ268" s="16" t="s">
        <v>84</v>
      </c>
      <c r="BK268" s="162">
        <f>ROUND(I268*H268,2)</f>
        <v>0</v>
      </c>
      <c r="BL268" s="16" t="s">
        <v>150</v>
      </c>
      <c r="BM268" s="161" t="s">
        <v>253</v>
      </c>
    </row>
    <row r="269" spans="2:65" s="1" customFormat="1" ht="24" customHeight="1">
      <c r="B269" s="155"/>
      <c r="C269" s="221" t="s">
        <v>8</v>
      </c>
      <c r="D269" s="221" t="s">
        <v>146</v>
      </c>
      <c r="E269" s="222" t="s">
        <v>254</v>
      </c>
      <c r="F269" s="223" t="s">
        <v>255</v>
      </c>
      <c r="G269" s="224" t="s">
        <v>202</v>
      </c>
      <c r="H269" s="225">
        <v>14.003</v>
      </c>
      <c r="I269" s="156"/>
      <c r="J269" s="226">
        <f>ROUND(I269*H269,2)</f>
        <v>0</v>
      </c>
      <c r="K269" s="223" t="s">
        <v>149</v>
      </c>
      <c r="L269" s="31"/>
      <c r="M269" s="157" t="s">
        <v>1</v>
      </c>
      <c r="N269" s="158" t="s">
        <v>42</v>
      </c>
      <c r="O269" s="54"/>
      <c r="P269" s="159">
        <f>O269*H269</f>
        <v>0</v>
      </c>
      <c r="Q269" s="159">
        <v>0</v>
      </c>
      <c r="R269" s="159">
        <f>Q269*H269</f>
        <v>0</v>
      </c>
      <c r="S269" s="159">
        <v>0</v>
      </c>
      <c r="T269" s="160">
        <f>S269*H269</f>
        <v>0</v>
      </c>
      <c r="AR269" s="161" t="s">
        <v>150</v>
      </c>
      <c r="AT269" s="161" t="s">
        <v>146</v>
      </c>
      <c r="AU269" s="161" t="s">
        <v>86</v>
      </c>
      <c r="AY269" s="16" t="s">
        <v>143</v>
      </c>
      <c r="BE269" s="162">
        <f>IF(N269="základní",J269,0)</f>
        <v>0</v>
      </c>
      <c r="BF269" s="162">
        <f>IF(N269="snížená",J269,0)</f>
        <v>0</v>
      </c>
      <c r="BG269" s="162">
        <f>IF(N269="zákl. přenesená",J269,0)</f>
        <v>0</v>
      </c>
      <c r="BH269" s="162">
        <f>IF(N269="sníž. přenesená",J269,0)</f>
        <v>0</v>
      </c>
      <c r="BI269" s="162">
        <f>IF(N269="nulová",J269,0)</f>
        <v>0</v>
      </c>
      <c r="BJ269" s="16" t="s">
        <v>84</v>
      </c>
      <c r="BK269" s="162">
        <f>ROUND(I269*H269,2)</f>
        <v>0</v>
      </c>
      <c r="BL269" s="16" t="s">
        <v>150</v>
      </c>
      <c r="BM269" s="161" t="s">
        <v>256</v>
      </c>
    </row>
    <row r="270" spans="2:65" s="1" customFormat="1" ht="24" customHeight="1">
      <c r="B270" s="155"/>
      <c r="C270" s="221" t="s">
        <v>257</v>
      </c>
      <c r="D270" s="221" t="s">
        <v>146</v>
      </c>
      <c r="E270" s="222" t="s">
        <v>258</v>
      </c>
      <c r="F270" s="223" t="s">
        <v>259</v>
      </c>
      <c r="G270" s="224" t="s">
        <v>202</v>
      </c>
      <c r="H270" s="225">
        <v>266.05700000000002</v>
      </c>
      <c r="I270" s="156"/>
      <c r="J270" s="226">
        <f>ROUND(I270*H270,2)</f>
        <v>0</v>
      </c>
      <c r="K270" s="223" t="s">
        <v>149</v>
      </c>
      <c r="L270" s="31"/>
      <c r="M270" s="157" t="s">
        <v>1</v>
      </c>
      <c r="N270" s="158" t="s">
        <v>42</v>
      </c>
      <c r="O270" s="54"/>
      <c r="P270" s="159">
        <f>O270*H270</f>
        <v>0</v>
      </c>
      <c r="Q270" s="159">
        <v>0</v>
      </c>
      <c r="R270" s="159">
        <f>Q270*H270</f>
        <v>0</v>
      </c>
      <c r="S270" s="159">
        <v>0</v>
      </c>
      <c r="T270" s="160">
        <f>S270*H270</f>
        <v>0</v>
      </c>
      <c r="AR270" s="161" t="s">
        <v>150</v>
      </c>
      <c r="AT270" s="161" t="s">
        <v>146</v>
      </c>
      <c r="AU270" s="161" t="s">
        <v>86</v>
      </c>
      <c r="AY270" s="16" t="s">
        <v>143</v>
      </c>
      <c r="BE270" s="162">
        <f>IF(N270="základní",J270,0)</f>
        <v>0</v>
      </c>
      <c r="BF270" s="162">
        <f>IF(N270="snížená",J270,0)</f>
        <v>0</v>
      </c>
      <c r="BG270" s="162">
        <f>IF(N270="zákl. přenesená",J270,0)</f>
        <v>0</v>
      </c>
      <c r="BH270" s="162">
        <f>IF(N270="sníž. přenesená",J270,0)</f>
        <v>0</v>
      </c>
      <c r="BI270" s="162">
        <f>IF(N270="nulová",J270,0)</f>
        <v>0</v>
      </c>
      <c r="BJ270" s="16" t="s">
        <v>84</v>
      </c>
      <c r="BK270" s="162">
        <f>ROUND(I270*H270,2)</f>
        <v>0</v>
      </c>
      <c r="BL270" s="16" t="s">
        <v>150</v>
      </c>
      <c r="BM270" s="161" t="s">
        <v>260</v>
      </c>
    </row>
    <row r="271" spans="2:65" s="13" customFormat="1">
      <c r="B271" s="168"/>
      <c r="C271" s="214"/>
      <c r="D271" s="215" t="s">
        <v>152</v>
      </c>
      <c r="E271" s="216" t="s">
        <v>1</v>
      </c>
      <c r="F271" s="212" t="s">
        <v>261</v>
      </c>
      <c r="G271" s="214"/>
      <c r="H271" s="217">
        <v>266.05700000000002</v>
      </c>
      <c r="I271" s="214"/>
      <c r="J271" s="214"/>
      <c r="K271" s="214"/>
      <c r="L271" s="168"/>
      <c r="M271" s="170"/>
      <c r="N271" s="171"/>
      <c r="O271" s="171"/>
      <c r="P271" s="171"/>
      <c r="Q271" s="171"/>
      <c r="R271" s="171"/>
      <c r="S271" s="171"/>
      <c r="T271" s="172"/>
      <c r="AT271" s="169" t="s">
        <v>152</v>
      </c>
      <c r="AU271" s="169" t="s">
        <v>86</v>
      </c>
      <c r="AV271" s="13" t="s">
        <v>86</v>
      </c>
      <c r="AW271" s="13" t="s">
        <v>32</v>
      </c>
      <c r="AX271" s="13" t="s">
        <v>84</v>
      </c>
      <c r="AY271" s="169" t="s">
        <v>143</v>
      </c>
    </row>
    <row r="272" spans="2:65" s="1" customFormat="1" ht="24" customHeight="1">
      <c r="B272" s="155"/>
      <c r="C272" s="221" t="s">
        <v>262</v>
      </c>
      <c r="D272" s="221" t="s">
        <v>146</v>
      </c>
      <c r="E272" s="222" t="s">
        <v>263</v>
      </c>
      <c r="F272" s="223" t="s">
        <v>264</v>
      </c>
      <c r="G272" s="224" t="s">
        <v>202</v>
      </c>
      <c r="H272" s="225">
        <v>14.003</v>
      </c>
      <c r="I272" s="156"/>
      <c r="J272" s="226">
        <f>ROUND(I272*H272,2)</f>
        <v>0</v>
      </c>
      <c r="K272" s="223" t="s">
        <v>149</v>
      </c>
      <c r="L272" s="31"/>
      <c r="M272" s="157" t="s">
        <v>1</v>
      </c>
      <c r="N272" s="158" t="s">
        <v>42</v>
      </c>
      <c r="O272" s="54"/>
      <c r="P272" s="159">
        <f>O272*H272</f>
        <v>0</v>
      </c>
      <c r="Q272" s="159">
        <v>0</v>
      </c>
      <c r="R272" s="159">
        <f>Q272*H272</f>
        <v>0</v>
      </c>
      <c r="S272" s="159">
        <v>0</v>
      </c>
      <c r="T272" s="160">
        <f>S272*H272</f>
        <v>0</v>
      </c>
      <c r="AR272" s="161" t="s">
        <v>150</v>
      </c>
      <c r="AT272" s="161" t="s">
        <v>146</v>
      </c>
      <c r="AU272" s="161" t="s">
        <v>86</v>
      </c>
      <c r="AY272" s="16" t="s">
        <v>143</v>
      </c>
      <c r="BE272" s="162">
        <f>IF(N272="základní",J272,0)</f>
        <v>0</v>
      </c>
      <c r="BF272" s="162">
        <f>IF(N272="snížená",J272,0)</f>
        <v>0</v>
      </c>
      <c r="BG272" s="162">
        <f>IF(N272="zákl. přenesená",J272,0)</f>
        <v>0</v>
      </c>
      <c r="BH272" s="162">
        <f>IF(N272="sníž. přenesená",J272,0)</f>
        <v>0</v>
      </c>
      <c r="BI272" s="162">
        <f>IF(N272="nulová",J272,0)</f>
        <v>0</v>
      </c>
      <c r="BJ272" s="16" t="s">
        <v>84</v>
      </c>
      <c r="BK272" s="162">
        <f>ROUND(I272*H272,2)</f>
        <v>0</v>
      </c>
      <c r="BL272" s="16" t="s">
        <v>150</v>
      </c>
      <c r="BM272" s="161" t="s">
        <v>265</v>
      </c>
    </row>
    <row r="273" spans="2:65" s="13" customFormat="1">
      <c r="B273" s="168"/>
      <c r="C273" s="214"/>
      <c r="D273" s="215" t="s">
        <v>152</v>
      </c>
      <c r="E273" s="216" t="s">
        <v>1</v>
      </c>
      <c r="F273" s="212" t="s">
        <v>266</v>
      </c>
      <c r="G273" s="214"/>
      <c r="H273" s="217">
        <v>14.003</v>
      </c>
      <c r="I273" s="214"/>
      <c r="J273" s="214"/>
      <c r="K273" s="214"/>
      <c r="L273" s="168"/>
      <c r="M273" s="170"/>
      <c r="N273" s="171"/>
      <c r="O273" s="171"/>
      <c r="P273" s="171"/>
      <c r="Q273" s="171"/>
      <c r="R273" s="171"/>
      <c r="S273" s="171"/>
      <c r="T273" s="172"/>
      <c r="AT273" s="169" t="s">
        <v>152</v>
      </c>
      <c r="AU273" s="169" t="s">
        <v>86</v>
      </c>
      <c r="AV273" s="13" t="s">
        <v>86</v>
      </c>
      <c r="AW273" s="13" t="s">
        <v>32</v>
      </c>
      <c r="AX273" s="13" t="s">
        <v>84</v>
      </c>
      <c r="AY273" s="169" t="s">
        <v>143</v>
      </c>
    </row>
    <row r="274" spans="2:65" s="11" customFormat="1" ht="22.9" customHeight="1">
      <c r="B274" s="142"/>
      <c r="C274" s="206"/>
      <c r="D274" s="207" t="s">
        <v>76</v>
      </c>
      <c r="E274" s="210" t="s">
        <v>267</v>
      </c>
      <c r="F274" s="210" t="s">
        <v>268</v>
      </c>
      <c r="G274" s="206"/>
      <c r="H274" s="206"/>
      <c r="I274" s="206"/>
      <c r="J274" s="211">
        <f>BK274</f>
        <v>0</v>
      </c>
      <c r="K274" s="206"/>
      <c r="L274" s="142"/>
      <c r="M274" s="147"/>
      <c r="N274" s="148"/>
      <c r="O274" s="148"/>
      <c r="P274" s="149">
        <f>P275</f>
        <v>0</v>
      </c>
      <c r="Q274" s="148"/>
      <c r="R274" s="149">
        <f>R275</f>
        <v>0</v>
      </c>
      <c r="S274" s="148"/>
      <c r="T274" s="150">
        <f>T275</f>
        <v>0</v>
      </c>
      <c r="AR274" s="143" t="s">
        <v>84</v>
      </c>
      <c r="AT274" s="151" t="s">
        <v>76</v>
      </c>
      <c r="AU274" s="151" t="s">
        <v>84</v>
      </c>
      <c r="AY274" s="143" t="s">
        <v>143</v>
      </c>
      <c r="BK274" s="152">
        <f>BK275</f>
        <v>0</v>
      </c>
    </row>
    <row r="275" spans="2:65" s="1" customFormat="1" ht="16.5" customHeight="1">
      <c r="B275" s="155"/>
      <c r="C275" s="221" t="s">
        <v>269</v>
      </c>
      <c r="D275" s="221" t="s">
        <v>146</v>
      </c>
      <c r="E275" s="222" t="s">
        <v>270</v>
      </c>
      <c r="F275" s="223" t="s">
        <v>271</v>
      </c>
      <c r="G275" s="224" t="s">
        <v>202</v>
      </c>
      <c r="H275" s="225">
        <v>5.0819999999999999</v>
      </c>
      <c r="I275" s="156"/>
      <c r="J275" s="226">
        <f>ROUND(I275*H275,2)</f>
        <v>0</v>
      </c>
      <c r="K275" s="223" t="s">
        <v>149</v>
      </c>
      <c r="L275" s="31"/>
      <c r="M275" s="157" t="s">
        <v>1</v>
      </c>
      <c r="N275" s="158" t="s">
        <v>42</v>
      </c>
      <c r="O275" s="54"/>
      <c r="P275" s="159">
        <f>O275*H275</f>
        <v>0</v>
      </c>
      <c r="Q275" s="159">
        <v>0</v>
      </c>
      <c r="R275" s="159">
        <f>Q275*H275</f>
        <v>0</v>
      </c>
      <c r="S275" s="159">
        <v>0</v>
      </c>
      <c r="T275" s="160">
        <f>S275*H275</f>
        <v>0</v>
      </c>
      <c r="AR275" s="161" t="s">
        <v>150</v>
      </c>
      <c r="AT275" s="161" t="s">
        <v>146</v>
      </c>
      <c r="AU275" s="161" t="s">
        <v>86</v>
      </c>
      <c r="AY275" s="16" t="s">
        <v>143</v>
      </c>
      <c r="BE275" s="162">
        <f>IF(N275="základní",J275,0)</f>
        <v>0</v>
      </c>
      <c r="BF275" s="162">
        <f>IF(N275="snížená",J275,0)</f>
        <v>0</v>
      </c>
      <c r="BG275" s="162">
        <f>IF(N275="zákl. přenesená",J275,0)</f>
        <v>0</v>
      </c>
      <c r="BH275" s="162">
        <f>IF(N275="sníž. přenesená",J275,0)</f>
        <v>0</v>
      </c>
      <c r="BI275" s="162">
        <f>IF(N275="nulová",J275,0)</f>
        <v>0</v>
      </c>
      <c r="BJ275" s="16" t="s">
        <v>84</v>
      </c>
      <c r="BK275" s="162">
        <f>ROUND(I275*H275,2)</f>
        <v>0</v>
      </c>
      <c r="BL275" s="16" t="s">
        <v>150</v>
      </c>
      <c r="BM275" s="161" t="s">
        <v>272</v>
      </c>
    </row>
    <row r="276" spans="2:65" s="11" customFormat="1" ht="25.9" customHeight="1">
      <c r="B276" s="142"/>
      <c r="C276" s="206"/>
      <c r="D276" s="207" t="s">
        <v>76</v>
      </c>
      <c r="E276" s="208" t="s">
        <v>273</v>
      </c>
      <c r="F276" s="208" t="s">
        <v>274</v>
      </c>
      <c r="G276" s="206"/>
      <c r="H276" s="206"/>
      <c r="I276" s="206"/>
      <c r="J276" s="209">
        <f>BK276</f>
        <v>0</v>
      </c>
      <c r="K276" s="206"/>
      <c r="L276" s="142"/>
      <c r="M276" s="147"/>
      <c r="N276" s="148"/>
      <c r="O276" s="148"/>
      <c r="P276" s="149">
        <f>P277+P292+P301+P323+P335+P369</f>
        <v>0</v>
      </c>
      <c r="Q276" s="148"/>
      <c r="R276" s="149">
        <f>R277+R292+R301+R323+R335+R369</f>
        <v>3.52938624</v>
      </c>
      <c r="S276" s="148"/>
      <c r="T276" s="150">
        <f>T277+T292+T301+T323+T335+T369</f>
        <v>0.65235650000000001</v>
      </c>
      <c r="AR276" s="143" t="s">
        <v>86</v>
      </c>
      <c r="AT276" s="151" t="s">
        <v>76</v>
      </c>
      <c r="AU276" s="151" t="s">
        <v>77</v>
      </c>
      <c r="AY276" s="143" t="s">
        <v>143</v>
      </c>
      <c r="BK276" s="152">
        <f>BK277+BK292+BK301+BK323+BK335+BK369</f>
        <v>0</v>
      </c>
    </row>
    <row r="277" spans="2:65" s="11" customFormat="1" ht="22.9" customHeight="1">
      <c r="B277" s="142"/>
      <c r="C277" s="206"/>
      <c r="D277" s="207" t="s">
        <v>76</v>
      </c>
      <c r="E277" s="210" t="s">
        <v>275</v>
      </c>
      <c r="F277" s="210" t="s">
        <v>276</v>
      </c>
      <c r="G277" s="206"/>
      <c r="H277" s="206"/>
      <c r="I277" s="206"/>
      <c r="J277" s="211">
        <f>BK277</f>
        <v>0</v>
      </c>
      <c r="K277" s="206"/>
      <c r="L277" s="142"/>
      <c r="M277" s="147"/>
      <c r="N277" s="148"/>
      <c r="O277" s="148"/>
      <c r="P277" s="149">
        <f>SUM(P278:P291)</f>
        <v>0</v>
      </c>
      <c r="Q277" s="148"/>
      <c r="R277" s="149">
        <f>SUM(R278:R291)</f>
        <v>6.5960000000000005E-2</v>
      </c>
      <c r="S277" s="148"/>
      <c r="T277" s="150">
        <f>SUM(T278:T291)</f>
        <v>2.0800000000000003E-2</v>
      </c>
      <c r="AR277" s="143" t="s">
        <v>86</v>
      </c>
      <c r="AT277" s="151" t="s">
        <v>76</v>
      </c>
      <c r="AU277" s="151" t="s">
        <v>84</v>
      </c>
      <c r="AY277" s="143" t="s">
        <v>143</v>
      </c>
      <c r="BK277" s="152">
        <f>SUM(BK278:BK291)</f>
        <v>0</v>
      </c>
    </row>
    <row r="278" spans="2:65" s="1" customFormat="1" ht="24" customHeight="1">
      <c r="B278" s="155"/>
      <c r="C278" s="221" t="s">
        <v>277</v>
      </c>
      <c r="D278" s="221" t="s">
        <v>146</v>
      </c>
      <c r="E278" s="222" t="s">
        <v>278</v>
      </c>
      <c r="F278" s="223" t="s">
        <v>279</v>
      </c>
      <c r="G278" s="224" t="s">
        <v>103</v>
      </c>
      <c r="H278" s="225">
        <v>5.2</v>
      </c>
      <c r="I278" s="156"/>
      <c r="J278" s="226">
        <f>ROUND(I278*H278,2)</f>
        <v>0</v>
      </c>
      <c r="K278" s="223" t="s">
        <v>149</v>
      </c>
      <c r="L278" s="31"/>
      <c r="M278" s="157" t="s">
        <v>1</v>
      </c>
      <c r="N278" s="158" t="s">
        <v>42</v>
      </c>
      <c r="O278" s="54"/>
      <c r="P278" s="159">
        <f>O278*H278</f>
        <v>0</v>
      </c>
      <c r="Q278" s="159">
        <v>0</v>
      </c>
      <c r="R278" s="159">
        <f>Q278*H278</f>
        <v>0</v>
      </c>
      <c r="S278" s="159">
        <v>0</v>
      </c>
      <c r="T278" s="160">
        <f>S278*H278</f>
        <v>0</v>
      </c>
      <c r="AR278" s="161" t="s">
        <v>257</v>
      </c>
      <c r="AT278" s="161" t="s">
        <v>146</v>
      </c>
      <c r="AU278" s="161" t="s">
        <v>86</v>
      </c>
      <c r="AY278" s="16" t="s">
        <v>143</v>
      </c>
      <c r="BE278" s="162">
        <f>IF(N278="základní",J278,0)</f>
        <v>0</v>
      </c>
      <c r="BF278" s="162">
        <f>IF(N278="snížená",J278,0)</f>
        <v>0</v>
      </c>
      <c r="BG278" s="162">
        <f>IF(N278="zákl. přenesená",J278,0)</f>
        <v>0</v>
      </c>
      <c r="BH278" s="162">
        <f>IF(N278="sníž. přenesená",J278,0)</f>
        <v>0</v>
      </c>
      <c r="BI278" s="162">
        <f>IF(N278="nulová",J278,0)</f>
        <v>0</v>
      </c>
      <c r="BJ278" s="16" t="s">
        <v>84</v>
      </c>
      <c r="BK278" s="162">
        <f>ROUND(I278*H278,2)</f>
        <v>0</v>
      </c>
      <c r="BL278" s="16" t="s">
        <v>257</v>
      </c>
      <c r="BM278" s="161" t="s">
        <v>280</v>
      </c>
    </row>
    <row r="279" spans="2:65" s="12" customFormat="1">
      <c r="B279" s="163"/>
      <c r="C279" s="218"/>
      <c r="D279" s="215" t="s">
        <v>152</v>
      </c>
      <c r="E279" s="219" t="s">
        <v>1</v>
      </c>
      <c r="F279" s="220" t="s">
        <v>281</v>
      </c>
      <c r="G279" s="218"/>
      <c r="H279" s="219" t="s">
        <v>1</v>
      </c>
      <c r="I279" s="218"/>
      <c r="J279" s="218"/>
      <c r="K279" s="218"/>
      <c r="L279" s="163"/>
      <c r="M279" s="165"/>
      <c r="N279" s="166"/>
      <c r="O279" s="166"/>
      <c r="P279" s="166"/>
      <c r="Q279" s="166"/>
      <c r="R279" s="166"/>
      <c r="S279" s="166"/>
      <c r="T279" s="167"/>
      <c r="AT279" s="164" t="s">
        <v>152</v>
      </c>
      <c r="AU279" s="164" t="s">
        <v>86</v>
      </c>
      <c r="AV279" s="12" t="s">
        <v>84</v>
      </c>
      <c r="AW279" s="12" t="s">
        <v>32</v>
      </c>
      <c r="AX279" s="12" t="s">
        <v>77</v>
      </c>
      <c r="AY279" s="164" t="s">
        <v>143</v>
      </c>
    </row>
    <row r="280" spans="2:65" s="13" customFormat="1">
      <c r="B280" s="168"/>
      <c r="C280" s="214"/>
      <c r="D280" s="215" t="s">
        <v>152</v>
      </c>
      <c r="E280" s="216" t="s">
        <v>1</v>
      </c>
      <c r="F280" s="212" t="s">
        <v>232</v>
      </c>
      <c r="G280" s="214"/>
      <c r="H280" s="217">
        <v>5.2</v>
      </c>
      <c r="I280" s="214"/>
      <c r="J280" s="214"/>
      <c r="K280" s="214"/>
      <c r="L280" s="168"/>
      <c r="M280" s="170"/>
      <c r="N280" s="171"/>
      <c r="O280" s="171"/>
      <c r="P280" s="171"/>
      <c r="Q280" s="171"/>
      <c r="R280" s="171"/>
      <c r="S280" s="171"/>
      <c r="T280" s="172"/>
      <c r="AT280" s="169" t="s">
        <v>152</v>
      </c>
      <c r="AU280" s="169" t="s">
        <v>86</v>
      </c>
      <c r="AV280" s="13" t="s">
        <v>86</v>
      </c>
      <c r="AW280" s="13" t="s">
        <v>32</v>
      </c>
      <c r="AX280" s="13" t="s">
        <v>84</v>
      </c>
      <c r="AY280" s="169" t="s">
        <v>143</v>
      </c>
    </row>
    <row r="281" spans="2:65" s="1" customFormat="1" ht="16.5" customHeight="1">
      <c r="B281" s="155"/>
      <c r="C281" s="236" t="s">
        <v>282</v>
      </c>
      <c r="D281" s="236" t="s">
        <v>283</v>
      </c>
      <c r="E281" s="237" t="s">
        <v>284</v>
      </c>
      <c r="F281" s="238" t="s">
        <v>285</v>
      </c>
      <c r="G281" s="239" t="s">
        <v>202</v>
      </c>
      <c r="H281" s="240">
        <v>2E-3</v>
      </c>
      <c r="I281" s="178"/>
      <c r="J281" s="241">
        <f>ROUND(I281*H281,2)</f>
        <v>0</v>
      </c>
      <c r="K281" s="238" t="s">
        <v>149</v>
      </c>
      <c r="L281" s="179"/>
      <c r="M281" s="180" t="s">
        <v>1</v>
      </c>
      <c r="N281" s="181" t="s">
        <v>42</v>
      </c>
      <c r="O281" s="54"/>
      <c r="P281" s="159">
        <f>O281*H281</f>
        <v>0</v>
      </c>
      <c r="Q281" s="159">
        <v>1</v>
      </c>
      <c r="R281" s="159">
        <f>Q281*H281</f>
        <v>2E-3</v>
      </c>
      <c r="S281" s="159">
        <v>0</v>
      </c>
      <c r="T281" s="160">
        <f>S281*H281</f>
        <v>0</v>
      </c>
      <c r="AR281" s="161" t="s">
        <v>286</v>
      </c>
      <c r="AT281" s="161" t="s">
        <v>283</v>
      </c>
      <c r="AU281" s="161" t="s">
        <v>86</v>
      </c>
      <c r="AY281" s="16" t="s">
        <v>143</v>
      </c>
      <c r="BE281" s="162">
        <f>IF(N281="základní",J281,0)</f>
        <v>0</v>
      </c>
      <c r="BF281" s="162">
        <f>IF(N281="snížená",J281,0)</f>
        <v>0</v>
      </c>
      <c r="BG281" s="162">
        <f>IF(N281="zákl. přenesená",J281,0)</f>
        <v>0</v>
      </c>
      <c r="BH281" s="162">
        <f>IF(N281="sníž. přenesená",J281,0)</f>
        <v>0</v>
      </c>
      <c r="BI281" s="162">
        <f>IF(N281="nulová",J281,0)</f>
        <v>0</v>
      </c>
      <c r="BJ281" s="16" t="s">
        <v>84</v>
      </c>
      <c r="BK281" s="162">
        <f>ROUND(I281*H281,2)</f>
        <v>0</v>
      </c>
      <c r="BL281" s="16" t="s">
        <v>257</v>
      </c>
      <c r="BM281" s="161" t="s">
        <v>287</v>
      </c>
    </row>
    <row r="282" spans="2:65" s="13" customFormat="1">
      <c r="B282" s="168"/>
      <c r="C282" s="214"/>
      <c r="D282" s="215" t="s">
        <v>152</v>
      </c>
      <c r="E282" s="216" t="s">
        <v>1</v>
      </c>
      <c r="F282" s="212" t="s">
        <v>288</v>
      </c>
      <c r="G282" s="214"/>
      <c r="H282" s="217">
        <v>2E-3</v>
      </c>
      <c r="I282" s="214"/>
      <c r="J282" s="214"/>
      <c r="K282" s="214"/>
      <c r="L282" s="168"/>
      <c r="M282" s="170"/>
      <c r="N282" s="171"/>
      <c r="O282" s="171"/>
      <c r="P282" s="171"/>
      <c r="Q282" s="171"/>
      <c r="R282" s="171"/>
      <c r="S282" s="171"/>
      <c r="T282" s="172"/>
      <c r="AT282" s="169" t="s">
        <v>152</v>
      </c>
      <c r="AU282" s="169" t="s">
        <v>86</v>
      </c>
      <c r="AV282" s="13" t="s">
        <v>86</v>
      </c>
      <c r="AW282" s="13" t="s">
        <v>32</v>
      </c>
      <c r="AX282" s="13" t="s">
        <v>84</v>
      </c>
      <c r="AY282" s="169" t="s">
        <v>143</v>
      </c>
    </row>
    <row r="283" spans="2:65" s="1" customFormat="1" ht="16.5" customHeight="1">
      <c r="B283" s="155"/>
      <c r="C283" s="221" t="s">
        <v>7</v>
      </c>
      <c r="D283" s="221" t="s">
        <v>146</v>
      </c>
      <c r="E283" s="222" t="s">
        <v>289</v>
      </c>
      <c r="F283" s="223" t="s">
        <v>290</v>
      </c>
      <c r="G283" s="224" t="s">
        <v>103</v>
      </c>
      <c r="H283" s="225">
        <v>5.2</v>
      </c>
      <c r="I283" s="156"/>
      <c r="J283" s="226">
        <f>ROUND(I283*H283,2)</f>
        <v>0</v>
      </c>
      <c r="K283" s="223" t="s">
        <v>149</v>
      </c>
      <c r="L283" s="31"/>
      <c r="M283" s="157" t="s">
        <v>1</v>
      </c>
      <c r="N283" s="158" t="s">
        <v>42</v>
      </c>
      <c r="O283" s="54"/>
      <c r="P283" s="159">
        <f>O283*H283</f>
        <v>0</v>
      </c>
      <c r="Q283" s="159">
        <v>0</v>
      </c>
      <c r="R283" s="159">
        <f>Q283*H283</f>
        <v>0</v>
      </c>
      <c r="S283" s="159">
        <v>4.0000000000000001E-3</v>
      </c>
      <c r="T283" s="160">
        <f>S283*H283</f>
        <v>2.0800000000000003E-2</v>
      </c>
      <c r="AR283" s="161" t="s">
        <v>257</v>
      </c>
      <c r="AT283" s="161" t="s">
        <v>146</v>
      </c>
      <c r="AU283" s="161" t="s">
        <v>86</v>
      </c>
      <c r="AY283" s="16" t="s">
        <v>143</v>
      </c>
      <c r="BE283" s="162">
        <f>IF(N283="základní",J283,0)</f>
        <v>0</v>
      </c>
      <c r="BF283" s="162">
        <f>IF(N283="snížená",J283,0)</f>
        <v>0</v>
      </c>
      <c r="BG283" s="162">
        <f>IF(N283="zákl. přenesená",J283,0)</f>
        <v>0</v>
      </c>
      <c r="BH283" s="162">
        <f>IF(N283="sníž. přenesená",J283,0)</f>
        <v>0</v>
      </c>
      <c r="BI283" s="162">
        <f>IF(N283="nulová",J283,0)</f>
        <v>0</v>
      </c>
      <c r="BJ283" s="16" t="s">
        <v>84</v>
      </c>
      <c r="BK283" s="162">
        <f>ROUND(I283*H283,2)</f>
        <v>0</v>
      </c>
      <c r="BL283" s="16" t="s">
        <v>257</v>
      </c>
      <c r="BM283" s="161" t="s">
        <v>291</v>
      </c>
    </row>
    <row r="284" spans="2:65" s="12" customFormat="1">
      <c r="B284" s="163"/>
      <c r="C284" s="218"/>
      <c r="D284" s="215" t="s">
        <v>152</v>
      </c>
      <c r="E284" s="219" t="s">
        <v>1</v>
      </c>
      <c r="F284" s="220" t="s">
        <v>281</v>
      </c>
      <c r="G284" s="218"/>
      <c r="H284" s="219" t="s">
        <v>1</v>
      </c>
      <c r="I284" s="218"/>
      <c r="J284" s="218"/>
      <c r="K284" s="218"/>
      <c r="L284" s="163"/>
      <c r="M284" s="165"/>
      <c r="N284" s="166"/>
      <c r="O284" s="166"/>
      <c r="P284" s="166"/>
      <c r="Q284" s="166"/>
      <c r="R284" s="166"/>
      <c r="S284" s="166"/>
      <c r="T284" s="167"/>
      <c r="AT284" s="164" t="s">
        <v>152</v>
      </c>
      <c r="AU284" s="164" t="s">
        <v>86</v>
      </c>
      <c r="AV284" s="12" t="s">
        <v>84</v>
      </c>
      <c r="AW284" s="12" t="s">
        <v>32</v>
      </c>
      <c r="AX284" s="12" t="s">
        <v>77</v>
      </c>
      <c r="AY284" s="164" t="s">
        <v>143</v>
      </c>
    </row>
    <row r="285" spans="2:65" s="13" customFormat="1">
      <c r="B285" s="168"/>
      <c r="C285" s="214"/>
      <c r="D285" s="215" t="s">
        <v>152</v>
      </c>
      <c r="E285" s="216" t="s">
        <v>1</v>
      </c>
      <c r="F285" s="212" t="s">
        <v>232</v>
      </c>
      <c r="G285" s="214"/>
      <c r="H285" s="217">
        <v>5.2</v>
      </c>
      <c r="I285" s="214"/>
      <c r="J285" s="214"/>
      <c r="K285" s="214"/>
      <c r="L285" s="168"/>
      <c r="M285" s="170"/>
      <c r="N285" s="171"/>
      <c r="O285" s="171"/>
      <c r="P285" s="171"/>
      <c r="Q285" s="171"/>
      <c r="R285" s="171"/>
      <c r="S285" s="171"/>
      <c r="T285" s="172"/>
      <c r="AT285" s="169" t="s">
        <v>152</v>
      </c>
      <c r="AU285" s="169" t="s">
        <v>86</v>
      </c>
      <c r="AV285" s="13" t="s">
        <v>86</v>
      </c>
      <c r="AW285" s="13" t="s">
        <v>32</v>
      </c>
      <c r="AX285" s="13" t="s">
        <v>84</v>
      </c>
      <c r="AY285" s="169" t="s">
        <v>143</v>
      </c>
    </row>
    <row r="286" spans="2:65" s="1" customFormat="1" ht="24" customHeight="1">
      <c r="B286" s="155"/>
      <c r="C286" s="221" t="s">
        <v>292</v>
      </c>
      <c r="D286" s="221" t="s">
        <v>146</v>
      </c>
      <c r="E286" s="222" t="s">
        <v>293</v>
      </c>
      <c r="F286" s="223" t="s">
        <v>294</v>
      </c>
      <c r="G286" s="224" t="s">
        <v>103</v>
      </c>
      <c r="H286" s="225">
        <v>10.4</v>
      </c>
      <c r="I286" s="156"/>
      <c r="J286" s="226">
        <f>ROUND(I286*H286,2)</f>
        <v>0</v>
      </c>
      <c r="K286" s="223" t="s">
        <v>149</v>
      </c>
      <c r="L286" s="31"/>
      <c r="M286" s="157" t="s">
        <v>1</v>
      </c>
      <c r="N286" s="158" t="s">
        <v>42</v>
      </c>
      <c r="O286" s="54"/>
      <c r="P286" s="159">
        <f>O286*H286</f>
        <v>0</v>
      </c>
      <c r="Q286" s="159">
        <v>4.0000000000000002E-4</v>
      </c>
      <c r="R286" s="159">
        <f>Q286*H286</f>
        <v>4.1600000000000005E-3</v>
      </c>
      <c r="S286" s="159">
        <v>0</v>
      </c>
      <c r="T286" s="160">
        <f>S286*H286</f>
        <v>0</v>
      </c>
      <c r="AR286" s="161" t="s">
        <v>257</v>
      </c>
      <c r="AT286" s="161" t="s">
        <v>146</v>
      </c>
      <c r="AU286" s="161" t="s">
        <v>86</v>
      </c>
      <c r="AY286" s="16" t="s">
        <v>143</v>
      </c>
      <c r="BE286" s="162">
        <f>IF(N286="základní",J286,0)</f>
        <v>0</v>
      </c>
      <c r="BF286" s="162">
        <f>IF(N286="snížená",J286,0)</f>
        <v>0</v>
      </c>
      <c r="BG286" s="162">
        <f>IF(N286="zákl. přenesená",J286,0)</f>
        <v>0</v>
      </c>
      <c r="BH286" s="162">
        <f>IF(N286="sníž. přenesená",J286,0)</f>
        <v>0</v>
      </c>
      <c r="BI286" s="162">
        <f>IF(N286="nulová",J286,0)</f>
        <v>0</v>
      </c>
      <c r="BJ286" s="16" t="s">
        <v>84</v>
      </c>
      <c r="BK286" s="162">
        <f>ROUND(I286*H286,2)</f>
        <v>0</v>
      </c>
      <c r="BL286" s="16" t="s">
        <v>257</v>
      </c>
      <c r="BM286" s="161" t="s">
        <v>295</v>
      </c>
    </row>
    <row r="287" spans="2:65" s="13" customFormat="1">
      <c r="B287" s="168"/>
      <c r="C287" s="214"/>
      <c r="D287" s="215" t="s">
        <v>152</v>
      </c>
      <c r="E287" s="216" t="s">
        <v>1</v>
      </c>
      <c r="F287" s="212" t="s">
        <v>296</v>
      </c>
      <c r="G287" s="214"/>
      <c r="H287" s="217">
        <v>10.4</v>
      </c>
      <c r="I287" s="214"/>
      <c r="J287" s="214"/>
      <c r="K287" s="214"/>
      <c r="L287" s="168"/>
      <c r="M287" s="170"/>
      <c r="N287" s="171"/>
      <c r="O287" s="171"/>
      <c r="P287" s="171"/>
      <c r="Q287" s="171"/>
      <c r="R287" s="171"/>
      <c r="S287" s="171"/>
      <c r="T287" s="172"/>
      <c r="AT287" s="169" t="s">
        <v>152</v>
      </c>
      <c r="AU287" s="169" t="s">
        <v>86</v>
      </c>
      <c r="AV287" s="13" t="s">
        <v>86</v>
      </c>
      <c r="AW287" s="13" t="s">
        <v>32</v>
      </c>
      <c r="AX287" s="13" t="s">
        <v>84</v>
      </c>
      <c r="AY287" s="169" t="s">
        <v>143</v>
      </c>
    </row>
    <row r="288" spans="2:65" s="1" customFormat="1" ht="16.5" customHeight="1">
      <c r="B288" s="155"/>
      <c r="C288" s="236" t="s">
        <v>297</v>
      </c>
      <c r="D288" s="236" t="s">
        <v>283</v>
      </c>
      <c r="E288" s="237" t="s">
        <v>298</v>
      </c>
      <c r="F288" s="238" t="s">
        <v>299</v>
      </c>
      <c r="G288" s="239" t="s">
        <v>103</v>
      </c>
      <c r="H288" s="240">
        <v>11.96</v>
      </c>
      <c r="I288" s="178"/>
      <c r="J288" s="241">
        <f>ROUND(I288*H288,2)</f>
        <v>0</v>
      </c>
      <c r="K288" s="238" t="s">
        <v>149</v>
      </c>
      <c r="L288" s="179"/>
      <c r="M288" s="180" t="s">
        <v>1</v>
      </c>
      <c r="N288" s="181" t="s">
        <v>42</v>
      </c>
      <c r="O288" s="54"/>
      <c r="P288" s="159">
        <f>O288*H288</f>
        <v>0</v>
      </c>
      <c r="Q288" s="159">
        <v>5.0000000000000001E-3</v>
      </c>
      <c r="R288" s="159">
        <f>Q288*H288</f>
        <v>5.9800000000000006E-2</v>
      </c>
      <c r="S288" s="159">
        <v>0</v>
      </c>
      <c r="T288" s="160">
        <f>S288*H288</f>
        <v>0</v>
      </c>
      <c r="AR288" s="161" t="s">
        <v>286</v>
      </c>
      <c r="AT288" s="161" t="s">
        <v>283</v>
      </c>
      <c r="AU288" s="161" t="s">
        <v>86</v>
      </c>
      <c r="AY288" s="16" t="s">
        <v>143</v>
      </c>
      <c r="BE288" s="162">
        <f>IF(N288="základní",J288,0)</f>
        <v>0</v>
      </c>
      <c r="BF288" s="162">
        <f>IF(N288="snížená",J288,0)</f>
        <v>0</v>
      </c>
      <c r="BG288" s="162">
        <f>IF(N288="zákl. přenesená",J288,0)</f>
        <v>0</v>
      </c>
      <c r="BH288" s="162">
        <f>IF(N288="sníž. přenesená",J288,0)</f>
        <v>0</v>
      </c>
      <c r="BI288" s="162">
        <f>IF(N288="nulová",J288,0)</f>
        <v>0</v>
      </c>
      <c r="BJ288" s="16" t="s">
        <v>84</v>
      </c>
      <c r="BK288" s="162">
        <f>ROUND(I288*H288,2)</f>
        <v>0</v>
      </c>
      <c r="BL288" s="16" t="s">
        <v>257</v>
      </c>
      <c r="BM288" s="161" t="s">
        <v>300</v>
      </c>
    </row>
    <row r="289" spans="2:65" s="12" customFormat="1">
      <c r="B289" s="163"/>
      <c r="C289" s="218"/>
      <c r="D289" s="215" t="s">
        <v>152</v>
      </c>
      <c r="E289" s="219" t="s">
        <v>1</v>
      </c>
      <c r="F289" s="220" t="s">
        <v>301</v>
      </c>
      <c r="G289" s="218"/>
      <c r="H289" s="219" t="s">
        <v>1</v>
      </c>
      <c r="I289" s="218"/>
      <c r="J289" s="218"/>
      <c r="K289" s="218"/>
      <c r="L289" s="163"/>
      <c r="M289" s="165"/>
      <c r="N289" s="166"/>
      <c r="O289" s="166"/>
      <c r="P289" s="166"/>
      <c r="Q289" s="166"/>
      <c r="R289" s="166"/>
      <c r="S289" s="166"/>
      <c r="T289" s="167"/>
      <c r="AT289" s="164" t="s">
        <v>152</v>
      </c>
      <c r="AU289" s="164" t="s">
        <v>86</v>
      </c>
      <c r="AV289" s="12" t="s">
        <v>84</v>
      </c>
      <c r="AW289" s="12" t="s">
        <v>32</v>
      </c>
      <c r="AX289" s="12" t="s">
        <v>77</v>
      </c>
      <c r="AY289" s="164" t="s">
        <v>143</v>
      </c>
    </row>
    <row r="290" spans="2:65" s="13" customFormat="1">
      <c r="B290" s="168"/>
      <c r="C290" s="214"/>
      <c r="D290" s="215" t="s">
        <v>152</v>
      </c>
      <c r="E290" s="216" t="s">
        <v>1</v>
      </c>
      <c r="F290" s="212" t="s">
        <v>302</v>
      </c>
      <c r="G290" s="214"/>
      <c r="H290" s="217">
        <v>11.96</v>
      </c>
      <c r="I290" s="214"/>
      <c r="J290" s="214"/>
      <c r="K290" s="214"/>
      <c r="L290" s="168"/>
      <c r="M290" s="170"/>
      <c r="N290" s="171"/>
      <c r="O290" s="171"/>
      <c r="P290" s="171"/>
      <c r="Q290" s="171"/>
      <c r="R290" s="171"/>
      <c r="S290" s="171"/>
      <c r="T290" s="172"/>
      <c r="AT290" s="169" t="s">
        <v>152</v>
      </c>
      <c r="AU290" s="169" t="s">
        <v>86</v>
      </c>
      <c r="AV290" s="13" t="s">
        <v>86</v>
      </c>
      <c r="AW290" s="13" t="s">
        <v>32</v>
      </c>
      <c r="AX290" s="13" t="s">
        <v>84</v>
      </c>
      <c r="AY290" s="169" t="s">
        <v>143</v>
      </c>
    </row>
    <row r="291" spans="2:65" s="1" customFormat="1" ht="24" customHeight="1">
      <c r="B291" s="155"/>
      <c r="C291" s="221" t="s">
        <v>303</v>
      </c>
      <c r="D291" s="221" t="s">
        <v>146</v>
      </c>
      <c r="E291" s="222" t="s">
        <v>304</v>
      </c>
      <c r="F291" s="223" t="s">
        <v>305</v>
      </c>
      <c r="G291" s="224" t="s">
        <v>202</v>
      </c>
      <c r="H291" s="225">
        <v>6.6000000000000003E-2</v>
      </c>
      <c r="I291" s="156"/>
      <c r="J291" s="226">
        <f>ROUND(I291*H291,2)</f>
        <v>0</v>
      </c>
      <c r="K291" s="223" t="s">
        <v>149</v>
      </c>
      <c r="L291" s="31"/>
      <c r="M291" s="157" t="s">
        <v>1</v>
      </c>
      <c r="N291" s="158" t="s">
        <v>42</v>
      </c>
      <c r="O291" s="54"/>
      <c r="P291" s="159">
        <f>O291*H291</f>
        <v>0</v>
      </c>
      <c r="Q291" s="159">
        <v>0</v>
      </c>
      <c r="R291" s="159">
        <f>Q291*H291</f>
        <v>0</v>
      </c>
      <c r="S291" s="159">
        <v>0</v>
      </c>
      <c r="T291" s="160">
        <f>S291*H291</f>
        <v>0</v>
      </c>
      <c r="AR291" s="161" t="s">
        <v>257</v>
      </c>
      <c r="AT291" s="161" t="s">
        <v>146</v>
      </c>
      <c r="AU291" s="161" t="s">
        <v>86</v>
      </c>
      <c r="AY291" s="16" t="s">
        <v>143</v>
      </c>
      <c r="BE291" s="162">
        <f>IF(N291="základní",J291,0)</f>
        <v>0</v>
      </c>
      <c r="BF291" s="162">
        <f>IF(N291="snížená",J291,0)</f>
        <v>0</v>
      </c>
      <c r="BG291" s="162">
        <f>IF(N291="zákl. přenesená",J291,0)</f>
        <v>0</v>
      </c>
      <c r="BH291" s="162">
        <f>IF(N291="sníž. přenesená",J291,0)</f>
        <v>0</v>
      </c>
      <c r="BI291" s="162">
        <f>IF(N291="nulová",J291,0)</f>
        <v>0</v>
      </c>
      <c r="BJ291" s="16" t="s">
        <v>84</v>
      </c>
      <c r="BK291" s="162">
        <f>ROUND(I291*H291,2)</f>
        <v>0</v>
      </c>
      <c r="BL291" s="16" t="s">
        <v>257</v>
      </c>
      <c r="BM291" s="161" t="s">
        <v>306</v>
      </c>
    </row>
    <row r="292" spans="2:65" s="11" customFormat="1" ht="22.9" customHeight="1">
      <c r="B292" s="142"/>
      <c r="C292" s="206"/>
      <c r="D292" s="207" t="s">
        <v>76</v>
      </c>
      <c r="E292" s="210" t="s">
        <v>307</v>
      </c>
      <c r="F292" s="210" t="s">
        <v>308</v>
      </c>
      <c r="G292" s="206"/>
      <c r="H292" s="206"/>
      <c r="I292" s="206"/>
      <c r="J292" s="211">
        <f>BK292</f>
        <v>0</v>
      </c>
      <c r="K292" s="206"/>
      <c r="L292" s="142"/>
      <c r="M292" s="147"/>
      <c r="N292" s="148"/>
      <c r="O292" s="148"/>
      <c r="P292" s="149">
        <f>SUM(P293:P300)</f>
        <v>0</v>
      </c>
      <c r="Q292" s="148"/>
      <c r="R292" s="149">
        <f>SUM(R293:R300)</f>
        <v>6.3647999999999995E-3</v>
      </c>
      <c r="S292" s="148"/>
      <c r="T292" s="150">
        <f>SUM(T293:T300)</f>
        <v>0</v>
      </c>
      <c r="AR292" s="143" t="s">
        <v>86</v>
      </c>
      <c r="AT292" s="151" t="s">
        <v>76</v>
      </c>
      <c r="AU292" s="151" t="s">
        <v>84</v>
      </c>
      <c r="AY292" s="143" t="s">
        <v>143</v>
      </c>
      <c r="BK292" s="152">
        <f>SUM(BK293:BK300)</f>
        <v>0</v>
      </c>
    </row>
    <row r="293" spans="2:65" s="1" customFormat="1" ht="24" customHeight="1">
      <c r="B293" s="155"/>
      <c r="C293" s="221" t="s">
        <v>309</v>
      </c>
      <c r="D293" s="221" t="s">
        <v>146</v>
      </c>
      <c r="E293" s="222" t="s">
        <v>310</v>
      </c>
      <c r="F293" s="223" t="s">
        <v>311</v>
      </c>
      <c r="G293" s="224" t="s">
        <v>103</v>
      </c>
      <c r="H293" s="225">
        <v>5.2</v>
      </c>
      <c r="I293" s="156"/>
      <c r="J293" s="226">
        <f>ROUND(I293*H293,2)</f>
        <v>0</v>
      </c>
      <c r="K293" s="223" t="s">
        <v>149</v>
      </c>
      <c r="L293" s="31"/>
      <c r="M293" s="157" t="s">
        <v>1</v>
      </c>
      <c r="N293" s="158" t="s">
        <v>42</v>
      </c>
      <c r="O293" s="54"/>
      <c r="P293" s="159">
        <f>O293*H293</f>
        <v>0</v>
      </c>
      <c r="Q293" s="159">
        <v>0</v>
      </c>
      <c r="R293" s="159">
        <f>Q293*H293</f>
        <v>0</v>
      </c>
      <c r="S293" s="159">
        <v>0</v>
      </c>
      <c r="T293" s="160">
        <f>S293*H293</f>
        <v>0</v>
      </c>
      <c r="AR293" s="161" t="s">
        <v>257</v>
      </c>
      <c r="AT293" s="161" t="s">
        <v>146</v>
      </c>
      <c r="AU293" s="161" t="s">
        <v>86</v>
      </c>
      <c r="AY293" s="16" t="s">
        <v>143</v>
      </c>
      <c r="BE293" s="162">
        <f>IF(N293="základní",J293,0)</f>
        <v>0</v>
      </c>
      <c r="BF293" s="162">
        <f>IF(N293="snížená",J293,0)</f>
        <v>0</v>
      </c>
      <c r="BG293" s="162">
        <f>IF(N293="zákl. přenesená",J293,0)</f>
        <v>0</v>
      </c>
      <c r="BH293" s="162">
        <f>IF(N293="sníž. přenesená",J293,0)</f>
        <v>0</v>
      </c>
      <c r="BI293" s="162">
        <f>IF(N293="nulová",J293,0)</f>
        <v>0</v>
      </c>
      <c r="BJ293" s="16" t="s">
        <v>84</v>
      </c>
      <c r="BK293" s="162">
        <f>ROUND(I293*H293,2)</f>
        <v>0</v>
      </c>
      <c r="BL293" s="16" t="s">
        <v>257</v>
      </c>
      <c r="BM293" s="161" t="s">
        <v>312</v>
      </c>
    </row>
    <row r="294" spans="2:65" s="12" customFormat="1">
      <c r="B294" s="163"/>
      <c r="C294" s="218"/>
      <c r="D294" s="215" t="s">
        <v>152</v>
      </c>
      <c r="E294" s="219" t="s">
        <v>1</v>
      </c>
      <c r="F294" s="220" t="s">
        <v>313</v>
      </c>
      <c r="G294" s="218"/>
      <c r="H294" s="219" t="s">
        <v>1</v>
      </c>
      <c r="I294" s="218"/>
      <c r="J294" s="218"/>
      <c r="K294" s="218"/>
      <c r="L294" s="163"/>
      <c r="M294" s="165"/>
      <c r="N294" s="166"/>
      <c r="O294" s="166"/>
      <c r="P294" s="166"/>
      <c r="Q294" s="166"/>
      <c r="R294" s="166"/>
      <c r="S294" s="166"/>
      <c r="T294" s="167"/>
      <c r="AT294" s="164" t="s">
        <v>152</v>
      </c>
      <c r="AU294" s="164" t="s">
        <v>86</v>
      </c>
      <c r="AV294" s="12" t="s">
        <v>84</v>
      </c>
      <c r="AW294" s="12" t="s">
        <v>32</v>
      </c>
      <c r="AX294" s="12" t="s">
        <v>77</v>
      </c>
      <c r="AY294" s="164" t="s">
        <v>143</v>
      </c>
    </row>
    <row r="295" spans="2:65" s="13" customFormat="1">
      <c r="B295" s="168"/>
      <c r="C295" s="214"/>
      <c r="D295" s="215" t="s">
        <v>152</v>
      </c>
      <c r="E295" s="216" t="s">
        <v>1</v>
      </c>
      <c r="F295" s="212" t="s">
        <v>232</v>
      </c>
      <c r="G295" s="214"/>
      <c r="H295" s="217">
        <v>5.2</v>
      </c>
      <c r="I295" s="214"/>
      <c r="J295" s="214"/>
      <c r="K295" s="214"/>
      <c r="L295" s="168"/>
      <c r="M295" s="170"/>
      <c r="N295" s="171"/>
      <c r="O295" s="171"/>
      <c r="P295" s="171"/>
      <c r="Q295" s="171"/>
      <c r="R295" s="171"/>
      <c r="S295" s="171"/>
      <c r="T295" s="172"/>
      <c r="AT295" s="169" t="s">
        <v>152</v>
      </c>
      <c r="AU295" s="169" t="s">
        <v>86</v>
      </c>
      <c r="AV295" s="13" t="s">
        <v>86</v>
      </c>
      <c r="AW295" s="13" t="s">
        <v>32</v>
      </c>
      <c r="AX295" s="13" t="s">
        <v>77</v>
      </c>
      <c r="AY295" s="169" t="s">
        <v>143</v>
      </c>
    </row>
    <row r="296" spans="2:65" s="14" customFormat="1">
      <c r="B296" s="173"/>
      <c r="C296" s="232"/>
      <c r="D296" s="215" t="s">
        <v>152</v>
      </c>
      <c r="E296" s="233" t="s">
        <v>1</v>
      </c>
      <c r="F296" s="234" t="s">
        <v>177</v>
      </c>
      <c r="G296" s="232"/>
      <c r="H296" s="235">
        <v>5.2</v>
      </c>
      <c r="I296" s="232"/>
      <c r="J296" s="232"/>
      <c r="K296" s="232"/>
      <c r="L296" s="173"/>
      <c r="M296" s="175"/>
      <c r="N296" s="176"/>
      <c r="O296" s="176"/>
      <c r="P296" s="176"/>
      <c r="Q296" s="176"/>
      <c r="R296" s="176"/>
      <c r="S296" s="176"/>
      <c r="T296" s="177"/>
      <c r="AT296" s="174" t="s">
        <v>152</v>
      </c>
      <c r="AU296" s="174" t="s">
        <v>86</v>
      </c>
      <c r="AV296" s="14" t="s">
        <v>150</v>
      </c>
      <c r="AW296" s="14" t="s">
        <v>32</v>
      </c>
      <c r="AX296" s="14" t="s">
        <v>84</v>
      </c>
      <c r="AY296" s="174" t="s">
        <v>143</v>
      </c>
    </row>
    <row r="297" spans="2:65" s="1" customFormat="1" ht="16.5" customHeight="1">
      <c r="B297" s="155"/>
      <c r="C297" s="236" t="s">
        <v>314</v>
      </c>
      <c r="D297" s="236" t="s">
        <v>283</v>
      </c>
      <c r="E297" s="237" t="s">
        <v>315</v>
      </c>
      <c r="F297" s="238" t="s">
        <v>316</v>
      </c>
      <c r="G297" s="239" t="s">
        <v>103</v>
      </c>
      <c r="H297" s="240">
        <v>5.3040000000000003</v>
      </c>
      <c r="I297" s="178"/>
      <c r="J297" s="241">
        <f>ROUND(I297*H297,2)</f>
        <v>0</v>
      </c>
      <c r="K297" s="238" t="s">
        <v>149</v>
      </c>
      <c r="L297" s="179"/>
      <c r="M297" s="180" t="s">
        <v>1</v>
      </c>
      <c r="N297" s="181" t="s">
        <v>42</v>
      </c>
      <c r="O297" s="54"/>
      <c r="P297" s="159">
        <f>O297*H297</f>
        <v>0</v>
      </c>
      <c r="Q297" s="159">
        <v>1.1999999999999999E-3</v>
      </c>
      <c r="R297" s="159">
        <f>Q297*H297</f>
        <v>6.3647999999999995E-3</v>
      </c>
      <c r="S297" s="159">
        <v>0</v>
      </c>
      <c r="T297" s="160">
        <f>S297*H297</f>
        <v>0</v>
      </c>
      <c r="AR297" s="161" t="s">
        <v>286</v>
      </c>
      <c r="AT297" s="161" t="s">
        <v>283</v>
      </c>
      <c r="AU297" s="161" t="s">
        <v>86</v>
      </c>
      <c r="AY297" s="16" t="s">
        <v>143</v>
      </c>
      <c r="BE297" s="162">
        <f>IF(N297="základní",J297,0)</f>
        <v>0</v>
      </c>
      <c r="BF297" s="162">
        <f>IF(N297="snížená",J297,0)</f>
        <v>0</v>
      </c>
      <c r="BG297" s="162">
        <f>IF(N297="zákl. přenesená",J297,0)</f>
        <v>0</v>
      </c>
      <c r="BH297" s="162">
        <f>IF(N297="sníž. přenesená",J297,0)</f>
        <v>0</v>
      </c>
      <c r="BI297" s="162">
        <f>IF(N297="nulová",J297,0)</f>
        <v>0</v>
      </c>
      <c r="BJ297" s="16" t="s">
        <v>84</v>
      </c>
      <c r="BK297" s="162">
        <f>ROUND(I297*H297,2)</f>
        <v>0</v>
      </c>
      <c r="BL297" s="16" t="s">
        <v>257</v>
      </c>
      <c r="BM297" s="161" t="s">
        <v>317</v>
      </c>
    </row>
    <row r="298" spans="2:65" s="12" customFormat="1">
      <c r="B298" s="163"/>
      <c r="C298" s="218"/>
      <c r="D298" s="215" t="s">
        <v>152</v>
      </c>
      <c r="E298" s="219" t="s">
        <v>1</v>
      </c>
      <c r="F298" s="220" t="s">
        <v>301</v>
      </c>
      <c r="G298" s="218"/>
      <c r="H298" s="219" t="s">
        <v>1</v>
      </c>
      <c r="I298" s="218"/>
      <c r="J298" s="218"/>
      <c r="K298" s="218"/>
      <c r="L298" s="163"/>
      <c r="M298" s="165"/>
      <c r="N298" s="166"/>
      <c r="O298" s="166"/>
      <c r="P298" s="166"/>
      <c r="Q298" s="166"/>
      <c r="R298" s="166"/>
      <c r="S298" s="166"/>
      <c r="T298" s="167"/>
      <c r="AT298" s="164" t="s">
        <v>152</v>
      </c>
      <c r="AU298" s="164" t="s">
        <v>86</v>
      </c>
      <c r="AV298" s="12" t="s">
        <v>84</v>
      </c>
      <c r="AW298" s="12" t="s">
        <v>32</v>
      </c>
      <c r="AX298" s="12" t="s">
        <v>77</v>
      </c>
      <c r="AY298" s="164" t="s">
        <v>143</v>
      </c>
    </row>
    <row r="299" spans="2:65" s="13" customFormat="1">
      <c r="B299" s="168"/>
      <c r="C299" s="214"/>
      <c r="D299" s="215" t="s">
        <v>152</v>
      </c>
      <c r="E299" s="216" t="s">
        <v>1</v>
      </c>
      <c r="F299" s="212" t="s">
        <v>318</v>
      </c>
      <c r="G299" s="214"/>
      <c r="H299" s="217">
        <v>5.3040000000000003</v>
      </c>
      <c r="I299" s="214"/>
      <c r="J299" s="214"/>
      <c r="K299" s="214"/>
      <c r="L299" s="168"/>
      <c r="M299" s="170"/>
      <c r="N299" s="171"/>
      <c r="O299" s="171"/>
      <c r="P299" s="171"/>
      <c r="Q299" s="171"/>
      <c r="R299" s="171"/>
      <c r="S299" s="171"/>
      <c r="T299" s="172"/>
      <c r="AT299" s="169" t="s">
        <v>152</v>
      </c>
      <c r="AU299" s="169" t="s">
        <v>86</v>
      </c>
      <c r="AV299" s="13" t="s">
        <v>86</v>
      </c>
      <c r="AW299" s="13" t="s">
        <v>32</v>
      </c>
      <c r="AX299" s="13" t="s">
        <v>84</v>
      </c>
      <c r="AY299" s="169" t="s">
        <v>143</v>
      </c>
    </row>
    <row r="300" spans="2:65" s="1" customFormat="1" ht="24" customHeight="1">
      <c r="B300" s="155"/>
      <c r="C300" s="221" t="s">
        <v>319</v>
      </c>
      <c r="D300" s="221" t="s">
        <v>146</v>
      </c>
      <c r="E300" s="222" t="s">
        <v>320</v>
      </c>
      <c r="F300" s="223" t="s">
        <v>321</v>
      </c>
      <c r="G300" s="224" t="s">
        <v>202</v>
      </c>
      <c r="H300" s="225">
        <v>6.0000000000000001E-3</v>
      </c>
      <c r="I300" s="156"/>
      <c r="J300" s="226">
        <f>ROUND(I300*H300,2)</f>
        <v>0</v>
      </c>
      <c r="K300" s="223" t="s">
        <v>149</v>
      </c>
      <c r="L300" s="31"/>
      <c r="M300" s="157" t="s">
        <v>1</v>
      </c>
      <c r="N300" s="158" t="s">
        <v>42</v>
      </c>
      <c r="O300" s="54"/>
      <c r="P300" s="159">
        <f>O300*H300</f>
        <v>0</v>
      </c>
      <c r="Q300" s="159">
        <v>0</v>
      </c>
      <c r="R300" s="159">
        <f>Q300*H300</f>
        <v>0</v>
      </c>
      <c r="S300" s="159">
        <v>0</v>
      </c>
      <c r="T300" s="160">
        <f>S300*H300</f>
        <v>0</v>
      </c>
      <c r="AR300" s="161" t="s">
        <v>257</v>
      </c>
      <c r="AT300" s="161" t="s">
        <v>146</v>
      </c>
      <c r="AU300" s="161" t="s">
        <v>86</v>
      </c>
      <c r="AY300" s="16" t="s">
        <v>143</v>
      </c>
      <c r="BE300" s="162">
        <f>IF(N300="základní",J300,0)</f>
        <v>0</v>
      </c>
      <c r="BF300" s="162">
        <f>IF(N300="snížená",J300,0)</f>
        <v>0</v>
      </c>
      <c r="BG300" s="162">
        <f>IF(N300="zákl. přenesená",J300,0)</f>
        <v>0</v>
      </c>
      <c r="BH300" s="162">
        <f>IF(N300="sníž. přenesená",J300,0)</f>
        <v>0</v>
      </c>
      <c r="BI300" s="162">
        <f>IF(N300="nulová",J300,0)</f>
        <v>0</v>
      </c>
      <c r="BJ300" s="16" t="s">
        <v>84</v>
      </c>
      <c r="BK300" s="162">
        <f>ROUND(I300*H300,2)</f>
        <v>0</v>
      </c>
      <c r="BL300" s="16" t="s">
        <v>257</v>
      </c>
      <c r="BM300" s="161" t="s">
        <v>322</v>
      </c>
    </row>
    <row r="301" spans="2:65" s="11" customFormat="1" ht="22.9" customHeight="1">
      <c r="B301" s="142"/>
      <c r="C301" s="206"/>
      <c r="D301" s="207" t="s">
        <v>76</v>
      </c>
      <c r="E301" s="210" t="s">
        <v>323</v>
      </c>
      <c r="F301" s="210" t="s">
        <v>324</v>
      </c>
      <c r="G301" s="206"/>
      <c r="H301" s="206"/>
      <c r="I301" s="206"/>
      <c r="J301" s="211">
        <f>BK301</f>
        <v>0</v>
      </c>
      <c r="K301" s="206"/>
      <c r="L301" s="142"/>
      <c r="M301" s="147"/>
      <c r="N301" s="148"/>
      <c r="O301" s="148"/>
      <c r="P301" s="149">
        <f>SUM(P302:P322)</f>
        <v>0</v>
      </c>
      <c r="Q301" s="148"/>
      <c r="R301" s="149">
        <f>SUM(R302:R322)</f>
        <v>0.18550799999999998</v>
      </c>
      <c r="S301" s="148"/>
      <c r="T301" s="150">
        <f>SUM(T302:T322)</f>
        <v>0.19907249999999999</v>
      </c>
      <c r="AR301" s="143" t="s">
        <v>86</v>
      </c>
      <c r="AT301" s="151" t="s">
        <v>76</v>
      </c>
      <c r="AU301" s="151" t="s">
        <v>84</v>
      </c>
      <c r="AY301" s="143" t="s">
        <v>143</v>
      </c>
      <c r="BK301" s="152">
        <f>SUM(BK302:BK322)</f>
        <v>0</v>
      </c>
    </row>
    <row r="302" spans="2:65" s="1" customFormat="1" ht="24" customHeight="1">
      <c r="B302" s="155"/>
      <c r="C302" s="221" t="s">
        <v>325</v>
      </c>
      <c r="D302" s="221" t="s">
        <v>146</v>
      </c>
      <c r="E302" s="222" t="s">
        <v>326</v>
      </c>
      <c r="F302" s="223" t="s">
        <v>327</v>
      </c>
      <c r="G302" s="224" t="s">
        <v>328</v>
      </c>
      <c r="H302" s="225">
        <v>4.8</v>
      </c>
      <c r="I302" s="156"/>
      <c r="J302" s="226">
        <f>ROUND(I302*H302,2)</f>
        <v>0</v>
      </c>
      <c r="K302" s="223" t="s">
        <v>149</v>
      </c>
      <c r="L302" s="31"/>
      <c r="M302" s="157" t="s">
        <v>1</v>
      </c>
      <c r="N302" s="158" t="s">
        <v>42</v>
      </c>
      <c r="O302" s="54"/>
      <c r="P302" s="159">
        <f>O302*H302</f>
        <v>0</v>
      </c>
      <c r="Q302" s="159">
        <v>8.8500000000000002E-3</v>
      </c>
      <c r="R302" s="159">
        <f>Q302*H302</f>
        <v>4.2479999999999997E-2</v>
      </c>
      <c r="S302" s="159">
        <v>0</v>
      </c>
      <c r="T302" s="160">
        <f>S302*H302</f>
        <v>0</v>
      </c>
      <c r="AR302" s="161" t="s">
        <v>257</v>
      </c>
      <c r="AT302" s="161" t="s">
        <v>146</v>
      </c>
      <c r="AU302" s="161" t="s">
        <v>86</v>
      </c>
      <c r="AY302" s="16" t="s">
        <v>143</v>
      </c>
      <c r="BE302" s="162">
        <f>IF(N302="základní",J302,0)</f>
        <v>0</v>
      </c>
      <c r="BF302" s="162">
        <f>IF(N302="snížená",J302,0)</f>
        <v>0</v>
      </c>
      <c r="BG302" s="162">
        <f>IF(N302="zákl. přenesená",J302,0)</f>
        <v>0</v>
      </c>
      <c r="BH302" s="162">
        <f>IF(N302="sníž. přenesená",J302,0)</f>
        <v>0</v>
      </c>
      <c r="BI302" s="162">
        <f>IF(N302="nulová",J302,0)</f>
        <v>0</v>
      </c>
      <c r="BJ302" s="16" t="s">
        <v>84</v>
      </c>
      <c r="BK302" s="162">
        <f>ROUND(I302*H302,2)</f>
        <v>0</v>
      </c>
      <c r="BL302" s="16" t="s">
        <v>257</v>
      </c>
      <c r="BM302" s="161" t="s">
        <v>329</v>
      </c>
    </row>
    <row r="303" spans="2:65" s="12" customFormat="1">
      <c r="B303" s="163"/>
      <c r="C303" s="218"/>
      <c r="D303" s="215" t="s">
        <v>152</v>
      </c>
      <c r="E303" s="219" t="s">
        <v>1</v>
      </c>
      <c r="F303" s="220" t="s">
        <v>330</v>
      </c>
      <c r="G303" s="218"/>
      <c r="H303" s="219" t="s">
        <v>1</v>
      </c>
      <c r="I303" s="218"/>
      <c r="J303" s="218"/>
      <c r="K303" s="218"/>
      <c r="L303" s="163"/>
      <c r="M303" s="165"/>
      <c r="N303" s="166"/>
      <c r="O303" s="166"/>
      <c r="P303" s="166"/>
      <c r="Q303" s="166"/>
      <c r="R303" s="166"/>
      <c r="S303" s="166"/>
      <c r="T303" s="167"/>
      <c r="AT303" s="164" t="s">
        <v>152</v>
      </c>
      <c r="AU303" s="164" t="s">
        <v>86</v>
      </c>
      <c r="AV303" s="12" t="s">
        <v>84</v>
      </c>
      <c r="AW303" s="12" t="s">
        <v>32</v>
      </c>
      <c r="AX303" s="12" t="s">
        <v>77</v>
      </c>
      <c r="AY303" s="164" t="s">
        <v>143</v>
      </c>
    </row>
    <row r="304" spans="2:65" s="13" customFormat="1">
      <c r="B304" s="168"/>
      <c r="C304" s="214"/>
      <c r="D304" s="215" t="s">
        <v>152</v>
      </c>
      <c r="E304" s="216" t="s">
        <v>1</v>
      </c>
      <c r="F304" s="212" t="s">
        <v>331</v>
      </c>
      <c r="G304" s="214"/>
      <c r="H304" s="217">
        <v>2.4</v>
      </c>
      <c r="I304" s="214"/>
      <c r="J304" s="214"/>
      <c r="K304" s="214"/>
      <c r="L304" s="168"/>
      <c r="M304" s="170"/>
      <c r="N304" s="171"/>
      <c r="O304" s="171"/>
      <c r="P304" s="171"/>
      <c r="Q304" s="171"/>
      <c r="R304" s="171"/>
      <c r="S304" s="171"/>
      <c r="T304" s="172"/>
      <c r="AT304" s="169" t="s">
        <v>152</v>
      </c>
      <c r="AU304" s="169" t="s">
        <v>86</v>
      </c>
      <c r="AV304" s="13" t="s">
        <v>86</v>
      </c>
      <c r="AW304" s="13" t="s">
        <v>32</v>
      </c>
      <c r="AX304" s="13" t="s">
        <v>77</v>
      </c>
      <c r="AY304" s="169" t="s">
        <v>143</v>
      </c>
    </row>
    <row r="305" spans="2:65" s="13" customFormat="1">
      <c r="B305" s="168"/>
      <c r="C305" s="214"/>
      <c r="D305" s="215" t="s">
        <v>152</v>
      </c>
      <c r="E305" s="216" t="s">
        <v>1</v>
      </c>
      <c r="F305" s="212" t="s">
        <v>332</v>
      </c>
      <c r="G305" s="214"/>
      <c r="H305" s="217">
        <v>2.4</v>
      </c>
      <c r="I305" s="214"/>
      <c r="J305" s="214"/>
      <c r="K305" s="214"/>
      <c r="L305" s="168"/>
      <c r="M305" s="170"/>
      <c r="N305" s="171"/>
      <c r="O305" s="171"/>
      <c r="P305" s="171"/>
      <c r="Q305" s="171"/>
      <c r="R305" s="171"/>
      <c r="S305" s="171"/>
      <c r="T305" s="172"/>
      <c r="AT305" s="169" t="s">
        <v>152</v>
      </c>
      <c r="AU305" s="169" t="s">
        <v>86</v>
      </c>
      <c r="AV305" s="13" t="s">
        <v>86</v>
      </c>
      <c r="AW305" s="13" t="s">
        <v>32</v>
      </c>
      <c r="AX305" s="13" t="s">
        <v>77</v>
      </c>
      <c r="AY305" s="169" t="s">
        <v>143</v>
      </c>
    </row>
    <row r="306" spans="2:65" s="14" customFormat="1">
      <c r="B306" s="173"/>
      <c r="C306" s="232"/>
      <c r="D306" s="215" t="s">
        <v>152</v>
      </c>
      <c r="E306" s="233" t="s">
        <v>1</v>
      </c>
      <c r="F306" s="234" t="s">
        <v>177</v>
      </c>
      <c r="G306" s="232"/>
      <c r="H306" s="235">
        <v>4.8</v>
      </c>
      <c r="I306" s="232"/>
      <c r="J306" s="232"/>
      <c r="K306" s="232"/>
      <c r="L306" s="173"/>
      <c r="M306" s="175"/>
      <c r="N306" s="176"/>
      <c r="O306" s="176"/>
      <c r="P306" s="176"/>
      <c r="Q306" s="176"/>
      <c r="R306" s="176"/>
      <c r="S306" s="176"/>
      <c r="T306" s="177"/>
      <c r="AT306" s="174" t="s">
        <v>152</v>
      </c>
      <c r="AU306" s="174" t="s">
        <v>86</v>
      </c>
      <c r="AV306" s="14" t="s">
        <v>150</v>
      </c>
      <c r="AW306" s="14" t="s">
        <v>32</v>
      </c>
      <c r="AX306" s="14" t="s">
        <v>84</v>
      </c>
      <c r="AY306" s="174" t="s">
        <v>143</v>
      </c>
    </row>
    <row r="307" spans="2:65" s="1" customFormat="1" ht="24" customHeight="1">
      <c r="B307" s="155"/>
      <c r="C307" s="221" t="s">
        <v>333</v>
      </c>
      <c r="D307" s="221" t="s">
        <v>146</v>
      </c>
      <c r="E307" s="222" t="s">
        <v>334</v>
      </c>
      <c r="F307" s="223" t="s">
        <v>335</v>
      </c>
      <c r="G307" s="224" t="s">
        <v>328</v>
      </c>
      <c r="H307" s="225">
        <v>8.6999999999999993</v>
      </c>
      <c r="I307" s="156"/>
      <c r="J307" s="226">
        <f>ROUND(I307*H307,2)</f>
        <v>0</v>
      </c>
      <c r="K307" s="223" t="s">
        <v>149</v>
      </c>
      <c r="L307" s="31"/>
      <c r="M307" s="157" t="s">
        <v>1</v>
      </c>
      <c r="N307" s="158" t="s">
        <v>42</v>
      </c>
      <c r="O307" s="54"/>
      <c r="P307" s="159">
        <f>O307*H307</f>
        <v>0</v>
      </c>
      <c r="Q307" s="159">
        <v>1.644E-2</v>
      </c>
      <c r="R307" s="159">
        <f>Q307*H307</f>
        <v>0.14302799999999999</v>
      </c>
      <c r="S307" s="159">
        <v>0</v>
      </c>
      <c r="T307" s="160">
        <f>S307*H307</f>
        <v>0</v>
      </c>
      <c r="AR307" s="161" t="s">
        <v>257</v>
      </c>
      <c r="AT307" s="161" t="s">
        <v>146</v>
      </c>
      <c r="AU307" s="161" t="s">
        <v>86</v>
      </c>
      <c r="AY307" s="16" t="s">
        <v>143</v>
      </c>
      <c r="BE307" s="162">
        <f>IF(N307="základní",J307,0)</f>
        <v>0</v>
      </c>
      <c r="BF307" s="162">
        <f>IF(N307="snížená",J307,0)</f>
        <v>0</v>
      </c>
      <c r="BG307" s="162">
        <f>IF(N307="zákl. přenesená",J307,0)</f>
        <v>0</v>
      </c>
      <c r="BH307" s="162">
        <f>IF(N307="sníž. přenesená",J307,0)</f>
        <v>0</v>
      </c>
      <c r="BI307" s="162">
        <f>IF(N307="nulová",J307,0)</f>
        <v>0</v>
      </c>
      <c r="BJ307" s="16" t="s">
        <v>84</v>
      </c>
      <c r="BK307" s="162">
        <f>ROUND(I307*H307,2)</f>
        <v>0</v>
      </c>
      <c r="BL307" s="16" t="s">
        <v>257</v>
      </c>
      <c r="BM307" s="161" t="s">
        <v>336</v>
      </c>
    </row>
    <row r="308" spans="2:65" s="12" customFormat="1">
      <c r="B308" s="163"/>
      <c r="C308" s="218"/>
      <c r="D308" s="215" t="s">
        <v>152</v>
      </c>
      <c r="E308" s="219" t="s">
        <v>1</v>
      </c>
      <c r="F308" s="220" t="s">
        <v>337</v>
      </c>
      <c r="G308" s="218"/>
      <c r="H308" s="219" t="s">
        <v>1</v>
      </c>
      <c r="I308" s="218"/>
      <c r="J308" s="218"/>
      <c r="K308" s="218"/>
      <c r="L308" s="163"/>
      <c r="M308" s="165"/>
      <c r="N308" s="166"/>
      <c r="O308" s="166"/>
      <c r="P308" s="166"/>
      <c r="Q308" s="166"/>
      <c r="R308" s="166"/>
      <c r="S308" s="166"/>
      <c r="T308" s="167"/>
      <c r="AT308" s="164" t="s">
        <v>152</v>
      </c>
      <c r="AU308" s="164" t="s">
        <v>86</v>
      </c>
      <c r="AV308" s="12" t="s">
        <v>84</v>
      </c>
      <c r="AW308" s="12" t="s">
        <v>32</v>
      </c>
      <c r="AX308" s="12" t="s">
        <v>77</v>
      </c>
      <c r="AY308" s="164" t="s">
        <v>143</v>
      </c>
    </row>
    <row r="309" spans="2:65" s="13" customFormat="1">
      <c r="B309" s="168"/>
      <c r="C309" s="214"/>
      <c r="D309" s="215" t="s">
        <v>152</v>
      </c>
      <c r="E309" s="216" t="s">
        <v>1</v>
      </c>
      <c r="F309" s="212" t="s">
        <v>338</v>
      </c>
      <c r="G309" s="214"/>
      <c r="H309" s="217">
        <v>4.3499999999999996</v>
      </c>
      <c r="I309" s="214"/>
      <c r="J309" s="214"/>
      <c r="K309" s="214"/>
      <c r="L309" s="168"/>
      <c r="M309" s="170"/>
      <c r="N309" s="171"/>
      <c r="O309" s="171"/>
      <c r="P309" s="171"/>
      <c r="Q309" s="171"/>
      <c r="R309" s="171"/>
      <c r="S309" s="171"/>
      <c r="T309" s="172"/>
      <c r="AT309" s="169" t="s">
        <v>152</v>
      </c>
      <c r="AU309" s="169" t="s">
        <v>86</v>
      </c>
      <c r="AV309" s="13" t="s">
        <v>86</v>
      </c>
      <c r="AW309" s="13" t="s">
        <v>32</v>
      </c>
      <c r="AX309" s="13" t="s">
        <v>77</v>
      </c>
      <c r="AY309" s="169" t="s">
        <v>143</v>
      </c>
    </row>
    <row r="310" spans="2:65" s="13" customFormat="1">
      <c r="B310" s="168"/>
      <c r="C310" s="214"/>
      <c r="D310" s="215" t="s">
        <v>152</v>
      </c>
      <c r="E310" s="216" t="s">
        <v>1</v>
      </c>
      <c r="F310" s="212" t="s">
        <v>339</v>
      </c>
      <c r="G310" s="214"/>
      <c r="H310" s="217">
        <v>4.3499999999999996</v>
      </c>
      <c r="I310" s="214"/>
      <c r="J310" s="214"/>
      <c r="K310" s="214"/>
      <c r="L310" s="168"/>
      <c r="M310" s="170"/>
      <c r="N310" s="171"/>
      <c r="O310" s="171"/>
      <c r="P310" s="171"/>
      <c r="Q310" s="171"/>
      <c r="R310" s="171"/>
      <c r="S310" s="171"/>
      <c r="T310" s="172"/>
      <c r="AT310" s="169" t="s">
        <v>152</v>
      </c>
      <c r="AU310" s="169" t="s">
        <v>86</v>
      </c>
      <c r="AV310" s="13" t="s">
        <v>86</v>
      </c>
      <c r="AW310" s="13" t="s">
        <v>32</v>
      </c>
      <c r="AX310" s="13" t="s">
        <v>77</v>
      </c>
      <c r="AY310" s="169" t="s">
        <v>143</v>
      </c>
    </row>
    <row r="311" spans="2:65" s="14" customFormat="1">
      <c r="B311" s="173"/>
      <c r="C311" s="232"/>
      <c r="D311" s="215" t="s">
        <v>152</v>
      </c>
      <c r="E311" s="233" t="s">
        <v>1</v>
      </c>
      <c r="F311" s="234" t="s">
        <v>177</v>
      </c>
      <c r="G311" s="232"/>
      <c r="H311" s="235">
        <v>8.6999999999999993</v>
      </c>
      <c r="I311" s="232"/>
      <c r="J311" s="232"/>
      <c r="K311" s="232"/>
      <c r="L311" s="173"/>
      <c r="M311" s="175"/>
      <c r="N311" s="176"/>
      <c r="O311" s="176"/>
      <c r="P311" s="176"/>
      <c r="Q311" s="176"/>
      <c r="R311" s="176"/>
      <c r="S311" s="176"/>
      <c r="T311" s="177"/>
      <c r="AT311" s="174" t="s">
        <v>152</v>
      </c>
      <c r="AU311" s="174" t="s">
        <v>86</v>
      </c>
      <c r="AV311" s="14" t="s">
        <v>150</v>
      </c>
      <c r="AW311" s="14" t="s">
        <v>32</v>
      </c>
      <c r="AX311" s="14" t="s">
        <v>84</v>
      </c>
      <c r="AY311" s="174" t="s">
        <v>143</v>
      </c>
    </row>
    <row r="312" spans="2:65" s="1" customFormat="1" ht="24" customHeight="1">
      <c r="B312" s="155"/>
      <c r="C312" s="221" t="s">
        <v>340</v>
      </c>
      <c r="D312" s="221" t="s">
        <v>146</v>
      </c>
      <c r="E312" s="222" t="s">
        <v>341</v>
      </c>
      <c r="F312" s="223" t="s">
        <v>342</v>
      </c>
      <c r="G312" s="224" t="s">
        <v>103</v>
      </c>
      <c r="H312" s="225">
        <v>1.92</v>
      </c>
      <c r="I312" s="156"/>
      <c r="J312" s="226">
        <f>ROUND(I312*H312,2)</f>
        <v>0</v>
      </c>
      <c r="K312" s="223" t="s">
        <v>1</v>
      </c>
      <c r="L312" s="31"/>
      <c r="M312" s="157" t="s">
        <v>1</v>
      </c>
      <c r="N312" s="158" t="s">
        <v>42</v>
      </c>
      <c r="O312" s="54"/>
      <c r="P312" s="159">
        <f>O312*H312</f>
        <v>0</v>
      </c>
      <c r="Q312" s="159">
        <v>0</v>
      </c>
      <c r="R312" s="159">
        <f>Q312*H312</f>
        <v>0</v>
      </c>
      <c r="S312" s="159">
        <v>3.175E-2</v>
      </c>
      <c r="T312" s="160">
        <f>S312*H312</f>
        <v>6.096E-2</v>
      </c>
      <c r="AR312" s="161" t="s">
        <v>257</v>
      </c>
      <c r="AT312" s="161" t="s">
        <v>146</v>
      </c>
      <c r="AU312" s="161" t="s">
        <v>86</v>
      </c>
      <c r="AY312" s="16" t="s">
        <v>143</v>
      </c>
      <c r="BE312" s="162">
        <f>IF(N312="základní",J312,0)</f>
        <v>0</v>
      </c>
      <c r="BF312" s="162">
        <f>IF(N312="snížená",J312,0)</f>
        <v>0</v>
      </c>
      <c r="BG312" s="162">
        <f>IF(N312="zákl. přenesená",J312,0)</f>
        <v>0</v>
      </c>
      <c r="BH312" s="162">
        <f>IF(N312="sníž. přenesená",J312,0)</f>
        <v>0</v>
      </c>
      <c r="BI312" s="162">
        <f>IF(N312="nulová",J312,0)</f>
        <v>0</v>
      </c>
      <c r="BJ312" s="16" t="s">
        <v>84</v>
      </c>
      <c r="BK312" s="162">
        <f>ROUND(I312*H312,2)</f>
        <v>0</v>
      </c>
      <c r="BL312" s="16" t="s">
        <v>257</v>
      </c>
      <c r="BM312" s="161" t="s">
        <v>343</v>
      </c>
    </row>
    <row r="313" spans="2:65" s="12" customFormat="1">
      <c r="B313" s="163"/>
      <c r="C313" s="218"/>
      <c r="D313" s="215" t="s">
        <v>152</v>
      </c>
      <c r="E313" s="219" t="s">
        <v>1</v>
      </c>
      <c r="F313" s="220" t="s">
        <v>330</v>
      </c>
      <c r="G313" s="218"/>
      <c r="H313" s="219" t="s">
        <v>1</v>
      </c>
      <c r="I313" s="218"/>
      <c r="J313" s="218"/>
      <c r="K313" s="218"/>
      <c r="L313" s="163"/>
      <c r="M313" s="165"/>
      <c r="N313" s="166"/>
      <c r="O313" s="166"/>
      <c r="P313" s="166"/>
      <c r="Q313" s="166"/>
      <c r="R313" s="166"/>
      <c r="S313" s="166"/>
      <c r="T313" s="167"/>
      <c r="AT313" s="164" t="s">
        <v>152</v>
      </c>
      <c r="AU313" s="164" t="s">
        <v>86</v>
      </c>
      <c r="AV313" s="12" t="s">
        <v>84</v>
      </c>
      <c r="AW313" s="12" t="s">
        <v>32</v>
      </c>
      <c r="AX313" s="12" t="s">
        <v>77</v>
      </c>
      <c r="AY313" s="164" t="s">
        <v>143</v>
      </c>
    </row>
    <row r="314" spans="2:65" s="13" customFormat="1">
      <c r="B314" s="168"/>
      <c r="C314" s="214"/>
      <c r="D314" s="215" t="s">
        <v>152</v>
      </c>
      <c r="E314" s="216" t="s">
        <v>1</v>
      </c>
      <c r="F314" s="212" t="s">
        <v>344</v>
      </c>
      <c r="G314" s="214"/>
      <c r="H314" s="217">
        <v>0.96</v>
      </c>
      <c r="I314" s="214"/>
      <c r="J314" s="214"/>
      <c r="K314" s="214"/>
      <c r="L314" s="168"/>
      <c r="M314" s="170"/>
      <c r="N314" s="171"/>
      <c r="O314" s="171"/>
      <c r="P314" s="171"/>
      <c r="Q314" s="171"/>
      <c r="R314" s="171"/>
      <c r="S314" s="171"/>
      <c r="T314" s="172"/>
      <c r="AT314" s="169" t="s">
        <v>152</v>
      </c>
      <c r="AU314" s="169" t="s">
        <v>86</v>
      </c>
      <c r="AV314" s="13" t="s">
        <v>86</v>
      </c>
      <c r="AW314" s="13" t="s">
        <v>32</v>
      </c>
      <c r="AX314" s="13" t="s">
        <v>77</v>
      </c>
      <c r="AY314" s="169" t="s">
        <v>143</v>
      </c>
    </row>
    <row r="315" spans="2:65" s="13" customFormat="1">
      <c r="B315" s="168"/>
      <c r="C315" s="214"/>
      <c r="D315" s="215" t="s">
        <v>152</v>
      </c>
      <c r="E315" s="216" t="s">
        <v>1</v>
      </c>
      <c r="F315" s="212" t="s">
        <v>345</v>
      </c>
      <c r="G315" s="214"/>
      <c r="H315" s="217">
        <v>0.96</v>
      </c>
      <c r="I315" s="214"/>
      <c r="J315" s="214"/>
      <c r="K315" s="214"/>
      <c r="L315" s="168"/>
      <c r="M315" s="170"/>
      <c r="N315" s="171"/>
      <c r="O315" s="171"/>
      <c r="P315" s="171"/>
      <c r="Q315" s="171"/>
      <c r="R315" s="171"/>
      <c r="S315" s="171"/>
      <c r="T315" s="172"/>
      <c r="AT315" s="169" t="s">
        <v>152</v>
      </c>
      <c r="AU315" s="169" t="s">
        <v>86</v>
      </c>
      <c r="AV315" s="13" t="s">
        <v>86</v>
      </c>
      <c r="AW315" s="13" t="s">
        <v>32</v>
      </c>
      <c r="AX315" s="13" t="s">
        <v>77</v>
      </c>
      <c r="AY315" s="169" t="s">
        <v>143</v>
      </c>
    </row>
    <row r="316" spans="2:65" s="14" customFormat="1">
      <c r="B316" s="173"/>
      <c r="C316" s="232"/>
      <c r="D316" s="215" t="s">
        <v>152</v>
      </c>
      <c r="E316" s="233" t="s">
        <v>346</v>
      </c>
      <c r="F316" s="234" t="s">
        <v>177</v>
      </c>
      <c r="G316" s="232"/>
      <c r="H316" s="235">
        <v>1.92</v>
      </c>
      <c r="I316" s="232"/>
      <c r="J316" s="232"/>
      <c r="K316" s="232"/>
      <c r="L316" s="173"/>
      <c r="M316" s="175"/>
      <c r="N316" s="176"/>
      <c r="O316" s="176"/>
      <c r="P316" s="176"/>
      <c r="Q316" s="176"/>
      <c r="R316" s="176"/>
      <c r="S316" s="176"/>
      <c r="T316" s="177"/>
      <c r="AT316" s="174" t="s">
        <v>152</v>
      </c>
      <c r="AU316" s="174" t="s">
        <v>86</v>
      </c>
      <c r="AV316" s="14" t="s">
        <v>150</v>
      </c>
      <c r="AW316" s="14" t="s">
        <v>32</v>
      </c>
      <c r="AX316" s="14" t="s">
        <v>84</v>
      </c>
      <c r="AY316" s="174" t="s">
        <v>143</v>
      </c>
    </row>
    <row r="317" spans="2:65" s="1" customFormat="1" ht="24" customHeight="1">
      <c r="B317" s="155"/>
      <c r="C317" s="221" t="s">
        <v>347</v>
      </c>
      <c r="D317" s="221" t="s">
        <v>146</v>
      </c>
      <c r="E317" s="222" t="s">
        <v>348</v>
      </c>
      <c r="F317" s="223" t="s">
        <v>349</v>
      </c>
      <c r="G317" s="224" t="s">
        <v>103</v>
      </c>
      <c r="H317" s="225">
        <v>4.3499999999999996</v>
      </c>
      <c r="I317" s="156"/>
      <c r="J317" s="226">
        <f>ROUND(I317*H317,2)</f>
        <v>0</v>
      </c>
      <c r="K317" s="223" t="s">
        <v>1</v>
      </c>
      <c r="L317" s="31"/>
      <c r="M317" s="157" t="s">
        <v>1</v>
      </c>
      <c r="N317" s="158" t="s">
        <v>42</v>
      </c>
      <c r="O317" s="54"/>
      <c r="P317" s="159">
        <f>O317*H317</f>
        <v>0</v>
      </c>
      <c r="Q317" s="159">
        <v>0</v>
      </c>
      <c r="R317" s="159">
        <f>Q317*H317</f>
        <v>0</v>
      </c>
      <c r="S317" s="159">
        <v>3.175E-2</v>
      </c>
      <c r="T317" s="160">
        <f>S317*H317</f>
        <v>0.1381125</v>
      </c>
      <c r="AR317" s="161" t="s">
        <v>257</v>
      </c>
      <c r="AT317" s="161" t="s">
        <v>146</v>
      </c>
      <c r="AU317" s="161" t="s">
        <v>86</v>
      </c>
      <c r="AY317" s="16" t="s">
        <v>143</v>
      </c>
      <c r="BE317" s="162">
        <f>IF(N317="základní",J317,0)</f>
        <v>0</v>
      </c>
      <c r="BF317" s="162">
        <f>IF(N317="snížená",J317,0)</f>
        <v>0</v>
      </c>
      <c r="BG317" s="162">
        <f>IF(N317="zákl. přenesená",J317,0)</f>
        <v>0</v>
      </c>
      <c r="BH317" s="162">
        <f>IF(N317="sníž. přenesená",J317,0)</f>
        <v>0</v>
      </c>
      <c r="BI317" s="162">
        <f>IF(N317="nulová",J317,0)</f>
        <v>0</v>
      </c>
      <c r="BJ317" s="16" t="s">
        <v>84</v>
      </c>
      <c r="BK317" s="162">
        <f>ROUND(I317*H317,2)</f>
        <v>0</v>
      </c>
      <c r="BL317" s="16" t="s">
        <v>257</v>
      </c>
      <c r="BM317" s="161" t="s">
        <v>350</v>
      </c>
    </row>
    <row r="318" spans="2:65" s="12" customFormat="1">
      <c r="B318" s="163"/>
      <c r="C318" s="218"/>
      <c r="D318" s="215" t="s">
        <v>152</v>
      </c>
      <c r="E318" s="219" t="s">
        <v>1</v>
      </c>
      <c r="F318" s="220" t="s">
        <v>337</v>
      </c>
      <c r="G318" s="218"/>
      <c r="H318" s="219" t="s">
        <v>1</v>
      </c>
      <c r="I318" s="218"/>
      <c r="J318" s="218"/>
      <c r="K318" s="218"/>
      <c r="L318" s="163"/>
      <c r="M318" s="165"/>
      <c r="N318" s="166"/>
      <c r="O318" s="166"/>
      <c r="P318" s="166"/>
      <c r="Q318" s="166"/>
      <c r="R318" s="166"/>
      <c r="S318" s="166"/>
      <c r="T318" s="167"/>
      <c r="AT318" s="164" t="s">
        <v>152</v>
      </c>
      <c r="AU318" s="164" t="s">
        <v>86</v>
      </c>
      <c r="AV318" s="12" t="s">
        <v>84</v>
      </c>
      <c r="AW318" s="12" t="s">
        <v>32</v>
      </c>
      <c r="AX318" s="12" t="s">
        <v>77</v>
      </c>
      <c r="AY318" s="164" t="s">
        <v>143</v>
      </c>
    </row>
    <row r="319" spans="2:65" s="13" customFormat="1">
      <c r="B319" s="168"/>
      <c r="C319" s="214"/>
      <c r="D319" s="215" t="s">
        <v>152</v>
      </c>
      <c r="E319" s="216" t="s">
        <v>1</v>
      </c>
      <c r="F319" s="212" t="s">
        <v>351</v>
      </c>
      <c r="G319" s="214"/>
      <c r="H319" s="217">
        <v>2.1749999999999998</v>
      </c>
      <c r="I319" s="214"/>
      <c r="J319" s="214"/>
      <c r="K319" s="214"/>
      <c r="L319" s="168"/>
      <c r="M319" s="170"/>
      <c r="N319" s="171"/>
      <c r="O319" s="171"/>
      <c r="P319" s="171"/>
      <c r="Q319" s="171"/>
      <c r="R319" s="171"/>
      <c r="S319" s="171"/>
      <c r="T319" s="172"/>
      <c r="AT319" s="169" t="s">
        <v>152</v>
      </c>
      <c r="AU319" s="169" t="s">
        <v>86</v>
      </c>
      <c r="AV319" s="13" t="s">
        <v>86</v>
      </c>
      <c r="AW319" s="13" t="s">
        <v>32</v>
      </c>
      <c r="AX319" s="13" t="s">
        <v>77</v>
      </c>
      <c r="AY319" s="169" t="s">
        <v>143</v>
      </c>
    </row>
    <row r="320" spans="2:65" s="13" customFormat="1">
      <c r="B320" s="168"/>
      <c r="C320" s="214"/>
      <c r="D320" s="215" t="s">
        <v>152</v>
      </c>
      <c r="E320" s="216" t="s">
        <v>1</v>
      </c>
      <c r="F320" s="212" t="s">
        <v>352</v>
      </c>
      <c r="G320" s="214"/>
      <c r="H320" s="217">
        <v>2.1749999999999998</v>
      </c>
      <c r="I320" s="214"/>
      <c r="J320" s="214"/>
      <c r="K320" s="214"/>
      <c r="L320" s="168"/>
      <c r="M320" s="170"/>
      <c r="N320" s="171"/>
      <c r="O320" s="171"/>
      <c r="P320" s="171"/>
      <c r="Q320" s="171"/>
      <c r="R320" s="171"/>
      <c r="S320" s="171"/>
      <c r="T320" s="172"/>
      <c r="AT320" s="169" t="s">
        <v>152</v>
      </c>
      <c r="AU320" s="169" t="s">
        <v>86</v>
      </c>
      <c r="AV320" s="13" t="s">
        <v>86</v>
      </c>
      <c r="AW320" s="13" t="s">
        <v>32</v>
      </c>
      <c r="AX320" s="13" t="s">
        <v>77</v>
      </c>
      <c r="AY320" s="169" t="s">
        <v>143</v>
      </c>
    </row>
    <row r="321" spans="2:65" s="14" customFormat="1">
      <c r="B321" s="173"/>
      <c r="C321" s="232"/>
      <c r="D321" s="215" t="s">
        <v>152</v>
      </c>
      <c r="E321" s="233" t="s">
        <v>353</v>
      </c>
      <c r="F321" s="234" t="s">
        <v>177</v>
      </c>
      <c r="G321" s="232"/>
      <c r="H321" s="235">
        <v>4.3499999999999996</v>
      </c>
      <c r="I321" s="232"/>
      <c r="J321" s="232"/>
      <c r="K321" s="232"/>
      <c r="L321" s="173"/>
      <c r="M321" s="175"/>
      <c r="N321" s="176"/>
      <c r="O321" s="176"/>
      <c r="P321" s="176"/>
      <c r="Q321" s="176"/>
      <c r="R321" s="176"/>
      <c r="S321" s="176"/>
      <c r="T321" s="177"/>
      <c r="AT321" s="174" t="s">
        <v>152</v>
      </c>
      <c r="AU321" s="174" t="s">
        <v>86</v>
      </c>
      <c r="AV321" s="14" t="s">
        <v>150</v>
      </c>
      <c r="AW321" s="14" t="s">
        <v>32</v>
      </c>
      <c r="AX321" s="14" t="s">
        <v>84</v>
      </c>
      <c r="AY321" s="174" t="s">
        <v>143</v>
      </c>
    </row>
    <row r="322" spans="2:65" s="1" customFormat="1" ht="24" customHeight="1">
      <c r="B322" s="155"/>
      <c r="C322" s="221" t="s">
        <v>286</v>
      </c>
      <c r="D322" s="221" t="s">
        <v>146</v>
      </c>
      <c r="E322" s="222" t="s">
        <v>354</v>
      </c>
      <c r="F322" s="223" t="s">
        <v>355</v>
      </c>
      <c r="G322" s="224" t="s">
        <v>202</v>
      </c>
      <c r="H322" s="225">
        <v>0.186</v>
      </c>
      <c r="I322" s="156"/>
      <c r="J322" s="226">
        <f>ROUND(I322*H322,2)</f>
        <v>0</v>
      </c>
      <c r="K322" s="223" t="s">
        <v>149</v>
      </c>
      <c r="L322" s="31"/>
      <c r="M322" s="157" t="s">
        <v>1</v>
      </c>
      <c r="N322" s="158" t="s">
        <v>42</v>
      </c>
      <c r="O322" s="54"/>
      <c r="P322" s="159">
        <f>O322*H322</f>
        <v>0</v>
      </c>
      <c r="Q322" s="159">
        <v>0</v>
      </c>
      <c r="R322" s="159">
        <f>Q322*H322</f>
        <v>0</v>
      </c>
      <c r="S322" s="159">
        <v>0</v>
      </c>
      <c r="T322" s="160">
        <f>S322*H322</f>
        <v>0</v>
      </c>
      <c r="AR322" s="161" t="s">
        <v>257</v>
      </c>
      <c r="AT322" s="161" t="s">
        <v>146</v>
      </c>
      <c r="AU322" s="161" t="s">
        <v>86</v>
      </c>
      <c r="AY322" s="16" t="s">
        <v>143</v>
      </c>
      <c r="BE322" s="162">
        <f>IF(N322="základní",J322,0)</f>
        <v>0</v>
      </c>
      <c r="BF322" s="162">
        <f>IF(N322="snížená",J322,0)</f>
        <v>0</v>
      </c>
      <c r="BG322" s="162">
        <f>IF(N322="zákl. přenesená",J322,0)</f>
        <v>0</v>
      </c>
      <c r="BH322" s="162">
        <f>IF(N322="sníž. přenesená",J322,0)</f>
        <v>0</v>
      </c>
      <c r="BI322" s="162">
        <f>IF(N322="nulová",J322,0)</f>
        <v>0</v>
      </c>
      <c r="BJ322" s="16" t="s">
        <v>84</v>
      </c>
      <c r="BK322" s="162">
        <f>ROUND(I322*H322,2)</f>
        <v>0</v>
      </c>
      <c r="BL322" s="16" t="s">
        <v>257</v>
      </c>
      <c r="BM322" s="161" t="s">
        <v>356</v>
      </c>
    </row>
    <row r="323" spans="2:65" s="11" customFormat="1" ht="22.9" customHeight="1">
      <c r="B323" s="142"/>
      <c r="C323" s="206"/>
      <c r="D323" s="207" t="s">
        <v>76</v>
      </c>
      <c r="E323" s="210" t="s">
        <v>357</v>
      </c>
      <c r="F323" s="210" t="s">
        <v>358</v>
      </c>
      <c r="G323" s="206"/>
      <c r="H323" s="206"/>
      <c r="I323" s="206"/>
      <c r="J323" s="211">
        <f>BK323</f>
        <v>0</v>
      </c>
      <c r="K323" s="206"/>
      <c r="L323" s="142"/>
      <c r="M323" s="147"/>
      <c r="N323" s="148"/>
      <c r="O323" s="148"/>
      <c r="P323" s="149">
        <f>SUM(P324:P334)</f>
        <v>0</v>
      </c>
      <c r="Q323" s="148"/>
      <c r="R323" s="149">
        <f>SUM(R324:R334)</f>
        <v>0.124488</v>
      </c>
      <c r="S323" s="148"/>
      <c r="T323" s="150">
        <f>SUM(T324:T334)</f>
        <v>0.43248399999999998</v>
      </c>
      <c r="AR323" s="143" t="s">
        <v>86</v>
      </c>
      <c r="AT323" s="151" t="s">
        <v>76</v>
      </c>
      <c r="AU323" s="151" t="s">
        <v>84</v>
      </c>
      <c r="AY323" s="143" t="s">
        <v>143</v>
      </c>
      <c r="BK323" s="152">
        <f>SUM(BK324:BK334)</f>
        <v>0</v>
      </c>
    </row>
    <row r="324" spans="2:65" s="1" customFormat="1" ht="24" customHeight="1">
      <c r="B324" s="155"/>
      <c r="C324" s="221" t="s">
        <v>359</v>
      </c>
      <c r="D324" s="221" t="s">
        <v>146</v>
      </c>
      <c r="E324" s="222" t="s">
        <v>360</v>
      </c>
      <c r="F324" s="223" t="s">
        <v>361</v>
      </c>
      <c r="G324" s="224" t="s">
        <v>103</v>
      </c>
      <c r="H324" s="225">
        <v>5.2</v>
      </c>
      <c r="I324" s="156"/>
      <c r="J324" s="226">
        <f>ROUND(I324*H324,2)</f>
        <v>0</v>
      </c>
      <c r="K324" s="223" t="s">
        <v>149</v>
      </c>
      <c r="L324" s="31"/>
      <c r="M324" s="157" t="s">
        <v>1</v>
      </c>
      <c r="N324" s="158" t="s">
        <v>42</v>
      </c>
      <c r="O324" s="54"/>
      <c r="P324" s="159">
        <f>O324*H324</f>
        <v>0</v>
      </c>
      <c r="Q324" s="159">
        <v>0</v>
      </c>
      <c r="R324" s="159">
        <f>Q324*H324</f>
        <v>0</v>
      </c>
      <c r="S324" s="159">
        <v>8.3169999999999994E-2</v>
      </c>
      <c r="T324" s="160">
        <f>S324*H324</f>
        <v>0.43248399999999998</v>
      </c>
      <c r="AR324" s="161" t="s">
        <v>257</v>
      </c>
      <c r="AT324" s="161" t="s">
        <v>146</v>
      </c>
      <c r="AU324" s="161" t="s">
        <v>86</v>
      </c>
      <c r="AY324" s="16" t="s">
        <v>143</v>
      </c>
      <c r="BE324" s="162">
        <f>IF(N324="základní",J324,0)</f>
        <v>0</v>
      </c>
      <c r="BF324" s="162">
        <f>IF(N324="snížená",J324,0)</f>
        <v>0</v>
      </c>
      <c r="BG324" s="162">
        <f>IF(N324="zákl. přenesená",J324,0)</f>
        <v>0</v>
      </c>
      <c r="BH324" s="162">
        <f>IF(N324="sníž. přenesená",J324,0)</f>
        <v>0</v>
      </c>
      <c r="BI324" s="162">
        <f>IF(N324="nulová",J324,0)</f>
        <v>0</v>
      </c>
      <c r="BJ324" s="16" t="s">
        <v>84</v>
      </c>
      <c r="BK324" s="162">
        <f>ROUND(I324*H324,2)</f>
        <v>0</v>
      </c>
      <c r="BL324" s="16" t="s">
        <v>257</v>
      </c>
      <c r="BM324" s="161" t="s">
        <v>362</v>
      </c>
    </row>
    <row r="325" spans="2:65" s="12" customFormat="1">
      <c r="B325" s="163"/>
      <c r="C325" s="218"/>
      <c r="D325" s="215" t="s">
        <v>152</v>
      </c>
      <c r="E325" s="219" t="s">
        <v>1</v>
      </c>
      <c r="F325" s="220" t="s">
        <v>281</v>
      </c>
      <c r="G325" s="218"/>
      <c r="H325" s="219" t="s">
        <v>1</v>
      </c>
      <c r="I325" s="218"/>
      <c r="J325" s="218"/>
      <c r="K325" s="218"/>
      <c r="L325" s="163"/>
      <c r="M325" s="165"/>
      <c r="N325" s="166"/>
      <c r="O325" s="166"/>
      <c r="P325" s="166"/>
      <c r="Q325" s="166"/>
      <c r="R325" s="166"/>
      <c r="S325" s="166"/>
      <c r="T325" s="167"/>
      <c r="AT325" s="164" t="s">
        <v>152</v>
      </c>
      <c r="AU325" s="164" t="s">
        <v>86</v>
      </c>
      <c r="AV325" s="12" t="s">
        <v>84</v>
      </c>
      <c r="AW325" s="12" t="s">
        <v>32</v>
      </c>
      <c r="AX325" s="12" t="s">
        <v>77</v>
      </c>
      <c r="AY325" s="164" t="s">
        <v>143</v>
      </c>
    </row>
    <row r="326" spans="2:65" s="13" customFormat="1">
      <c r="B326" s="168"/>
      <c r="C326" s="214"/>
      <c r="D326" s="215" t="s">
        <v>152</v>
      </c>
      <c r="E326" s="216" t="s">
        <v>1</v>
      </c>
      <c r="F326" s="212" t="s">
        <v>232</v>
      </c>
      <c r="G326" s="214"/>
      <c r="H326" s="217">
        <v>5.2</v>
      </c>
      <c r="I326" s="214"/>
      <c r="J326" s="214"/>
      <c r="K326" s="214"/>
      <c r="L326" s="168"/>
      <c r="M326" s="170"/>
      <c r="N326" s="171"/>
      <c r="O326" s="171"/>
      <c r="P326" s="171"/>
      <c r="Q326" s="171"/>
      <c r="R326" s="171"/>
      <c r="S326" s="171"/>
      <c r="T326" s="172"/>
      <c r="AT326" s="169" t="s">
        <v>152</v>
      </c>
      <c r="AU326" s="169" t="s">
        <v>86</v>
      </c>
      <c r="AV326" s="13" t="s">
        <v>86</v>
      </c>
      <c r="AW326" s="13" t="s">
        <v>32</v>
      </c>
      <c r="AX326" s="13" t="s">
        <v>77</v>
      </c>
      <c r="AY326" s="169" t="s">
        <v>143</v>
      </c>
    </row>
    <row r="327" spans="2:65" s="14" customFormat="1">
      <c r="B327" s="173"/>
      <c r="C327" s="232"/>
      <c r="D327" s="215" t="s">
        <v>152</v>
      </c>
      <c r="E327" s="233" t="s">
        <v>363</v>
      </c>
      <c r="F327" s="234" t="s">
        <v>177</v>
      </c>
      <c r="G327" s="232"/>
      <c r="H327" s="235">
        <v>5.2</v>
      </c>
      <c r="I327" s="232"/>
      <c r="J327" s="232"/>
      <c r="K327" s="232"/>
      <c r="L327" s="173"/>
      <c r="M327" s="175"/>
      <c r="N327" s="176"/>
      <c r="O327" s="176"/>
      <c r="P327" s="176"/>
      <c r="Q327" s="176"/>
      <c r="R327" s="176"/>
      <c r="S327" s="176"/>
      <c r="T327" s="177"/>
      <c r="AT327" s="174" t="s">
        <v>152</v>
      </c>
      <c r="AU327" s="174" t="s">
        <v>86</v>
      </c>
      <c r="AV327" s="14" t="s">
        <v>150</v>
      </c>
      <c r="AW327" s="14" t="s">
        <v>32</v>
      </c>
      <c r="AX327" s="14" t="s">
        <v>84</v>
      </c>
      <c r="AY327" s="174" t="s">
        <v>143</v>
      </c>
    </row>
    <row r="328" spans="2:65" s="1" customFormat="1" ht="24" customHeight="1">
      <c r="B328" s="155"/>
      <c r="C328" s="221" t="s">
        <v>364</v>
      </c>
      <c r="D328" s="221" t="s">
        <v>146</v>
      </c>
      <c r="E328" s="222" t="s">
        <v>365</v>
      </c>
      <c r="F328" s="223" t="s">
        <v>366</v>
      </c>
      <c r="G328" s="224" t="s">
        <v>103</v>
      </c>
      <c r="H328" s="225">
        <v>5.2</v>
      </c>
      <c r="I328" s="156"/>
      <c r="J328" s="226">
        <f>ROUND(I328*H328,2)</f>
        <v>0</v>
      </c>
      <c r="K328" s="223" t="s">
        <v>149</v>
      </c>
      <c r="L328" s="31"/>
      <c r="M328" s="157" t="s">
        <v>1</v>
      </c>
      <c r="N328" s="158" t="s">
        <v>42</v>
      </c>
      <c r="O328" s="54"/>
      <c r="P328" s="159">
        <f>O328*H328</f>
        <v>0</v>
      </c>
      <c r="Q328" s="159">
        <v>3.9199999999999999E-3</v>
      </c>
      <c r="R328" s="159">
        <f>Q328*H328</f>
        <v>2.0383999999999999E-2</v>
      </c>
      <c r="S328" s="159">
        <v>0</v>
      </c>
      <c r="T328" s="160">
        <f>S328*H328</f>
        <v>0</v>
      </c>
      <c r="AR328" s="161" t="s">
        <v>257</v>
      </c>
      <c r="AT328" s="161" t="s">
        <v>146</v>
      </c>
      <c r="AU328" s="161" t="s">
        <v>86</v>
      </c>
      <c r="AY328" s="16" t="s">
        <v>143</v>
      </c>
      <c r="BE328" s="162">
        <f>IF(N328="základní",J328,0)</f>
        <v>0</v>
      </c>
      <c r="BF328" s="162">
        <f>IF(N328="snížená",J328,0)</f>
        <v>0</v>
      </c>
      <c r="BG328" s="162">
        <f>IF(N328="zákl. přenesená",J328,0)</f>
        <v>0</v>
      </c>
      <c r="BH328" s="162">
        <f>IF(N328="sníž. přenesená",J328,0)</f>
        <v>0</v>
      </c>
      <c r="BI328" s="162">
        <f>IF(N328="nulová",J328,0)</f>
        <v>0</v>
      </c>
      <c r="BJ328" s="16" t="s">
        <v>84</v>
      </c>
      <c r="BK328" s="162">
        <f>ROUND(I328*H328,2)</f>
        <v>0</v>
      </c>
      <c r="BL328" s="16" t="s">
        <v>257</v>
      </c>
      <c r="BM328" s="161" t="s">
        <v>367</v>
      </c>
    </row>
    <row r="329" spans="2:65" s="12" customFormat="1">
      <c r="B329" s="163"/>
      <c r="C329" s="218"/>
      <c r="D329" s="215" t="s">
        <v>152</v>
      </c>
      <c r="E329" s="219" t="s">
        <v>1</v>
      </c>
      <c r="F329" s="220" t="s">
        <v>190</v>
      </c>
      <c r="G329" s="218"/>
      <c r="H329" s="219" t="s">
        <v>1</v>
      </c>
      <c r="I329" s="218"/>
      <c r="J329" s="218"/>
      <c r="K329" s="218"/>
      <c r="L329" s="163"/>
      <c r="M329" s="165"/>
      <c r="N329" s="166"/>
      <c r="O329" s="166"/>
      <c r="P329" s="166"/>
      <c r="Q329" s="166"/>
      <c r="R329" s="166"/>
      <c r="S329" s="166"/>
      <c r="T329" s="167"/>
      <c r="AT329" s="164" t="s">
        <v>152</v>
      </c>
      <c r="AU329" s="164" t="s">
        <v>86</v>
      </c>
      <c r="AV329" s="12" t="s">
        <v>84</v>
      </c>
      <c r="AW329" s="12" t="s">
        <v>32</v>
      </c>
      <c r="AX329" s="12" t="s">
        <v>77</v>
      </c>
      <c r="AY329" s="164" t="s">
        <v>143</v>
      </c>
    </row>
    <row r="330" spans="2:65" s="13" customFormat="1">
      <c r="B330" s="168"/>
      <c r="C330" s="214"/>
      <c r="D330" s="215" t="s">
        <v>152</v>
      </c>
      <c r="E330" s="216" t="s">
        <v>1</v>
      </c>
      <c r="F330" s="212" t="s">
        <v>232</v>
      </c>
      <c r="G330" s="214"/>
      <c r="H330" s="217">
        <v>5.2</v>
      </c>
      <c r="I330" s="214"/>
      <c r="J330" s="214"/>
      <c r="K330" s="214"/>
      <c r="L330" s="168"/>
      <c r="M330" s="170"/>
      <c r="N330" s="171"/>
      <c r="O330" s="171"/>
      <c r="P330" s="171"/>
      <c r="Q330" s="171"/>
      <c r="R330" s="171"/>
      <c r="S330" s="171"/>
      <c r="T330" s="172"/>
      <c r="AT330" s="169" t="s">
        <v>152</v>
      </c>
      <c r="AU330" s="169" t="s">
        <v>86</v>
      </c>
      <c r="AV330" s="13" t="s">
        <v>86</v>
      </c>
      <c r="AW330" s="13" t="s">
        <v>32</v>
      </c>
      <c r="AX330" s="13" t="s">
        <v>77</v>
      </c>
      <c r="AY330" s="169" t="s">
        <v>143</v>
      </c>
    </row>
    <row r="331" spans="2:65" s="14" customFormat="1">
      <c r="B331" s="173"/>
      <c r="C331" s="232"/>
      <c r="D331" s="215" t="s">
        <v>152</v>
      </c>
      <c r="E331" s="233" t="s">
        <v>1</v>
      </c>
      <c r="F331" s="234" t="s">
        <v>177</v>
      </c>
      <c r="G331" s="232"/>
      <c r="H331" s="235">
        <v>5.2</v>
      </c>
      <c r="I331" s="232"/>
      <c r="J331" s="232"/>
      <c r="K331" s="232"/>
      <c r="L331" s="173"/>
      <c r="M331" s="175"/>
      <c r="N331" s="176"/>
      <c r="O331" s="176"/>
      <c r="P331" s="176"/>
      <c r="Q331" s="176"/>
      <c r="R331" s="176"/>
      <c r="S331" s="176"/>
      <c r="T331" s="177"/>
      <c r="AT331" s="174" t="s">
        <v>152</v>
      </c>
      <c r="AU331" s="174" t="s">
        <v>86</v>
      </c>
      <c r="AV331" s="14" t="s">
        <v>150</v>
      </c>
      <c r="AW331" s="14" t="s">
        <v>32</v>
      </c>
      <c r="AX331" s="14" t="s">
        <v>84</v>
      </c>
      <c r="AY331" s="174" t="s">
        <v>143</v>
      </c>
    </row>
    <row r="332" spans="2:65" s="1" customFormat="1" ht="16.5" customHeight="1">
      <c r="B332" s="155"/>
      <c r="C332" s="236" t="s">
        <v>368</v>
      </c>
      <c r="D332" s="236" t="s">
        <v>283</v>
      </c>
      <c r="E332" s="237" t="s">
        <v>369</v>
      </c>
      <c r="F332" s="238" t="s">
        <v>370</v>
      </c>
      <c r="G332" s="239" t="s">
        <v>103</v>
      </c>
      <c r="H332" s="240">
        <v>5.72</v>
      </c>
      <c r="I332" s="178"/>
      <c r="J332" s="241">
        <f>ROUND(I332*H332,2)</f>
        <v>0</v>
      </c>
      <c r="K332" s="238" t="s">
        <v>149</v>
      </c>
      <c r="L332" s="179"/>
      <c r="M332" s="180" t="s">
        <v>1</v>
      </c>
      <c r="N332" s="181" t="s">
        <v>42</v>
      </c>
      <c r="O332" s="54"/>
      <c r="P332" s="159">
        <f>O332*H332</f>
        <v>0</v>
      </c>
      <c r="Q332" s="159">
        <v>1.8200000000000001E-2</v>
      </c>
      <c r="R332" s="159">
        <f>Q332*H332</f>
        <v>0.104104</v>
      </c>
      <c r="S332" s="159">
        <v>0</v>
      </c>
      <c r="T332" s="160">
        <f>S332*H332</f>
        <v>0</v>
      </c>
      <c r="AR332" s="161" t="s">
        <v>286</v>
      </c>
      <c r="AT332" s="161" t="s">
        <v>283</v>
      </c>
      <c r="AU332" s="161" t="s">
        <v>86</v>
      </c>
      <c r="AY332" s="16" t="s">
        <v>143</v>
      </c>
      <c r="BE332" s="162">
        <f>IF(N332="základní",J332,0)</f>
        <v>0</v>
      </c>
      <c r="BF332" s="162">
        <f>IF(N332="snížená",J332,0)</f>
        <v>0</v>
      </c>
      <c r="BG332" s="162">
        <f>IF(N332="zákl. přenesená",J332,0)</f>
        <v>0</v>
      </c>
      <c r="BH332" s="162">
        <f>IF(N332="sníž. přenesená",J332,0)</f>
        <v>0</v>
      </c>
      <c r="BI332" s="162">
        <f>IF(N332="nulová",J332,0)</f>
        <v>0</v>
      </c>
      <c r="BJ332" s="16" t="s">
        <v>84</v>
      </c>
      <c r="BK332" s="162">
        <f>ROUND(I332*H332,2)</f>
        <v>0</v>
      </c>
      <c r="BL332" s="16" t="s">
        <v>257</v>
      </c>
      <c r="BM332" s="161" t="s">
        <v>371</v>
      </c>
    </row>
    <row r="333" spans="2:65" s="13" customFormat="1">
      <c r="B333" s="168"/>
      <c r="C333" s="214"/>
      <c r="D333" s="215" t="s">
        <v>152</v>
      </c>
      <c r="E333" s="216" t="s">
        <v>1</v>
      </c>
      <c r="F333" s="212" t="s">
        <v>372</v>
      </c>
      <c r="G333" s="214"/>
      <c r="H333" s="217">
        <v>5.72</v>
      </c>
      <c r="I333" s="214"/>
      <c r="J333" s="214"/>
      <c r="K333" s="214"/>
      <c r="L333" s="168"/>
      <c r="M333" s="170"/>
      <c r="N333" s="171"/>
      <c r="O333" s="171"/>
      <c r="P333" s="171"/>
      <c r="Q333" s="171"/>
      <c r="R333" s="171"/>
      <c r="S333" s="171"/>
      <c r="T333" s="172"/>
      <c r="AT333" s="169" t="s">
        <v>152</v>
      </c>
      <c r="AU333" s="169" t="s">
        <v>86</v>
      </c>
      <c r="AV333" s="13" t="s">
        <v>86</v>
      </c>
      <c r="AW333" s="13" t="s">
        <v>32</v>
      </c>
      <c r="AX333" s="13" t="s">
        <v>84</v>
      </c>
      <c r="AY333" s="169" t="s">
        <v>143</v>
      </c>
    </row>
    <row r="334" spans="2:65" s="1" customFormat="1" ht="24" customHeight="1">
      <c r="B334" s="155"/>
      <c r="C334" s="221" t="s">
        <v>373</v>
      </c>
      <c r="D334" s="221" t="s">
        <v>146</v>
      </c>
      <c r="E334" s="222" t="s">
        <v>374</v>
      </c>
      <c r="F334" s="223" t="s">
        <v>375</v>
      </c>
      <c r="G334" s="224" t="s">
        <v>202</v>
      </c>
      <c r="H334" s="225">
        <v>0.124</v>
      </c>
      <c r="I334" s="156"/>
      <c r="J334" s="226">
        <f>ROUND(I334*H334,2)</f>
        <v>0</v>
      </c>
      <c r="K334" s="223" t="s">
        <v>149</v>
      </c>
      <c r="L334" s="31"/>
      <c r="M334" s="157" t="s">
        <v>1</v>
      </c>
      <c r="N334" s="158" t="s">
        <v>42</v>
      </c>
      <c r="O334" s="54"/>
      <c r="P334" s="159">
        <f>O334*H334</f>
        <v>0</v>
      </c>
      <c r="Q334" s="159">
        <v>0</v>
      </c>
      <c r="R334" s="159">
        <f>Q334*H334</f>
        <v>0</v>
      </c>
      <c r="S334" s="159">
        <v>0</v>
      </c>
      <c r="T334" s="160">
        <f>S334*H334</f>
        <v>0</v>
      </c>
      <c r="AR334" s="161" t="s">
        <v>257</v>
      </c>
      <c r="AT334" s="161" t="s">
        <v>146</v>
      </c>
      <c r="AU334" s="161" t="s">
        <v>86</v>
      </c>
      <c r="AY334" s="16" t="s">
        <v>143</v>
      </c>
      <c r="BE334" s="162">
        <f>IF(N334="základní",J334,0)</f>
        <v>0</v>
      </c>
      <c r="BF334" s="162">
        <f>IF(N334="snížená",J334,0)</f>
        <v>0</v>
      </c>
      <c r="BG334" s="162">
        <f>IF(N334="zákl. přenesená",J334,0)</f>
        <v>0</v>
      </c>
      <c r="BH334" s="162">
        <f>IF(N334="sníž. přenesená",J334,0)</f>
        <v>0</v>
      </c>
      <c r="BI334" s="162">
        <f>IF(N334="nulová",J334,0)</f>
        <v>0</v>
      </c>
      <c r="BJ334" s="16" t="s">
        <v>84</v>
      </c>
      <c r="BK334" s="162">
        <f>ROUND(I334*H334,2)</f>
        <v>0</v>
      </c>
      <c r="BL334" s="16" t="s">
        <v>257</v>
      </c>
      <c r="BM334" s="161" t="s">
        <v>376</v>
      </c>
    </row>
    <row r="335" spans="2:65" s="11" customFormat="1" ht="22.9" customHeight="1">
      <c r="B335" s="142"/>
      <c r="C335" s="206"/>
      <c r="D335" s="207" t="s">
        <v>76</v>
      </c>
      <c r="E335" s="210" t="s">
        <v>377</v>
      </c>
      <c r="F335" s="210" t="s">
        <v>378</v>
      </c>
      <c r="G335" s="206"/>
      <c r="H335" s="206"/>
      <c r="I335" s="206"/>
      <c r="J335" s="211">
        <f>BK335</f>
        <v>0</v>
      </c>
      <c r="K335" s="206"/>
      <c r="L335" s="142"/>
      <c r="M335" s="147"/>
      <c r="N335" s="148"/>
      <c r="O335" s="148"/>
      <c r="P335" s="149">
        <f>SUM(P336:P368)</f>
        <v>0</v>
      </c>
      <c r="Q335" s="148"/>
      <c r="R335" s="149">
        <f>SUM(R336:R368)</f>
        <v>3.1336287999999999</v>
      </c>
      <c r="S335" s="148"/>
      <c r="T335" s="150">
        <f>SUM(T336:T368)</f>
        <v>0</v>
      </c>
      <c r="AR335" s="143" t="s">
        <v>86</v>
      </c>
      <c r="AT335" s="151" t="s">
        <v>76</v>
      </c>
      <c r="AU335" s="151" t="s">
        <v>84</v>
      </c>
      <c r="AY335" s="143" t="s">
        <v>143</v>
      </c>
      <c r="BK335" s="152">
        <f>SUM(BK336:BK368)</f>
        <v>0</v>
      </c>
    </row>
    <row r="336" spans="2:65" s="1" customFormat="1" ht="24" customHeight="1">
      <c r="B336" s="155"/>
      <c r="C336" s="221" t="s">
        <v>379</v>
      </c>
      <c r="D336" s="221" t="s">
        <v>146</v>
      </c>
      <c r="E336" s="222" t="s">
        <v>380</v>
      </c>
      <c r="F336" s="223" t="s">
        <v>381</v>
      </c>
      <c r="G336" s="224" t="s">
        <v>103</v>
      </c>
      <c r="H336" s="225">
        <v>160.58000000000001</v>
      </c>
      <c r="I336" s="156"/>
      <c r="J336" s="226">
        <f>ROUND(I336*H336,2)</f>
        <v>0</v>
      </c>
      <c r="K336" s="223" t="s">
        <v>149</v>
      </c>
      <c r="L336" s="31"/>
      <c r="M336" s="157" t="s">
        <v>1</v>
      </c>
      <c r="N336" s="158" t="s">
        <v>42</v>
      </c>
      <c r="O336" s="54"/>
      <c r="P336" s="159">
        <f>O336*H336</f>
        <v>0</v>
      </c>
      <c r="Q336" s="159">
        <v>5.1999999999999998E-3</v>
      </c>
      <c r="R336" s="159">
        <f>Q336*H336</f>
        <v>0.83501599999999998</v>
      </c>
      <c r="S336" s="159">
        <v>0</v>
      </c>
      <c r="T336" s="160">
        <f>S336*H336</f>
        <v>0</v>
      </c>
      <c r="AR336" s="161" t="s">
        <v>257</v>
      </c>
      <c r="AT336" s="161" t="s">
        <v>146</v>
      </c>
      <c r="AU336" s="161" t="s">
        <v>86</v>
      </c>
      <c r="AY336" s="16" t="s">
        <v>143</v>
      </c>
      <c r="BE336" s="162">
        <f>IF(N336="základní",J336,0)</f>
        <v>0</v>
      </c>
      <c r="BF336" s="162">
        <f>IF(N336="snížená",J336,0)</f>
        <v>0</v>
      </c>
      <c r="BG336" s="162">
        <f>IF(N336="zákl. přenesená",J336,0)</f>
        <v>0</v>
      </c>
      <c r="BH336" s="162">
        <f>IF(N336="sníž. přenesená",J336,0)</f>
        <v>0</v>
      </c>
      <c r="BI336" s="162">
        <f>IF(N336="nulová",J336,0)</f>
        <v>0</v>
      </c>
      <c r="BJ336" s="16" t="s">
        <v>84</v>
      </c>
      <c r="BK336" s="162">
        <f>ROUND(I336*H336,2)</f>
        <v>0</v>
      </c>
      <c r="BL336" s="16" t="s">
        <v>257</v>
      </c>
      <c r="BM336" s="161" t="s">
        <v>382</v>
      </c>
    </row>
    <row r="337" spans="2:65" s="12" customFormat="1">
      <c r="B337" s="163"/>
      <c r="C337" s="218"/>
      <c r="D337" s="215" t="s">
        <v>152</v>
      </c>
      <c r="E337" s="219" t="s">
        <v>1</v>
      </c>
      <c r="F337" s="220" t="s">
        <v>383</v>
      </c>
      <c r="G337" s="218"/>
      <c r="H337" s="219" t="s">
        <v>1</v>
      </c>
      <c r="I337" s="218"/>
      <c r="J337" s="218"/>
      <c r="K337" s="218"/>
      <c r="L337" s="163"/>
      <c r="M337" s="165"/>
      <c r="N337" s="166"/>
      <c r="O337" s="166"/>
      <c r="P337" s="166"/>
      <c r="Q337" s="166"/>
      <c r="R337" s="166"/>
      <c r="S337" s="166"/>
      <c r="T337" s="167"/>
      <c r="AT337" s="164" t="s">
        <v>152</v>
      </c>
      <c r="AU337" s="164" t="s">
        <v>86</v>
      </c>
      <c r="AV337" s="12" t="s">
        <v>84</v>
      </c>
      <c r="AW337" s="12" t="s">
        <v>32</v>
      </c>
      <c r="AX337" s="12" t="s">
        <v>77</v>
      </c>
      <c r="AY337" s="164" t="s">
        <v>143</v>
      </c>
    </row>
    <row r="338" spans="2:65" s="13" customFormat="1">
      <c r="B338" s="168"/>
      <c r="C338" s="214"/>
      <c r="D338" s="215" t="s">
        <v>152</v>
      </c>
      <c r="E338" s="216" t="s">
        <v>1</v>
      </c>
      <c r="F338" s="212" t="s">
        <v>166</v>
      </c>
      <c r="G338" s="214"/>
      <c r="H338" s="217">
        <v>11.3</v>
      </c>
      <c r="I338" s="214"/>
      <c r="J338" s="214"/>
      <c r="K338" s="214"/>
      <c r="L338" s="168"/>
      <c r="M338" s="170"/>
      <c r="N338" s="171"/>
      <c r="O338" s="171"/>
      <c r="P338" s="171"/>
      <c r="Q338" s="171"/>
      <c r="R338" s="171"/>
      <c r="S338" s="171"/>
      <c r="T338" s="172"/>
      <c r="AT338" s="169" t="s">
        <v>152</v>
      </c>
      <c r="AU338" s="169" t="s">
        <v>86</v>
      </c>
      <c r="AV338" s="13" t="s">
        <v>86</v>
      </c>
      <c r="AW338" s="13" t="s">
        <v>32</v>
      </c>
      <c r="AX338" s="13" t="s">
        <v>77</v>
      </c>
      <c r="AY338" s="169" t="s">
        <v>143</v>
      </c>
    </row>
    <row r="339" spans="2:65" s="13" customFormat="1">
      <c r="B339" s="168"/>
      <c r="C339" s="214"/>
      <c r="D339" s="215" t="s">
        <v>152</v>
      </c>
      <c r="E339" s="216" t="s">
        <v>1</v>
      </c>
      <c r="F339" s="212" t="s">
        <v>167</v>
      </c>
      <c r="G339" s="214"/>
      <c r="H339" s="217">
        <v>8.92</v>
      </c>
      <c r="I339" s="214"/>
      <c r="J339" s="214"/>
      <c r="K339" s="214"/>
      <c r="L339" s="168"/>
      <c r="M339" s="170"/>
      <c r="N339" s="171"/>
      <c r="O339" s="171"/>
      <c r="P339" s="171"/>
      <c r="Q339" s="171"/>
      <c r="R339" s="171"/>
      <c r="S339" s="171"/>
      <c r="T339" s="172"/>
      <c r="AT339" s="169" t="s">
        <v>152</v>
      </c>
      <c r="AU339" s="169" t="s">
        <v>86</v>
      </c>
      <c r="AV339" s="13" t="s">
        <v>86</v>
      </c>
      <c r="AW339" s="13" t="s">
        <v>32</v>
      </c>
      <c r="AX339" s="13" t="s">
        <v>77</v>
      </c>
      <c r="AY339" s="169" t="s">
        <v>143</v>
      </c>
    </row>
    <row r="340" spans="2:65" s="13" customFormat="1">
      <c r="B340" s="168"/>
      <c r="C340" s="214"/>
      <c r="D340" s="215" t="s">
        <v>152</v>
      </c>
      <c r="E340" s="216" t="s">
        <v>1</v>
      </c>
      <c r="F340" s="212" t="s">
        <v>168</v>
      </c>
      <c r="G340" s="214"/>
      <c r="H340" s="217">
        <v>9.2200000000000006</v>
      </c>
      <c r="I340" s="214"/>
      <c r="J340" s="214"/>
      <c r="K340" s="214"/>
      <c r="L340" s="168"/>
      <c r="M340" s="170"/>
      <c r="N340" s="171"/>
      <c r="O340" s="171"/>
      <c r="P340" s="171"/>
      <c r="Q340" s="171"/>
      <c r="R340" s="171"/>
      <c r="S340" s="171"/>
      <c r="T340" s="172"/>
      <c r="AT340" s="169" t="s">
        <v>152</v>
      </c>
      <c r="AU340" s="169" t="s">
        <v>86</v>
      </c>
      <c r="AV340" s="13" t="s">
        <v>86</v>
      </c>
      <c r="AW340" s="13" t="s">
        <v>32</v>
      </c>
      <c r="AX340" s="13" t="s">
        <v>77</v>
      </c>
      <c r="AY340" s="169" t="s">
        <v>143</v>
      </c>
    </row>
    <row r="341" spans="2:65" s="13" customFormat="1">
      <c r="B341" s="168"/>
      <c r="C341" s="214"/>
      <c r="D341" s="215" t="s">
        <v>152</v>
      </c>
      <c r="E341" s="216" t="s">
        <v>1</v>
      </c>
      <c r="F341" s="212" t="s">
        <v>169</v>
      </c>
      <c r="G341" s="214"/>
      <c r="H341" s="217">
        <v>13.1</v>
      </c>
      <c r="I341" s="214"/>
      <c r="J341" s="214"/>
      <c r="K341" s="214"/>
      <c r="L341" s="168"/>
      <c r="M341" s="170"/>
      <c r="N341" s="171"/>
      <c r="O341" s="171"/>
      <c r="P341" s="171"/>
      <c r="Q341" s="171"/>
      <c r="R341" s="171"/>
      <c r="S341" s="171"/>
      <c r="T341" s="172"/>
      <c r="AT341" s="169" t="s">
        <v>152</v>
      </c>
      <c r="AU341" s="169" t="s">
        <v>86</v>
      </c>
      <c r="AV341" s="13" t="s">
        <v>86</v>
      </c>
      <c r="AW341" s="13" t="s">
        <v>32</v>
      </c>
      <c r="AX341" s="13" t="s">
        <v>77</v>
      </c>
      <c r="AY341" s="169" t="s">
        <v>143</v>
      </c>
    </row>
    <row r="342" spans="2:65" s="13" customFormat="1">
      <c r="B342" s="168"/>
      <c r="C342" s="214"/>
      <c r="D342" s="215" t="s">
        <v>152</v>
      </c>
      <c r="E342" s="216" t="s">
        <v>1</v>
      </c>
      <c r="F342" s="212" t="s">
        <v>170</v>
      </c>
      <c r="G342" s="214"/>
      <c r="H342" s="217">
        <v>12.3</v>
      </c>
      <c r="I342" s="214"/>
      <c r="J342" s="214"/>
      <c r="K342" s="214"/>
      <c r="L342" s="168"/>
      <c r="M342" s="170"/>
      <c r="N342" s="171"/>
      <c r="O342" s="171"/>
      <c r="P342" s="171"/>
      <c r="Q342" s="171"/>
      <c r="R342" s="171"/>
      <c r="S342" s="171"/>
      <c r="T342" s="172"/>
      <c r="AT342" s="169" t="s">
        <v>152</v>
      </c>
      <c r="AU342" s="169" t="s">
        <v>86</v>
      </c>
      <c r="AV342" s="13" t="s">
        <v>86</v>
      </c>
      <c r="AW342" s="13" t="s">
        <v>32</v>
      </c>
      <c r="AX342" s="13" t="s">
        <v>77</v>
      </c>
      <c r="AY342" s="169" t="s">
        <v>143</v>
      </c>
    </row>
    <row r="343" spans="2:65" s="13" customFormat="1">
      <c r="B343" s="168"/>
      <c r="C343" s="214"/>
      <c r="D343" s="215" t="s">
        <v>152</v>
      </c>
      <c r="E343" s="216" t="s">
        <v>1</v>
      </c>
      <c r="F343" s="212" t="s">
        <v>171</v>
      </c>
      <c r="G343" s="214"/>
      <c r="H343" s="217">
        <v>14.34</v>
      </c>
      <c r="I343" s="214"/>
      <c r="J343" s="214"/>
      <c r="K343" s="214"/>
      <c r="L343" s="168"/>
      <c r="M343" s="170"/>
      <c r="N343" s="171"/>
      <c r="O343" s="171"/>
      <c r="P343" s="171"/>
      <c r="Q343" s="171"/>
      <c r="R343" s="171"/>
      <c r="S343" s="171"/>
      <c r="T343" s="172"/>
      <c r="AT343" s="169" t="s">
        <v>152</v>
      </c>
      <c r="AU343" s="169" t="s">
        <v>86</v>
      </c>
      <c r="AV343" s="13" t="s">
        <v>86</v>
      </c>
      <c r="AW343" s="13" t="s">
        <v>32</v>
      </c>
      <c r="AX343" s="13" t="s">
        <v>77</v>
      </c>
      <c r="AY343" s="169" t="s">
        <v>143</v>
      </c>
    </row>
    <row r="344" spans="2:65" s="13" customFormat="1">
      <c r="B344" s="168"/>
      <c r="C344" s="214"/>
      <c r="D344" s="215" t="s">
        <v>152</v>
      </c>
      <c r="E344" s="216" t="s">
        <v>1</v>
      </c>
      <c r="F344" s="212" t="s">
        <v>172</v>
      </c>
      <c r="G344" s="214"/>
      <c r="H344" s="217">
        <v>22.56</v>
      </c>
      <c r="I344" s="214"/>
      <c r="J344" s="214"/>
      <c r="K344" s="214"/>
      <c r="L344" s="168"/>
      <c r="M344" s="170"/>
      <c r="N344" s="171"/>
      <c r="O344" s="171"/>
      <c r="P344" s="171"/>
      <c r="Q344" s="171"/>
      <c r="R344" s="171"/>
      <c r="S344" s="171"/>
      <c r="T344" s="172"/>
      <c r="AT344" s="169" t="s">
        <v>152</v>
      </c>
      <c r="AU344" s="169" t="s">
        <v>86</v>
      </c>
      <c r="AV344" s="13" t="s">
        <v>86</v>
      </c>
      <c r="AW344" s="13" t="s">
        <v>32</v>
      </c>
      <c r="AX344" s="13" t="s">
        <v>77</v>
      </c>
      <c r="AY344" s="169" t="s">
        <v>143</v>
      </c>
    </row>
    <row r="345" spans="2:65" s="13" customFormat="1">
      <c r="B345" s="168"/>
      <c r="C345" s="214"/>
      <c r="D345" s="215" t="s">
        <v>152</v>
      </c>
      <c r="E345" s="216" t="s">
        <v>1</v>
      </c>
      <c r="F345" s="212" t="s">
        <v>173</v>
      </c>
      <c r="G345" s="214"/>
      <c r="H345" s="217">
        <v>17.239999999999998</v>
      </c>
      <c r="I345" s="214"/>
      <c r="J345" s="214"/>
      <c r="K345" s="214"/>
      <c r="L345" s="168"/>
      <c r="M345" s="170"/>
      <c r="N345" s="171"/>
      <c r="O345" s="171"/>
      <c r="P345" s="171"/>
      <c r="Q345" s="171"/>
      <c r="R345" s="171"/>
      <c r="S345" s="171"/>
      <c r="T345" s="172"/>
      <c r="AT345" s="169" t="s">
        <v>152</v>
      </c>
      <c r="AU345" s="169" t="s">
        <v>86</v>
      </c>
      <c r="AV345" s="13" t="s">
        <v>86</v>
      </c>
      <c r="AW345" s="13" t="s">
        <v>32</v>
      </c>
      <c r="AX345" s="13" t="s">
        <v>77</v>
      </c>
      <c r="AY345" s="169" t="s">
        <v>143</v>
      </c>
    </row>
    <row r="346" spans="2:65" s="13" customFormat="1">
      <c r="B346" s="168"/>
      <c r="C346" s="214"/>
      <c r="D346" s="215" t="s">
        <v>152</v>
      </c>
      <c r="E346" s="216" t="s">
        <v>1</v>
      </c>
      <c r="F346" s="212" t="s">
        <v>174</v>
      </c>
      <c r="G346" s="214"/>
      <c r="H346" s="217">
        <v>16.16</v>
      </c>
      <c r="I346" s="214"/>
      <c r="J346" s="214"/>
      <c r="K346" s="214"/>
      <c r="L346" s="168"/>
      <c r="M346" s="170"/>
      <c r="N346" s="171"/>
      <c r="O346" s="171"/>
      <c r="P346" s="171"/>
      <c r="Q346" s="171"/>
      <c r="R346" s="171"/>
      <c r="S346" s="171"/>
      <c r="T346" s="172"/>
      <c r="AT346" s="169" t="s">
        <v>152</v>
      </c>
      <c r="AU346" s="169" t="s">
        <v>86</v>
      </c>
      <c r="AV346" s="13" t="s">
        <v>86</v>
      </c>
      <c r="AW346" s="13" t="s">
        <v>32</v>
      </c>
      <c r="AX346" s="13" t="s">
        <v>77</v>
      </c>
      <c r="AY346" s="169" t="s">
        <v>143</v>
      </c>
    </row>
    <row r="347" spans="2:65" s="13" customFormat="1">
      <c r="B347" s="168"/>
      <c r="C347" s="214"/>
      <c r="D347" s="215" t="s">
        <v>152</v>
      </c>
      <c r="E347" s="216" t="s">
        <v>1</v>
      </c>
      <c r="F347" s="212" t="s">
        <v>175</v>
      </c>
      <c r="G347" s="214"/>
      <c r="H347" s="217">
        <v>13.24</v>
      </c>
      <c r="I347" s="214"/>
      <c r="J347" s="214"/>
      <c r="K347" s="214"/>
      <c r="L347" s="168"/>
      <c r="M347" s="170"/>
      <c r="N347" s="171"/>
      <c r="O347" s="171"/>
      <c r="P347" s="171"/>
      <c r="Q347" s="171"/>
      <c r="R347" s="171"/>
      <c r="S347" s="171"/>
      <c r="T347" s="172"/>
      <c r="AT347" s="169" t="s">
        <v>152</v>
      </c>
      <c r="AU347" s="169" t="s">
        <v>86</v>
      </c>
      <c r="AV347" s="13" t="s">
        <v>86</v>
      </c>
      <c r="AW347" s="13" t="s">
        <v>32</v>
      </c>
      <c r="AX347" s="13" t="s">
        <v>77</v>
      </c>
      <c r="AY347" s="169" t="s">
        <v>143</v>
      </c>
    </row>
    <row r="348" spans="2:65" s="13" customFormat="1">
      <c r="B348" s="168"/>
      <c r="C348" s="214"/>
      <c r="D348" s="215" t="s">
        <v>152</v>
      </c>
      <c r="E348" s="216" t="s">
        <v>1</v>
      </c>
      <c r="F348" s="212" t="s">
        <v>176</v>
      </c>
      <c r="G348" s="214"/>
      <c r="H348" s="217">
        <v>22.2</v>
      </c>
      <c r="I348" s="214"/>
      <c r="J348" s="214"/>
      <c r="K348" s="214"/>
      <c r="L348" s="168"/>
      <c r="M348" s="170"/>
      <c r="N348" s="171"/>
      <c r="O348" s="171"/>
      <c r="P348" s="171"/>
      <c r="Q348" s="171"/>
      <c r="R348" s="171"/>
      <c r="S348" s="171"/>
      <c r="T348" s="172"/>
      <c r="AT348" s="169" t="s">
        <v>152</v>
      </c>
      <c r="AU348" s="169" t="s">
        <v>86</v>
      </c>
      <c r="AV348" s="13" t="s">
        <v>86</v>
      </c>
      <c r="AW348" s="13" t="s">
        <v>32</v>
      </c>
      <c r="AX348" s="13" t="s">
        <v>77</v>
      </c>
      <c r="AY348" s="169" t="s">
        <v>143</v>
      </c>
    </row>
    <row r="349" spans="2:65" s="14" customFormat="1">
      <c r="B349" s="173"/>
      <c r="C349" s="232"/>
      <c r="D349" s="215" t="s">
        <v>152</v>
      </c>
      <c r="E349" s="233" t="s">
        <v>1</v>
      </c>
      <c r="F349" s="234" t="s">
        <v>177</v>
      </c>
      <c r="G349" s="232"/>
      <c r="H349" s="235">
        <v>160.58000000000001</v>
      </c>
      <c r="I349" s="232"/>
      <c r="J349" s="232"/>
      <c r="K349" s="232"/>
      <c r="L349" s="173"/>
      <c r="M349" s="175"/>
      <c r="N349" s="176"/>
      <c r="O349" s="176"/>
      <c r="P349" s="176"/>
      <c r="Q349" s="176"/>
      <c r="R349" s="176"/>
      <c r="S349" s="176"/>
      <c r="T349" s="177"/>
      <c r="AT349" s="174" t="s">
        <v>152</v>
      </c>
      <c r="AU349" s="174" t="s">
        <v>86</v>
      </c>
      <c r="AV349" s="14" t="s">
        <v>150</v>
      </c>
      <c r="AW349" s="14" t="s">
        <v>32</v>
      </c>
      <c r="AX349" s="14" t="s">
        <v>84</v>
      </c>
      <c r="AY349" s="174" t="s">
        <v>143</v>
      </c>
    </row>
    <row r="350" spans="2:65" s="1" customFormat="1" ht="24" customHeight="1">
      <c r="B350" s="155"/>
      <c r="C350" s="236" t="s">
        <v>384</v>
      </c>
      <c r="D350" s="236" t="s">
        <v>283</v>
      </c>
      <c r="E350" s="237" t="s">
        <v>385</v>
      </c>
      <c r="F350" s="238" t="s">
        <v>386</v>
      </c>
      <c r="G350" s="239" t="s">
        <v>103</v>
      </c>
      <c r="H350" s="240">
        <v>176.63800000000001</v>
      </c>
      <c r="I350" s="178"/>
      <c r="J350" s="241">
        <f>ROUND(I350*H350,2)</f>
        <v>0</v>
      </c>
      <c r="K350" s="238" t="s">
        <v>149</v>
      </c>
      <c r="L350" s="179"/>
      <c r="M350" s="180" t="s">
        <v>1</v>
      </c>
      <c r="N350" s="181" t="s">
        <v>42</v>
      </c>
      <c r="O350" s="54"/>
      <c r="P350" s="159">
        <f>O350*H350</f>
        <v>0</v>
      </c>
      <c r="Q350" s="159">
        <v>1.26E-2</v>
      </c>
      <c r="R350" s="159">
        <f>Q350*H350</f>
        <v>2.2256388</v>
      </c>
      <c r="S350" s="159">
        <v>0</v>
      </c>
      <c r="T350" s="160">
        <f>S350*H350</f>
        <v>0</v>
      </c>
      <c r="AR350" s="161" t="s">
        <v>286</v>
      </c>
      <c r="AT350" s="161" t="s">
        <v>283</v>
      </c>
      <c r="AU350" s="161" t="s">
        <v>86</v>
      </c>
      <c r="AY350" s="16" t="s">
        <v>143</v>
      </c>
      <c r="BE350" s="162">
        <f>IF(N350="základní",J350,0)</f>
        <v>0</v>
      </c>
      <c r="BF350" s="162">
        <f>IF(N350="snížená",J350,0)</f>
        <v>0</v>
      </c>
      <c r="BG350" s="162">
        <f>IF(N350="zákl. přenesená",J350,0)</f>
        <v>0</v>
      </c>
      <c r="BH350" s="162">
        <f>IF(N350="sníž. přenesená",J350,0)</f>
        <v>0</v>
      </c>
      <c r="BI350" s="162">
        <f>IF(N350="nulová",J350,0)</f>
        <v>0</v>
      </c>
      <c r="BJ350" s="16" t="s">
        <v>84</v>
      </c>
      <c r="BK350" s="162">
        <f>ROUND(I350*H350,2)</f>
        <v>0</v>
      </c>
      <c r="BL350" s="16" t="s">
        <v>257</v>
      </c>
      <c r="BM350" s="161" t="s">
        <v>387</v>
      </c>
    </row>
    <row r="351" spans="2:65" s="13" customFormat="1">
      <c r="B351" s="168"/>
      <c r="C351" s="214"/>
      <c r="D351" s="215" t="s">
        <v>152</v>
      </c>
      <c r="E351" s="216" t="s">
        <v>1</v>
      </c>
      <c r="F351" s="212" t="s">
        <v>388</v>
      </c>
      <c r="G351" s="214"/>
      <c r="H351" s="217">
        <v>176.63800000000001</v>
      </c>
      <c r="I351" s="214"/>
      <c r="J351" s="214"/>
      <c r="K351" s="214"/>
      <c r="L351" s="168"/>
      <c r="M351" s="170"/>
      <c r="N351" s="171"/>
      <c r="O351" s="171"/>
      <c r="P351" s="171"/>
      <c r="Q351" s="171"/>
      <c r="R351" s="171"/>
      <c r="S351" s="171"/>
      <c r="T351" s="172"/>
      <c r="AT351" s="169" t="s">
        <v>152</v>
      </c>
      <c r="AU351" s="169" t="s">
        <v>86</v>
      </c>
      <c r="AV351" s="13" t="s">
        <v>86</v>
      </c>
      <c r="AW351" s="13" t="s">
        <v>32</v>
      </c>
      <c r="AX351" s="13" t="s">
        <v>84</v>
      </c>
      <c r="AY351" s="169" t="s">
        <v>143</v>
      </c>
    </row>
    <row r="352" spans="2:65" s="1" customFormat="1" ht="24" customHeight="1">
      <c r="B352" s="155"/>
      <c r="C352" s="221" t="s">
        <v>389</v>
      </c>
      <c r="D352" s="221" t="s">
        <v>146</v>
      </c>
      <c r="E352" s="222" t="s">
        <v>390</v>
      </c>
      <c r="F352" s="223" t="s">
        <v>391</v>
      </c>
      <c r="G352" s="224" t="s">
        <v>328</v>
      </c>
      <c r="H352" s="225">
        <v>80</v>
      </c>
      <c r="I352" s="156"/>
      <c r="J352" s="226">
        <f>ROUND(I352*H352,2)</f>
        <v>0</v>
      </c>
      <c r="K352" s="223" t="s">
        <v>1</v>
      </c>
      <c r="L352" s="31"/>
      <c r="M352" s="157" t="s">
        <v>1</v>
      </c>
      <c r="N352" s="158" t="s">
        <v>42</v>
      </c>
      <c r="O352" s="54"/>
      <c r="P352" s="159">
        <f>O352*H352</f>
        <v>0</v>
      </c>
      <c r="Q352" s="159">
        <v>3.1E-4</v>
      </c>
      <c r="R352" s="159">
        <f>Q352*H352</f>
        <v>2.4799999999999999E-2</v>
      </c>
      <c r="S352" s="159">
        <v>0</v>
      </c>
      <c r="T352" s="160">
        <f>S352*H352</f>
        <v>0</v>
      </c>
      <c r="AR352" s="161" t="s">
        <v>257</v>
      </c>
      <c r="AT352" s="161" t="s">
        <v>146</v>
      </c>
      <c r="AU352" s="161" t="s">
        <v>86</v>
      </c>
      <c r="AY352" s="16" t="s">
        <v>143</v>
      </c>
      <c r="BE352" s="162">
        <f>IF(N352="základní",J352,0)</f>
        <v>0</v>
      </c>
      <c r="BF352" s="162">
        <f>IF(N352="snížená",J352,0)</f>
        <v>0</v>
      </c>
      <c r="BG352" s="162">
        <f>IF(N352="zákl. přenesená",J352,0)</f>
        <v>0</v>
      </c>
      <c r="BH352" s="162">
        <f>IF(N352="sníž. přenesená",J352,0)</f>
        <v>0</v>
      </c>
      <c r="BI352" s="162">
        <f>IF(N352="nulová",J352,0)</f>
        <v>0</v>
      </c>
      <c r="BJ352" s="16" t="s">
        <v>84</v>
      </c>
      <c r="BK352" s="162">
        <f>ROUND(I352*H352,2)</f>
        <v>0</v>
      </c>
      <c r="BL352" s="16" t="s">
        <v>257</v>
      </c>
      <c r="BM352" s="161" t="s">
        <v>392</v>
      </c>
    </row>
    <row r="353" spans="2:65" s="13" customFormat="1">
      <c r="B353" s="168"/>
      <c r="C353" s="214"/>
      <c r="D353" s="215" t="s">
        <v>152</v>
      </c>
      <c r="E353" s="216" t="s">
        <v>1</v>
      </c>
      <c r="F353" s="212" t="s">
        <v>393</v>
      </c>
      <c r="G353" s="214"/>
      <c r="H353" s="217">
        <v>80</v>
      </c>
      <c r="I353" s="214"/>
      <c r="J353" s="214"/>
      <c r="K353" s="214"/>
      <c r="L353" s="168"/>
      <c r="M353" s="170"/>
      <c r="N353" s="171"/>
      <c r="O353" s="171"/>
      <c r="P353" s="171"/>
      <c r="Q353" s="171"/>
      <c r="R353" s="171"/>
      <c r="S353" s="171"/>
      <c r="T353" s="172"/>
      <c r="AT353" s="169" t="s">
        <v>152</v>
      </c>
      <c r="AU353" s="169" t="s">
        <v>86</v>
      </c>
      <c r="AV353" s="13" t="s">
        <v>86</v>
      </c>
      <c r="AW353" s="13" t="s">
        <v>32</v>
      </c>
      <c r="AX353" s="13" t="s">
        <v>84</v>
      </c>
      <c r="AY353" s="169" t="s">
        <v>143</v>
      </c>
    </row>
    <row r="354" spans="2:65" s="1" customFormat="1" ht="16.5" customHeight="1">
      <c r="B354" s="155"/>
      <c r="C354" s="221" t="s">
        <v>394</v>
      </c>
      <c r="D354" s="221" t="s">
        <v>146</v>
      </c>
      <c r="E354" s="222" t="s">
        <v>395</v>
      </c>
      <c r="F354" s="223" t="s">
        <v>396</v>
      </c>
      <c r="G354" s="224" t="s">
        <v>103</v>
      </c>
      <c r="H354" s="225">
        <v>160.58000000000001</v>
      </c>
      <c r="I354" s="156"/>
      <c r="J354" s="226">
        <f>ROUND(I354*H354,2)</f>
        <v>0</v>
      </c>
      <c r="K354" s="223" t="s">
        <v>149</v>
      </c>
      <c r="L354" s="31"/>
      <c r="M354" s="157" t="s">
        <v>1</v>
      </c>
      <c r="N354" s="158" t="s">
        <v>42</v>
      </c>
      <c r="O354" s="54"/>
      <c r="P354" s="159">
        <f>O354*H354</f>
        <v>0</v>
      </c>
      <c r="Q354" s="159">
        <v>2.9999999999999997E-4</v>
      </c>
      <c r="R354" s="159">
        <f>Q354*H354</f>
        <v>4.8174000000000002E-2</v>
      </c>
      <c r="S354" s="159">
        <v>0</v>
      </c>
      <c r="T354" s="160">
        <f>S354*H354</f>
        <v>0</v>
      </c>
      <c r="AR354" s="161" t="s">
        <v>257</v>
      </c>
      <c r="AT354" s="161" t="s">
        <v>146</v>
      </c>
      <c r="AU354" s="161" t="s">
        <v>86</v>
      </c>
      <c r="AY354" s="16" t="s">
        <v>143</v>
      </c>
      <c r="BE354" s="162">
        <f>IF(N354="základní",J354,0)</f>
        <v>0</v>
      </c>
      <c r="BF354" s="162">
        <f>IF(N354="snížená",J354,0)</f>
        <v>0</v>
      </c>
      <c r="BG354" s="162">
        <f>IF(N354="zákl. přenesená",J354,0)</f>
        <v>0</v>
      </c>
      <c r="BH354" s="162">
        <f>IF(N354="sníž. přenesená",J354,0)</f>
        <v>0</v>
      </c>
      <c r="BI354" s="162">
        <f>IF(N354="nulová",J354,0)</f>
        <v>0</v>
      </c>
      <c r="BJ354" s="16" t="s">
        <v>84</v>
      </c>
      <c r="BK354" s="162">
        <f>ROUND(I354*H354,2)</f>
        <v>0</v>
      </c>
      <c r="BL354" s="16" t="s">
        <v>257</v>
      </c>
      <c r="BM354" s="161" t="s">
        <v>397</v>
      </c>
    </row>
    <row r="355" spans="2:65" s="12" customFormat="1">
      <c r="B355" s="163"/>
      <c r="C355" s="218"/>
      <c r="D355" s="215" t="s">
        <v>152</v>
      </c>
      <c r="E355" s="219" t="s">
        <v>1</v>
      </c>
      <c r="F355" s="220" t="s">
        <v>383</v>
      </c>
      <c r="G355" s="218"/>
      <c r="H355" s="219" t="s">
        <v>1</v>
      </c>
      <c r="I355" s="218"/>
      <c r="J355" s="218"/>
      <c r="K355" s="218"/>
      <c r="L355" s="163"/>
      <c r="M355" s="165"/>
      <c r="N355" s="166"/>
      <c r="O355" s="166"/>
      <c r="P355" s="166"/>
      <c r="Q355" s="166"/>
      <c r="R355" s="166"/>
      <c r="S355" s="166"/>
      <c r="T355" s="167"/>
      <c r="AT355" s="164" t="s">
        <v>152</v>
      </c>
      <c r="AU355" s="164" t="s">
        <v>86</v>
      </c>
      <c r="AV355" s="12" t="s">
        <v>84</v>
      </c>
      <c r="AW355" s="12" t="s">
        <v>32</v>
      </c>
      <c r="AX355" s="12" t="s">
        <v>77</v>
      </c>
      <c r="AY355" s="164" t="s">
        <v>143</v>
      </c>
    </row>
    <row r="356" spans="2:65" s="13" customFormat="1">
      <c r="B356" s="168"/>
      <c r="C356" s="214"/>
      <c r="D356" s="215" t="s">
        <v>152</v>
      </c>
      <c r="E356" s="216" t="s">
        <v>1</v>
      </c>
      <c r="F356" s="212" t="s">
        <v>166</v>
      </c>
      <c r="G356" s="214"/>
      <c r="H356" s="217">
        <v>11.3</v>
      </c>
      <c r="I356" s="214"/>
      <c r="J356" s="214"/>
      <c r="K356" s="214"/>
      <c r="L356" s="168"/>
      <c r="M356" s="170"/>
      <c r="N356" s="171"/>
      <c r="O356" s="171"/>
      <c r="P356" s="171"/>
      <c r="Q356" s="171"/>
      <c r="R356" s="171"/>
      <c r="S356" s="171"/>
      <c r="T356" s="172"/>
      <c r="AT356" s="169" t="s">
        <v>152</v>
      </c>
      <c r="AU356" s="169" t="s">
        <v>86</v>
      </c>
      <c r="AV356" s="13" t="s">
        <v>86</v>
      </c>
      <c r="AW356" s="13" t="s">
        <v>32</v>
      </c>
      <c r="AX356" s="13" t="s">
        <v>77</v>
      </c>
      <c r="AY356" s="169" t="s">
        <v>143</v>
      </c>
    </row>
    <row r="357" spans="2:65" s="13" customFormat="1">
      <c r="B357" s="168"/>
      <c r="C357" s="214"/>
      <c r="D357" s="215" t="s">
        <v>152</v>
      </c>
      <c r="E357" s="216" t="s">
        <v>1</v>
      </c>
      <c r="F357" s="212" t="s">
        <v>167</v>
      </c>
      <c r="G357" s="214"/>
      <c r="H357" s="217">
        <v>8.92</v>
      </c>
      <c r="I357" s="214"/>
      <c r="J357" s="214"/>
      <c r="K357" s="214"/>
      <c r="L357" s="168"/>
      <c r="M357" s="170"/>
      <c r="N357" s="171"/>
      <c r="O357" s="171"/>
      <c r="P357" s="171"/>
      <c r="Q357" s="171"/>
      <c r="R357" s="171"/>
      <c r="S357" s="171"/>
      <c r="T357" s="172"/>
      <c r="AT357" s="169" t="s">
        <v>152</v>
      </c>
      <c r="AU357" s="169" t="s">
        <v>86</v>
      </c>
      <c r="AV357" s="13" t="s">
        <v>86</v>
      </c>
      <c r="AW357" s="13" t="s">
        <v>32</v>
      </c>
      <c r="AX357" s="13" t="s">
        <v>77</v>
      </c>
      <c r="AY357" s="169" t="s">
        <v>143</v>
      </c>
    </row>
    <row r="358" spans="2:65" s="13" customFormat="1">
      <c r="B358" s="168"/>
      <c r="C358" s="214"/>
      <c r="D358" s="215" t="s">
        <v>152</v>
      </c>
      <c r="E358" s="216" t="s">
        <v>1</v>
      </c>
      <c r="F358" s="212" t="s">
        <v>168</v>
      </c>
      <c r="G358" s="214"/>
      <c r="H358" s="217">
        <v>9.2200000000000006</v>
      </c>
      <c r="I358" s="214"/>
      <c r="J358" s="214"/>
      <c r="K358" s="214"/>
      <c r="L358" s="168"/>
      <c r="M358" s="170"/>
      <c r="N358" s="171"/>
      <c r="O358" s="171"/>
      <c r="P358" s="171"/>
      <c r="Q358" s="171"/>
      <c r="R358" s="171"/>
      <c r="S358" s="171"/>
      <c r="T358" s="172"/>
      <c r="AT358" s="169" t="s">
        <v>152</v>
      </c>
      <c r="AU358" s="169" t="s">
        <v>86</v>
      </c>
      <c r="AV358" s="13" t="s">
        <v>86</v>
      </c>
      <c r="AW358" s="13" t="s">
        <v>32</v>
      </c>
      <c r="AX358" s="13" t="s">
        <v>77</v>
      </c>
      <c r="AY358" s="169" t="s">
        <v>143</v>
      </c>
    </row>
    <row r="359" spans="2:65" s="13" customFormat="1">
      <c r="B359" s="168"/>
      <c r="C359" s="214"/>
      <c r="D359" s="215" t="s">
        <v>152</v>
      </c>
      <c r="E359" s="216" t="s">
        <v>1</v>
      </c>
      <c r="F359" s="212" t="s">
        <v>169</v>
      </c>
      <c r="G359" s="214"/>
      <c r="H359" s="217">
        <v>13.1</v>
      </c>
      <c r="I359" s="214"/>
      <c r="J359" s="214"/>
      <c r="K359" s="214"/>
      <c r="L359" s="168"/>
      <c r="M359" s="170"/>
      <c r="N359" s="171"/>
      <c r="O359" s="171"/>
      <c r="P359" s="171"/>
      <c r="Q359" s="171"/>
      <c r="R359" s="171"/>
      <c r="S359" s="171"/>
      <c r="T359" s="172"/>
      <c r="AT359" s="169" t="s">
        <v>152</v>
      </c>
      <c r="AU359" s="169" t="s">
        <v>86</v>
      </c>
      <c r="AV359" s="13" t="s">
        <v>86</v>
      </c>
      <c r="AW359" s="13" t="s">
        <v>32</v>
      </c>
      <c r="AX359" s="13" t="s">
        <v>77</v>
      </c>
      <c r="AY359" s="169" t="s">
        <v>143</v>
      </c>
    </row>
    <row r="360" spans="2:65" s="13" customFormat="1">
      <c r="B360" s="168"/>
      <c r="C360" s="214"/>
      <c r="D360" s="215" t="s">
        <v>152</v>
      </c>
      <c r="E360" s="216" t="s">
        <v>1</v>
      </c>
      <c r="F360" s="212" t="s">
        <v>170</v>
      </c>
      <c r="G360" s="214"/>
      <c r="H360" s="217">
        <v>12.3</v>
      </c>
      <c r="I360" s="214"/>
      <c r="J360" s="214"/>
      <c r="K360" s="214"/>
      <c r="L360" s="168"/>
      <c r="M360" s="170"/>
      <c r="N360" s="171"/>
      <c r="O360" s="171"/>
      <c r="P360" s="171"/>
      <c r="Q360" s="171"/>
      <c r="R360" s="171"/>
      <c r="S360" s="171"/>
      <c r="T360" s="172"/>
      <c r="AT360" s="169" t="s">
        <v>152</v>
      </c>
      <c r="AU360" s="169" t="s">
        <v>86</v>
      </c>
      <c r="AV360" s="13" t="s">
        <v>86</v>
      </c>
      <c r="AW360" s="13" t="s">
        <v>32</v>
      </c>
      <c r="AX360" s="13" t="s">
        <v>77</v>
      </c>
      <c r="AY360" s="169" t="s">
        <v>143</v>
      </c>
    </row>
    <row r="361" spans="2:65" s="13" customFormat="1">
      <c r="B361" s="168"/>
      <c r="C361" s="214"/>
      <c r="D361" s="215" t="s">
        <v>152</v>
      </c>
      <c r="E361" s="216" t="s">
        <v>1</v>
      </c>
      <c r="F361" s="212" t="s">
        <v>171</v>
      </c>
      <c r="G361" s="214"/>
      <c r="H361" s="217">
        <v>14.34</v>
      </c>
      <c r="I361" s="214"/>
      <c r="J361" s="214"/>
      <c r="K361" s="214"/>
      <c r="L361" s="168"/>
      <c r="M361" s="170"/>
      <c r="N361" s="171"/>
      <c r="O361" s="171"/>
      <c r="P361" s="171"/>
      <c r="Q361" s="171"/>
      <c r="R361" s="171"/>
      <c r="S361" s="171"/>
      <c r="T361" s="172"/>
      <c r="AT361" s="169" t="s">
        <v>152</v>
      </c>
      <c r="AU361" s="169" t="s">
        <v>86</v>
      </c>
      <c r="AV361" s="13" t="s">
        <v>86</v>
      </c>
      <c r="AW361" s="13" t="s">
        <v>32</v>
      </c>
      <c r="AX361" s="13" t="s">
        <v>77</v>
      </c>
      <c r="AY361" s="169" t="s">
        <v>143</v>
      </c>
    </row>
    <row r="362" spans="2:65" s="13" customFormat="1">
      <c r="B362" s="168"/>
      <c r="C362" s="214"/>
      <c r="D362" s="215" t="s">
        <v>152</v>
      </c>
      <c r="E362" s="216" t="s">
        <v>1</v>
      </c>
      <c r="F362" s="212" t="s">
        <v>172</v>
      </c>
      <c r="G362" s="214"/>
      <c r="H362" s="217">
        <v>22.56</v>
      </c>
      <c r="I362" s="214"/>
      <c r="J362" s="214"/>
      <c r="K362" s="214"/>
      <c r="L362" s="168"/>
      <c r="M362" s="170"/>
      <c r="N362" s="171"/>
      <c r="O362" s="171"/>
      <c r="P362" s="171"/>
      <c r="Q362" s="171"/>
      <c r="R362" s="171"/>
      <c r="S362" s="171"/>
      <c r="T362" s="172"/>
      <c r="AT362" s="169" t="s">
        <v>152</v>
      </c>
      <c r="AU362" s="169" t="s">
        <v>86</v>
      </c>
      <c r="AV362" s="13" t="s">
        <v>86</v>
      </c>
      <c r="AW362" s="13" t="s">
        <v>32</v>
      </c>
      <c r="AX362" s="13" t="s">
        <v>77</v>
      </c>
      <c r="AY362" s="169" t="s">
        <v>143</v>
      </c>
    </row>
    <row r="363" spans="2:65" s="13" customFormat="1">
      <c r="B363" s="168"/>
      <c r="C363" s="214"/>
      <c r="D363" s="215" t="s">
        <v>152</v>
      </c>
      <c r="E363" s="216" t="s">
        <v>1</v>
      </c>
      <c r="F363" s="212" t="s">
        <v>173</v>
      </c>
      <c r="G363" s="214"/>
      <c r="H363" s="217">
        <v>17.239999999999998</v>
      </c>
      <c r="I363" s="214"/>
      <c r="J363" s="214"/>
      <c r="K363" s="214"/>
      <c r="L363" s="168"/>
      <c r="M363" s="170"/>
      <c r="N363" s="171"/>
      <c r="O363" s="171"/>
      <c r="P363" s="171"/>
      <c r="Q363" s="171"/>
      <c r="R363" s="171"/>
      <c r="S363" s="171"/>
      <c r="T363" s="172"/>
      <c r="AT363" s="169" t="s">
        <v>152</v>
      </c>
      <c r="AU363" s="169" t="s">
        <v>86</v>
      </c>
      <c r="AV363" s="13" t="s">
        <v>86</v>
      </c>
      <c r="AW363" s="13" t="s">
        <v>32</v>
      </c>
      <c r="AX363" s="13" t="s">
        <v>77</v>
      </c>
      <c r="AY363" s="169" t="s">
        <v>143</v>
      </c>
    </row>
    <row r="364" spans="2:65" s="13" customFormat="1">
      <c r="B364" s="168"/>
      <c r="C364" s="214"/>
      <c r="D364" s="215" t="s">
        <v>152</v>
      </c>
      <c r="E364" s="216" t="s">
        <v>1</v>
      </c>
      <c r="F364" s="212" t="s">
        <v>174</v>
      </c>
      <c r="G364" s="214"/>
      <c r="H364" s="217">
        <v>16.16</v>
      </c>
      <c r="I364" s="214"/>
      <c r="J364" s="214"/>
      <c r="K364" s="214"/>
      <c r="L364" s="168"/>
      <c r="M364" s="170"/>
      <c r="N364" s="171"/>
      <c r="O364" s="171"/>
      <c r="P364" s="171"/>
      <c r="Q364" s="171"/>
      <c r="R364" s="171"/>
      <c r="S364" s="171"/>
      <c r="T364" s="172"/>
      <c r="AT364" s="169" t="s">
        <v>152</v>
      </c>
      <c r="AU364" s="169" t="s">
        <v>86</v>
      </c>
      <c r="AV364" s="13" t="s">
        <v>86</v>
      </c>
      <c r="AW364" s="13" t="s">
        <v>32</v>
      </c>
      <c r="AX364" s="13" t="s">
        <v>77</v>
      </c>
      <c r="AY364" s="169" t="s">
        <v>143</v>
      </c>
    </row>
    <row r="365" spans="2:65" s="13" customFormat="1">
      <c r="B365" s="168"/>
      <c r="C365" s="214"/>
      <c r="D365" s="215" t="s">
        <v>152</v>
      </c>
      <c r="E365" s="216" t="s">
        <v>1</v>
      </c>
      <c r="F365" s="212" t="s">
        <v>175</v>
      </c>
      <c r="G365" s="214"/>
      <c r="H365" s="217">
        <v>13.24</v>
      </c>
      <c r="I365" s="214"/>
      <c r="J365" s="214"/>
      <c r="K365" s="214"/>
      <c r="L365" s="168"/>
      <c r="M365" s="170"/>
      <c r="N365" s="171"/>
      <c r="O365" s="171"/>
      <c r="P365" s="171"/>
      <c r="Q365" s="171"/>
      <c r="R365" s="171"/>
      <c r="S365" s="171"/>
      <c r="T365" s="172"/>
      <c r="AT365" s="169" t="s">
        <v>152</v>
      </c>
      <c r="AU365" s="169" t="s">
        <v>86</v>
      </c>
      <c r="AV365" s="13" t="s">
        <v>86</v>
      </c>
      <c r="AW365" s="13" t="s">
        <v>32</v>
      </c>
      <c r="AX365" s="13" t="s">
        <v>77</v>
      </c>
      <c r="AY365" s="169" t="s">
        <v>143</v>
      </c>
    </row>
    <row r="366" spans="2:65" s="13" customFormat="1">
      <c r="B366" s="168"/>
      <c r="C366" s="214"/>
      <c r="D366" s="215" t="s">
        <v>152</v>
      </c>
      <c r="E366" s="216" t="s">
        <v>1</v>
      </c>
      <c r="F366" s="212" t="s">
        <v>176</v>
      </c>
      <c r="G366" s="214"/>
      <c r="H366" s="217">
        <v>22.2</v>
      </c>
      <c r="I366" s="214"/>
      <c r="J366" s="214"/>
      <c r="K366" s="214"/>
      <c r="L366" s="168"/>
      <c r="M366" s="170"/>
      <c r="N366" s="171"/>
      <c r="O366" s="171"/>
      <c r="P366" s="171"/>
      <c r="Q366" s="171"/>
      <c r="R366" s="171"/>
      <c r="S366" s="171"/>
      <c r="T366" s="172"/>
      <c r="AT366" s="169" t="s">
        <v>152</v>
      </c>
      <c r="AU366" s="169" t="s">
        <v>86</v>
      </c>
      <c r="AV366" s="13" t="s">
        <v>86</v>
      </c>
      <c r="AW366" s="13" t="s">
        <v>32</v>
      </c>
      <c r="AX366" s="13" t="s">
        <v>77</v>
      </c>
      <c r="AY366" s="169" t="s">
        <v>143</v>
      </c>
    </row>
    <row r="367" spans="2:65" s="14" customFormat="1">
      <c r="B367" s="173"/>
      <c r="C367" s="232"/>
      <c r="D367" s="215" t="s">
        <v>152</v>
      </c>
      <c r="E367" s="233" t="s">
        <v>1</v>
      </c>
      <c r="F367" s="234" t="s">
        <v>177</v>
      </c>
      <c r="G367" s="232"/>
      <c r="H367" s="235">
        <v>160.58000000000001</v>
      </c>
      <c r="I367" s="232"/>
      <c r="J367" s="232"/>
      <c r="K367" s="232"/>
      <c r="L367" s="173"/>
      <c r="M367" s="175"/>
      <c r="N367" s="176"/>
      <c r="O367" s="176"/>
      <c r="P367" s="176"/>
      <c r="Q367" s="176"/>
      <c r="R367" s="176"/>
      <c r="S367" s="176"/>
      <c r="T367" s="177"/>
      <c r="AT367" s="174" t="s">
        <v>152</v>
      </c>
      <c r="AU367" s="174" t="s">
        <v>86</v>
      </c>
      <c r="AV367" s="14" t="s">
        <v>150</v>
      </c>
      <c r="AW367" s="14" t="s">
        <v>32</v>
      </c>
      <c r="AX367" s="14" t="s">
        <v>84</v>
      </c>
      <c r="AY367" s="174" t="s">
        <v>143</v>
      </c>
    </row>
    <row r="368" spans="2:65" s="1" customFormat="1" ht="24" customHeight="1">
      <c r="B368" s="155"/>
      <c r="C368" s="221" t="s">
        <v>398</v>
      </c>
      <c r="D368" s="221" t="s">
        <v>146</v>
      </c>
      <c r="E368" s="222" t="s">
        <v>399</v>
      </c>
      <c r="F368" s="223" t="s">
        <v>400</v>
      </c>
      <c r="G368" s="224" t="s">
        <v>202</v>
      </c>
      <c r="H368" s="225">
        <v>3.1339999999999999</v>
      </c>
      <c r="I368" s="156"/>
      <c r="J368" s="226">
        <f>ROUND(I368*H368,2)</f>
        <v>0</v>
      </c>
      <c r="K368" s="223" t="s">
        <v>149</v>
      </c>
      <c r="L368" s="31"/>
      <c r="M368" s="157" t="s">
        <v>1</v>
      </c>
      <c r="N368" s="158" t="s">
        <v>42</v>
      </c>
      <c r="O368" s="54"/>
      <c r="P368" s="159">
        <f>O368*H368</f>
        <v>0</v>
      </c>
      <c r="Q368" s="159">
        <v>0</v>
      </c>
      <c r="R368" s="159">
        <f>Q368*H368</f>
        <v>0</v>
      </c>
      <c r="S368" s="159">
        <v>0</v>
      </c>
      <c r="T368" s="160">
        <f>S368*H368</f>
        <v>0</v>
      </c>
      <c r="AR368" s="161" t="s">
        <v>257</v>
      </c>
      <c r="AT368" s="161" t="s">
        <v>146</v>
      </c>
      <c r="AU368" s="161" t="s">
        <v>86</v>
      </c>
      <c r="AY368" s="16" t="s">
        <v>143</v>
      </c>
      <c r="BE368" s="162">
        <f>IF(N368="základní",J368,0)</f>
        <v>0</v>
      </c>
      <c r="BF368" s="162">
        <f>IF(N368="snížená",J368,0)</f>
        <v>0</v>
      </c>
      <c r="BG368" s="162">
        <f>IF(N368="zákl. přenesená",J368,0)</f>
        <v>0</v>
      </c>
      <c r="BH368" s="162">
        <f>IF(N368="sníž. přenesená",J368,0)</f>
        <v>0</v>
      </c>
      <c r="BI368" s="162">
        <f>IF(N368="nulová",J368,0)</f>
        <v>0</v>
      </c>
      <c r="BJ368" s="16" t="s">
        <v>84</v>
      </c>
      <c r="BK368" s="162">
        <f>ROUND(I368*H368,2)</f>
        <v>0</v>
      </c>
      <c r="BL368" s="16" t="s">
        <v>257</v>
      </c>
      <c r="BM368" s="161" t="s">
        <v>401</v>
      </c>
    </row>
    <row r="369" spans="2:65" s="11" customFormat="1" ht="22.9" customHeight="1">
      <c r="B369" s="142"/>
      <c r="C369" s="206"/>
      <c r="D369" s="207" t="s">
        <v>76</v>
      </c>
      <c r="E369" s="210" t="s">
        <v>402</v>
      </c>
      <c r="F369" s="210" t="s">
        <v>403</v>
      </c>
      <c r="G369" s="206"/>
      <c r="H369" s="206"/>
      <c r="I369" s="206"/>
      <c r="J369" s="211">
        <f>BK369</f>
        <v>0</v>
      </c>
      <c r="K369" s="206"/>
      <c r="L369" s="142"/>
      <c r="M369" s="147"/>
      <c r="N369" s="148"/>
      <c r="O369" s="148"/>
      <c r="P369" s="149">
        <f>SUM(P370:P411)</f>
        <v>0</v>
      </c>
      <c r="Q369" s="148"/>
      <c r="R369" s="149">
        <f>SUM(R370:R411)</f>
        <v>1.3436639999999998E-2</v>
      </c>
      <c r="S369" s="148"/>
      <c r="T369" s="150">
        <f>SUM(T370:T411)</f>
        <v>0</v>
      </c>
      <c r="AR369" s="143" t="s">
        <v>86</v>
      </c>
      <c r="AT369" s="151" t="s">
        <v>76</v>
      </c>
      <c r="AU369" s="151" t="s">
        <v>84</v>
      </c>
      <c r="AY369" s="143" t="s">
        <v>143</v>
      </c>
      <c r="BK369" s="152">
        <f>SUM(BK370:BK411)</f>
        <v>0</v>
      </c>
    </row>
    <row r="370" spans="2:65" s="1" customFormat="1" ht="24" customHeight="1">
      <c r="B370" s="155"/>
      <c r="C370" s="221" t="s">
        <v>404</v>
      </c>
      <c r="D370" s="221" t="s">
        <v>146</v>
      </c>
      <c r="E370" s="222" t="s">
        <v>405</v>
      </c>
      <c r="F370" s="223" t="s">
        <v>406</v>
      </c>
      <c r="G370" s="224" t="s">
        <v>103</v>
      </c>
      <c r="H370" s="225">
        <v>27.992999999999999</v>
      </c>
      <c r="I370" s="156"/>
      <c r="J370" s="226">
        <f>ROUND(I370*H370,2)</f>
        <v>0</v>
      </c>
      <c r="K370" s="223" t="s">
        <v>149</v>
      </c>
      <c r="L370" s="31"/>
      <c r="M370" s="157" t="s">
        <v>1</v>
      </c>
      <c r="N370" s="158" t="s">
        <v>42</v>
      </c>
      <c r="O370" s="54"/>
      <c r="P370" s="159">
        <f>O370*H370</f>
        <v>0</v>
      </c>
      <c r="Q370" s="159">
        <v>2.0000000000000001E-4</v>
      </c>
      <c r="R370" s="159">
        <f>Q370*H370</f>
        <v>5.5985999999999996E-3</v>
      </c>
      <c r="S370" s="159">
        <v>0</v>
      </c>
      <c r="T370" s="160">
        <f>S370*H370</f>
        <v>0</v>
      </c>
      <c r="AR370" s="161" t="s">
        <v>257</v>
      </c>
      <c r="AT370" s="161" t="s">
        <v>146</v>
      </c>
      <c r="AU370" s="161" t="s">
        <v>86</v>
      </c>
      <c r="AY370" s="16" t="s">
        <v>143</v>
      </c>
      <c r="BE370" s="162">
        <f>IF(N370="základní",J370,0)</f>
        <v>0</v>
      </c>
      <c r="BF370" s="162">
        <f>IF(N370="snížená",J370,0)</f>
        <v>0</v>
      </c>
      <c r="BG370" s="162">
        <f>IF(N370="zákl. přenesená",J370,0)</f>
        <v>0</v>
      </c>
      <c r="BH370" s="162">
        <f>IF(N370="sníž. přenesená",J370,0)</f>
        <v>0</v>
      </c>
      <c r="BI370" s="162">
        <f>IF(N370="nulová",J370,0)</f>
        <v>0</v>
      </c>
      <c r="BJ370" s="16" t="s">
        <v>84</v>
      </c>
      <c r="BK370" s="162">
        <f>ROUND(I370*H370,2)</f>
        <v>0</v>
      </c>
      <c r="BL370" s="16" t="s">
        <v>257</v>
      </c>
      <c r="BM370" s="161" t="s">
        <v>407</v>
      </c>
    </row>
    <row r="371" spans="2:65" s="12" customFormat="1">
      <c r="B371" s="163"/>
      <c r="C371" s="218"/>
      <c r="D371" s="215" t="s">
        <v>152</v>
      </c>
      <c r="E371" s="219" t="s">
        <v>1</v>
      </c>
      <c r="F371" s="220" t="s">
        <v>153</v>
      </c>
      <c r="G371" s="218"/>
      <c r="H371" s="219" t="s">
        <v>1</v>
      </c>
      <c r="I371" s="218"/>
      <c r="J371" s="218"/>
      <c r="K371" s="218"/>
      <c r="L371" s="163"/>
      <c r="M371" s="165"/>
      <c r="N371" s="166"/>
      <c r="O371" s="166"/>
      <c r="P371" s="166"/>
      <c r="Q371" s="166"/>
      <c r="R371" s="166"/>
      <c r="S371" s="166"/>
      <c r="T371" s="167"/>
      <c r="AT371" s="164" t="s">
        <v>152</v>
      </c>
      <c r="AU371" s="164" t="s">
        <v>86</v>
      </c>
      <c r="AV371" s="12" t="s">
        <v>84</v>
      </c>
      <c r="AW371" s="12" t="s">
        <v>32</v>
      </c>
      <c r="AX371" s="12" t="s">
        <v>77</v>
      </c>
      <c r="AY371" s="164" t="s">
        <v>143</v>
      </c>
    </row>
    <row r="372" spans="2:65" s="13" customFormat="1">
      <c r="B372" s="168"/>
      <c r="C372" s="214"/>
      <c r="D372" s="215" t="s">
        <v>152</v>
      </c>
      <c r="E372" s="216" t="s">
        <v>1</v>
      </c>
      <c r="F372" s="212" t="s">
        <v>154</v>
      </c>
      <c r="G372" s="214"/>
      <c r="H372" s="217">
        <v>1.875</v>
      </c>
      <c r="I372" s="214"/>
      <c r="J372" s="214"/>
      <c r="K372" s="214"/>
      <c r="L372" s="168"/>
      <c r="M372" s="170"/>
      <c r="N372" s="171"/>
      <c r="O372" s="171"/>
      <c r="P372" s="171"/>
      <c r="Q372" s="171"/>
      <c r="R372" s="171"/>
      <c r="S372" s="171"/>
      <c r="T372" s="172"/>
      <c r="AT372" s="169" t="s">
        <v>152</v>
      </c>
      <c r="AU372" s="169" t="s">
        <v>86</v>
      </c>
      <c r="AV372" s="13" t="s">
        <v>86</v>
      </c>
      <c r="AW372" s="13" t="s">
        <v>32</v>
      </c>
      <c r="AX372" s="13" t="s">
        <v>77</v>
      </c>
      <c r="AY372" s="169" t="s">
        <v>143</v>
      </c>
    </row>
    <row r="373" spans="2:65" s="13" customFormat="1">
      <c r="B373" s="168"/>
      <c r="C373" s="214"/>
      <c r="D373" s="215" t="s">
        <v>152</v>
      </c>
      <c r="E373" s="216" t="s">
        <v>1</v>
      </c>
      <c r="F373" s="212" t="s">
        <v>155</v>
      </c>
      <c r="G373" s="214"/>
      <c r="H373" s="217">
        <v>1.518</v>
      </c>
      <c r="I373" s="214"/>
      <c r="J373" s="214"/>
      <c r="K373" s="214"/>
      <c r="L373" s="168"/>
      <c r="M373" s="170"/>
      <c r="N373" s="171"/>
      <c r="O373" s="171"/>
      <c r="P373" s="171"/>
      <c r="Q373" s="171"/>
      <c r="R373" s="171"/>
      <c r="S373" s="171"/>
      <c r="T373" s="172"/>
      <c r="AT373" s="169" t="s">
        <v>152</v>
      </c>
      <c r="AU373" s="169" t="s">
        <v>86</v>
      </c>
      <c r="AV373" s="13" t="s">
        <v>86</v>
      </c>
      <c r="AW373" s="13" t="s">
        <v>32</v>
      </c>
      <c r="AX373" s="13" t="s">
        <v>77</v>
      </c>
      <c r="AY373" s="169" t="s">
        <v>143</v>
      </c>
    </row>
    <row r="374" spans="2:65" s="13" customFormat="1">
      <c r="B374" s="168"/>
      <c r="C374" s="214"/>
      <c r="D374" s="215" t="s">
        <v>152</v>
      </c>
      <c r="E374" s="216" t="s">
        <v>1</v>
      </c>
      <c r="F374" s="212" t="s">
        <v>156</v>
      </c>
      <c r="G374" s="214"/>
      <c r="H374" s="217">
        <v>1.5629999999999999</v>
      </c>
      <c r="I374" s="214"/>
      <c r="J374" s="214"/>
      <c r="K374" s="214"/>
      <c r="L374" s="168"/>
      <c r="M374" s="170"/>
      <c r="N374" s="171"/>
      <c r="O374" s="171"/>
      <c r="P374" s="171"/>
      <c r="Q374" s="171"/>
      <c r="R374" s="171"/>
      <c r="S374" s="171"/>
      <c r="T374" s="172"/>
      <c r="AT374" s="169" t="s">
        <v>152</v>
      </c>
      <c r="AU374" s="169" t="s">
        <v>86</v>
      </c>
      <c r="AV374" s="13" t="s">
        <v>86</v>
      </c>
      <c r="AW374" s="13" t="s">
        <v>32</v>
      </c>
      <c r="AX374" s="13" t="s">
        <v>77</v>
      </c>
      <c r="AY374" s="169" t="s">
        <v>143</v>
      </c>
    </row>
    <row r="375" spans="2:65" s="13" customFormat="1">
      <c r="B375" s="168"/>
      <c r="C375" s="214"/>
      <c r="D375" s="215" t="s">
        <v>152</v>
      </c>
      <c r="E375" s="216" t="s">
        <v>1</v>
      </c>
      <c r="F375" s="212" t="s">
        <v>157</v>
      </c>
      <c r="G375" s="214"/>
      <c r="H375" s="217">
        <v>2.145</v>
      </c>
      <c r="I375" s="214"/>
      <c r="J375" s="214"/>
      <c r="K375" s="214"/>
      <c r="L375" s="168"/>
      <c r="M375" s="170"/>
      <c r="N375" s="171"/>
      <c r="O375" s="171"/>
      <c r="P375" s="171"/>
      <c r="Q375" s="171"/>
      <c r="R375" s="171"/>
      <c r="S375" s="171"/>
      <c r="T375" s="172"/>
      <c r="AT375" s="169" t="s">
        <v>152</v>
      </c>
      <c r="AU375" s="169" t="s">
        <v>86</v>
      </c>
      <c r="AV375" s="13" t="s">
        <v>86</v>
      </c>
      <c r="AW375" s="13" t="s">
        <v>32</v>
      </c>
      <c r="AX375" s="13" t="s">
        <v>77</v>
      </c>
      <c r="AY375" s="169" t="s">
        <v>143</v>
      </c>
    </row>
    <row r="376" spans="2:65" s="13" customFormat="1">
      <c r="B376" s="168"/>
      <c r="C376" s="214"/>
      <c r="D376" s="215" t="s">
        <v>152</v>
      </c>
      <c r="E376" s="216" t="s">
        <v>1</v>
      </c>
      <c r="F376" s="212" t="s">
        <v>158</v>
      </c>
      <c r="G376" s="214"/>
      <c r="H376" s="217">
        <v>2.0249999999999999</v>
      </c>
      <c r="I376" s="214"/>
      <c r="J376" s="214"/>
      <c r="K376" s="214"/>
      <c r="L376" s="168"/>
      <c r="M376" s="170"/>
      <c r="N376" s="171"/>
      <c r="O376" s="171"/>
      <c r="P376" s="171"/>
      <c r="Q376" s="171"/>
      <c r="R376" s="171"/>
      <c r="S376" s="171"/>
      <c r="T376" s="172"/>
      <c r="AT376" s="169" t="s">
        <v>152</v>
      </c>
      <c r="AU376" s="169" t="s">
        <v>86</v>
      </c>
      <c r="AV376" s="13" t="s">
        <v>86</v>
      </c>
      <c r="AW376" s="13" t="s">
        <v>32</v>
      </c>
      <c r="AX376" s="13" t="s">
        <v>77</v>
      </c>
      <c r="AY376" s="169" t="s">
        <v>143</v>
      </c>
    </row>
    <row r="377" spans="2:65" s="13" customFormat="1">
      <c r="B377" s="168"/>
      <c r="C377" s="214"/>
      <c r="D377" s="215" t="s">
        <v>152</v>
      </c>
      <c r="E377" s="216" t="s">
        <v>1</v>
      </c>
      <c r="F377" s="212" t="s">
        <v>159</v>
      </c>
      <c r="G377" s="214"/>
      <c r="H377" s="217">
        <v>2.931</v>
      </c>
      <c r="I377" s="214"/>
      <c r="J377" s="214"/>
      <c r="K377" s="214"/>
      <c r="L377" s="168"/>
      <c r="M377" s="170"/>
      <c r="N377" s="171"/>
      <c r="O377" s="171"/>
      <c r="P377" s="171"/>
      <c r="Q377" s="171"/>
      <c r="R377" s="171"/>
      <c r="S377" s="171"/>
      <c r="T377" s="172"/>
      <c r="AT377" s="169" t="s">
        <v>152</v>
      </c>
      <c r="AU377" s="169" t="s">
        <v>86</v>
      </c>
      <c r="AV377" s="13" t="s">
        <v>86</v>
      </c>
      <c r="AW377" s="13" t="s">
        <v>32</v>
      </c>
      <c r="AX377" s="13" t="s">
        <v>77</v>
      </c>
      <c r="AY377" s="169" t="s">
        <v>143</v>
      </c>
    </row>
    <row r="378" spans="2:65" s="13" customFormat="1">
      <c r="B378" s="168"/>
      <c r="C378" s="214"/>
      <c r="D378" s="215" t="s">
        <v>152</v>
      </c>
      <c r="E378" s="216" t="s">
        <v>1</v>
      </c>
      <c r="F378" s="212" t="s">
        <v>160</v>
      </c>
      <c r="G378" s="214"/>
      <c r="H378" s="217">
        <v>3.6</v>
      </c>
      <c r="I378" s="214"/>
      <c r="J378" s="214"/>
      <c r="K378" s="214"/>
      <c r="L378" s="168"/>
      <c r="M378" s="170"/>
      <c r="N378" s="171"/>
      <c r="O378" s="171"/>
      <c r="P378" s="171"/>
      <c r="Q378" s="171"/>
      <c r="R378" s="171"/>
      <c r="S378" s="171"/>
      <c r="T378" s="172"/>
      <c r="AT378" s="169" t="s">
        <v>152</v>
      </c>
      <c r="AU378" s="169" t="s">
        <v>86</v>
      </c>
      <c r="AV378" s="13" t="s">
        <v>86</v>
      </c>
      <c r="AW378" s="13" t="s">
        <v>32</v>
      </c>
      <c r="AX378" s="13" t="s">
        <v>77</v>
      </c>
      <c r="AY378" s="169" t="s">
        <v>143</v>
      </c>
    </row>
    <row r="379" spans="2:65" s="13" customFormat="1">
      <c r="B379" s="168"/>
      <c r="C379" s="214"/>
      <c r="D379" s="215" t="s">
        <v>152</v>
      </c>
      <c r="E379" s="216" t="s">
        <v>1</v>
      </c>
      <c r="F379" s="212" t="s">
        <v>161</v>
      </c>
      <c r="G379" s="214"/>
      <c r="H379" s="217">
        <v>3.0659999999999998</v>
      </c>
      <c r="I379" s="214"/>
      <c r="J379" s="214"/>
      <c r="K379" s="214"/>
      <c r="L379" s="168"/>
      <c r="M379" s="170"/>
      <c r="N379" s="171"/>
      <c r="O379" s="171"/>
      <c r="P379" s="171"/>
      <c r="Q379" s="171"/>
      <c r="R379" s="171"/>
      <c r="S379" s="171"/>
      <c r="T379" s="172"/>
      <c r="AT379" s="169" t="s">
        <v>152</v>
      </c>
      <c r="AU379" s="169" t="s">
        <v>86</v>
      </c>
      <c r="AV379" s="13" t="s">
        <v>86</v>
      </c>
      <c r="AW379" s="13" t="s">
        <v>32</v>
      </c>
      <c r="AX379" s="13" t="s">
        <v>77</v>
      </c>
      <c r="AY379" s="169" t="s">
        <v>143</v>
      </c>
    </row>
    <row r="380" spans="2:65" s="13" customFormat="1">
      <c r="B380" s="168"/>
      <c r="C380" s="214"/>
      <c r="D380" s="215" t="s">
        <v>152</v>
      </c>
      <c r="E380" s="216" t="s">
        <v>1</v>
      </c>
      <c r="F380" s="212" t="s">
        <v>162</v>
      </c>
      <c r="G380" s="214"/>
      <c r="H380" s="217">
        <v>2.9039999999999999</v>
      </c>
      <c r="I380" s="214"/>
      <c r="J380" s="214"/>
      <c r="K380" s="214"/>
      <c r="L380" s="168"/>
      <c r="M380" s="170"/>
      <c r="N380" s="171"/>
      <c r="O380" s="171"/>
      <c r="P380" s="171"/>
      <c r="Q380" s="171"/>
      <c r="R380" s="171"/>
      <c r="S380" s="171"/>
      <c r="T380" s="172"/>
      <c r="AT380" s="169" t="s">
        <v>152</v>
      </c>
      <c r="AU380" s="169" t="s">
        <v>86</v>
      </c>
      <c r="AV380" s="13" t="s">
        <v>86</v>
      </c>
      <c r="AW380" s="13" t="s">
        <v>32</v>
      </c>
      <c r="AX380" s="13" t="s">
        <v>77</v>
      </c>
      <c r="AY380" s="169" t="s">
        <v>143</v>
      </c>
    </row>
    <row r="381" spans="2:65" s="13" customFormat="1">
      <c r="B381" s="168"/>
      <c r="C381" s="214"/>
      <c r="D381" s="215" t="s">
        <v>152</v>
      </c>
      <c r="E381" s="216" t="s">
        <v>1</v>
      </c>
      <c r="F381" s="212" t="s">
        <v>163</v>
      </c>
      <c r="G381" s="214"/>
      <c r="H381" s="217">
        <v>2.766</v>
      </c>
      <c r="I381" s="214"/>
      <c r="J381" s="214"/>
      <c r="K381" s="214"/>
      <c r="L381" s="168"/>
      <c r="M381" s="170"/>
      <c r="N381" s="171"/>
      <c r="O381" s="171"/>
      <c r="P381" s="171"/>
      <c r="Q381" s="171"/>
      <c r="R381" s="171"/>
      <c r="S381" s="171"/>
      <c r="T381" s="172"/>
      <c r="AT381" s="169" t="s">
        <v>152</v>
      </c>
      <c r="AU381" s="169" t="s">
        <v>86</v>
      </c>
      <c r="AV381" s="13" t="s">
        <v>86</v>
      </c>
      <c r="AW381" s="13" t="s">
        <v>32</v>
      </c>
      <c r="AX381" s="13" t="s">
        <v>77</v>
      </c>
      <c r="AY381" s="169" t="s">
        <v>143</v>
      </c>
    </row>
    <row r="382" spans="2:65" s="13" customFormat="1">
      <c r="B382" s="168"/>
      <c r="C382" s="214"/>
      <c r="D382" s="215" t="s">
        <v>152</v>
      </c>
      <c r="E382" s="216" t="s">
        <v>1</v>
      </c>
      <c r="F382" s="212" t="s">
        <v>164</v>
      </c>
      <c r="G382" s="214"/>
      <c r="H382" s="217">
        <v>3.6</v>
      </c>
      <c r="I382" s="214"/>
      <c r="J382" s="214"/>
      <c r="K382" s="214"/>
      <c r="L382" s="168"/>
      <c r="M382" s="170"/>
      <c r="N382" s="171"/>
      <c r="O382" s="171"/>
      <c r="P382" s="171"/>
      <c r="Q382" s="171"/>
      <c r="R382" s="171"/>
      <c r="S382" s="171"/>
      <c r="T382" s="172"/>
      <c r="AT382" s="169" t="s">
        <v>152</v>
      </c>
      <c r="AU382" s="169" t="s">
        <v>86</v>
      </c>
      <c r="AV382" s="13" t="s">
        <v>86</v>
      </c>
      <c r="AW382" s="13" t="s">
        <v>32</v>
      </c>
      <c r="AX382" s="13" t="s">
        <v>77</v>
      </c>
      <c r="AY382" s="169" t="s">
        <v>143</v>
      </c>
    </row>
    <row r="383" spans="2:65" s="14" customFormat="1">
      <c r="B383" s="173"/>
      <c r="C383" s="232"/>
      <c r="D383" s="215" t="s">
        <v>152</v>
      </c>
      <c r="E383" s="233" t="s">
        <v>1</v>
      </c>
      <c r="F383" s="234" t="s">
        <v>177</v>
      </c>
      <c r="G383" s="232"/>
      <c r="H383" s="235">
        <v>27.993000000000002</v>
      </c>
      <c r="I383" s="232"/>
      <c r="J383" s="232"/>
      <c r="K383" s="232"/>
      <c r="L383" s="173"/>
      <c r="M383" s="175"/>
      <c r="N383" s="176"/>
      <c r="O383" s="176"/>
      <c r="P383" s="176"/>
      <c r="Q383" s="176"/>
      <c r="R383" s="176"/>
      <c r="S383" s="176"/>
      <c r="T383" s="177"/>
      <c r="AT383" s="174" t="s">
        <v>152</v>
      </c>
      <c r="AU383" s="174" t="s">
        <v>86</v>
      </c>
      <c r="AV383" s="14" t="s">
        <v>150</v>
      </c>
      <c r="AW383" s="14" t="s">
        <v>32</v>
      </c>
      <c r="AX383" s="14" t="s">
        <v>84</v>
      </c>
      <c r="AY383" s="174" t="s">
        <v>143</v>
      </c>
    </row>
    <row r="384" spans="2:65" s="1" customFormat="1" ht="24" customHeight="1">
      <c r="B384" s="155"/>
      <c r="C384" s="221" t="s">
        <v>408</v>
      </c>
      <c r="D384" s="221" t="s">
        <v>146</v>
      </c>
      <c r="E384" s="222" t="s">
        <v>409</v>
      </c>
      <c r="F384" s="223" t="s">
        <v>410</v>
      </c>
      <c r="G384" s="224" t="s">
        <v>103</v>
      </c>
      <c r="H384" s="225">
        <v>27.992999999999999</v>
      </c>
      <c r="I384" s="156"/>
      <c r="J384" s="226">
        <f>ROUND(I384*H384,2)</f>
        <v>0</v>
      </c>
      <c r="K384" s="223" t="s">
        <v>149</v>
      </c>
      <c r="L384" s="31"/>
      <c r="M384" s="157" t="s">
        <v>1</v>
      </c>
      <c r="N384" s="158" t="s">
        <v>42</v>
      </c>
      <c r="O384" s="54"/>
      <c r="P384" s="159">
        <f>O384*H384</f>
        <v>0</v>
      </c>
      <c r="Q384" s="159">
        <v>2.5999999999999998E-4</v>
      </c>
      <c r="R384" s="159">
        <f>Q384*H384</f>
        <v>7.2781799999999987E-3</v>
      </c>
      <c r="S384" s="159">
        <v>0</v>
      </c>
      <c r="T384" s="160">
        <f>S384*H384</f>
        <v>0</v>
      </c>
      <c r="AR384" s="161" t="s">
        <v>257</v>
      </c>
      <c r="AT384" s="161" t="s">
        <v>146</v>
      </c>
      <c r="AU384" s="161" t="s">
        <v>86</v>
      </c>
      <c r="AY384" s="16" t="s">
        <v>143</v>
      </c>
      <c r="BE384" s="162">
        <f>IF(N384="základní",J384,0)</f>
        <v>0</v>
      </c>
      <c r="BF384" s="162">
        <f>IF(N384="snížená",J384,0)</f>
        <v>0</v>
      </c>
      <c r="BG384" s="162">
        <f>IF(N384="zákl. přenesená",J384,0)</f>
        <v>0</v>
      </c>
      <c r="BH384" s="162">
        <f>IF(N384="sníž. přenesená",J384,0)</f>
        <v>0</v>
      </c>
      <c r="BI384" s="162">
        <f>IF(N384="nulová",J384,0)</f>
        <v>0</v>
      </c>
      <c r="BJ384" s="16" t="s">
        <v>84</v>
      </c>
      <c r="BK384" s="162">
        <f>ROUND(I384*H384,2)</f>
        <v>0</v>
      </c>
      <c r="BL384" s="16" t="s">
        <v>257</v>
      </c>
      <c r="BM384" s="161" t="s">
        <v>411</v>
      </c>
    </row>
    <row r="385" spans="2:65" s="12" customFormat="1">
      <c r="B385" s="163"/>
      <c r="C385" s="218"/>
      <c r="D385" s="215" t="s">
        <v>152</v>
      </c>
      <c r="E385" s="219" t="s">
        <v>1</v>
      </c>
      <c r="F385" s="220" t="s">
        <v>153</v>
      </c>
      <c r="G385" s="218"/>
      <c r="H385" s="219" t="s">
        <v>1</v>
      </c>
      <c r="I385" s="218"/>
      <c r="J385" s="218"/>
      <c r="K385" s="218"/>
      <c r="L385" s="163"/>
      <c r="M385" s="165"/>
      <c r="N385" s="166"/>
      <c r="O385" s="166"/>
      <c r="P385" s="166"/>
      <c r="Q385" s="166"/>
      <c r="R385" s="166"/>
      <c r="S385" s="166"/>
      <c r="T385" s="167"/>
      <c r="AT385" s="164" t="s">
        <v>152</v>
      </c>
      <c r="AU385" s="164" t="s">
        <v>86</v>
      </c>
      <c r="AV385" s="12" t="s">
        <v>84</v>
      </c>
      <c r="AW385" s="12" t="s">
        <v>32</v>
      </c>
      <c r="AX385" s="12" t="s">
        <v>77</v>
      </c>
      <c r="AY385" s="164" t="s">
        <v>143</v>
      </c>
    </row>
    <row r="386" spans="2:65" s="13" customFormat="1">
      <c r="B386" s="168"/>
      <c r="C386" s="214"/>
      <c r="D386" s="215" t="s">
        <v>152</v>
      </c>
      <c r="E386" s="216" t="s">
        <v>1</v>
      </c>
      <c r="F386" s="212" t="s">
        <v>154</v>
      </c>
      <c r="G386" s="214"/>
      <c r="H386" s="217">
        <v>1.875</v>
      </c>
      <c r="I386" s="214"/>
      <c r="J386" s="214"/>
      <c r="K386" s="214"/>
      <c r="L386" s="168"/>
      <c r="M386" s="170"/>
      <c r="N386" s="171"/>
      <c r="O386" s="171"/>
      <c r="P386" s="171"/>
      <c r="Q386" s="171"/>
      <c r="R386" s="171"/>
      <c r="S386" s="171"/>
      <c r="T386" s="172"/>
      <c r="AT386" s="169" t="s">
        <v>152</v>
      </c>
      <c r="AU386" s="169" t="s">
        <v>86</v>
      </c>
      <c r="AV386" s="13" t="s">
        <v>86</v>
      </c>
      <c r="AW386" s="13" t="s">
        <v>32</v>
      </c>
      <c r="AX386" s="13" t="s">
        <v>77</v>
      </c>
      <c r="AY386" s="169" t="s">
        <v>143</v>
      </c>
    </row>
    <row r="387" spans="2:65" s="13" customFormat="1">
      <c r="B387" s="168"/>
      <c r="C387" s="214"/>
      <c r="D387" s="215" t="s">
        <v>152</v>
      </c>
      <c r="E387" s="216" t="s">
        <v>1</v>
      </c>
      <c r="F387" s="212" t="s">
        <v>155</v>
      </c>
      <c r="G387" s="214"/>
      <c r="H387" s="217">
        <v>1.518</v>
      </c>
      <c r="I387" s="214"/>
      <c r="J387" s="214"/>
      <c r="K387" s="214"/>
      <c r="L387" s="168"/>
      <c r="M387" s="170"/>
      <c r="N387" s="171"/>
      <c r="O387" s="171"/>
      <c r="P387" s="171"/>
      <c r="Q387" s="171"/>
      <c r="R387" s="171"/>
      <c r="S387" s="171"/>
      <c r="T387" s="172"/>
      <c r="AT387" s="169" t="s">
        <v>152</v>
      </c>
      <c r="AU387" s="169" t="s">
        <v>86</v>
      </c>
      <c r="AV387" s="13" t="s">
        <v>86</v>
      </c>
      <c r="AW387" s="13" t="s">
        <v>32</v>
      </c>
      <c r="AX387" s="13" t="s">
        <v>77</v>
      </c>
      <c r="AY387" s="169" t="s">
        <v>143</v>
      </c>
    </row>
    <row r="388" spans="2:65" s="13" customFormat="1">
      <c r="B388" s="168"/>
      <c r="C388" s="214"/>
      <c r="D388" s="215" t="s">
        <v>152</v>
      </c>
      <c r="E388" s="216" t="s">
        <v>1</v>
      </c>
      <c r="F388" s="212" t="s">
        <v>156</v>
      </c>
      <c r="G388" s="214"/>
      <c r="H388" s="217">
        <v>1.5629999999999999</v>
      </c>
      <c r="I388" s="214"/>
      <c r="J388" s="214"/>
      <c r="K388" s="214"/>
      <c r="L388" s="168"/>
      <c r="M388" s="170"/>
      <c r="N388" s="171"/>
      <c r="O388" s="171"/>
      <c r="P388" s="171"/>
      <c r="Q388" s="171"/>
      <c r="R388" s="171"/>
      <c r="S388" s="171"/>
      <c r="T388" s="172"/>
      <c r="AT388" s="169" t="s">
        <v>152</v>
      </c>
      <c r="AU388" s="169" t="s">
        <v>86</v>
      </c>
      <c r="AV388" s="13" t="s">
        <v>86</v>
      </c>
      <c r="AW388" s="13" t="s">
        <v>32</v>
      </c>
      <c r="AX388" s="13" t="s">
        <v>77</v>
      </c>
      <c r="AY388" s="169" t="s">
        <v>143</v>
      </c>
    </row>
    <row r="389" spans="2:65" s="13" customFormat="1">
      <c r="B389" s="168"/>
      <c r="C389" s="214"/>
      <c r="D389" s="215" t="s">
        <v>152</v>
      </c>
      <c r="E389" s="216" t="s">
        <v>1</v>
      </c>
      <c r="F389" s="212" t="s">
        <v>157</v>
      </c>
      <c r="G389" s="214"/>
      <c r="H389" s="217">
        <v>2.145</v>
      </c>
      <c r="I389" s="214"/>
      <c r="J389" s="214"/>
      <c r="K389" s="214"/>
      <c r="L389" s="168"/>
      <c r="M389" s="170"/>
      <c r="N389" s="171"/>
      <c r="O389" s="171"/>
      <c r="P389" s="171"/>
      <c r="Q389" s="171"/>
      <c r="R389" s="171"/>
      <c r="S389" s="171"/>
      <c r="T389" s="172"/>
      <c r="AT389" s="169" t="s">
        <v>152</v>
      </c>
      <c r="AU389" s="169" t="s">
        <v>86</v>
      </c>
      <c r="AV389" s="13" t="s">
        <v>86</v>
      </c>
      <c r="AW389" s="13" t="s">
        <v>32</v>
      </c>
      <c r="AX389" s="13" t="s">
        <v>77</v>
      </c>
      <c r="AY389" s="169" t="s">
        <v>143</v>
      </c>
    </row>
    <row r="390" spans="2:65" s="13" customFormat="1">
      <c r="B390" s="168"/>
      <c r="C390" s="214"/>
      <c r="D390" s="215" t="s">
        <v>152</v>
      </c>
      <c r="E390" s="216" t="s">
        <v>1</v>
      </c>
      <c r="F390" s="212" t="s">
        <v>158</v>
      </c>
      <c r="G390" s="214"/>
      <c r="H390" s="217">
        <v>2.0249999999999999</v>
      </c>
      <c r="I390" s="214"/>
      <c r="J390" s="214"/>
      <c r="K390" s="214"/>
      <c r="L390" s="168"/>
      <c r="M390" s="170"/>
      <c r="N390" s="171"/>
      <c r="O390" s="171"/>
      <c r="P390" s="171"/>
      <c r="Q390" s="171"/>
      <c r="R390" s="171"/>
      <c r="S390" s="171"/>
      <c r="T390" s="172"/>
      <c r="AT390" s="169" t="s">
        <v>152</v>
      </c>
      <c r="AU390" s="169" t="s">
        <v>86</v>
      </c>
      <c r="AV390" s="13" t="s">
        <v>86</v>
      </c>
      <c r="AW390" s="13" t="s">
        <v>32</v>
      </c>
      <c r="AX390" s="13" t="s">
        <v>77</v>
      </c>
      <c r="AY390" s="169" t="s">
        <v>143</v>
      </c>
    </row>
    <row r="391" spans="2:65" s="13" customFormat="1">
      <c r="B391" s="168"/>
      <c r="C391" s="214"/>
      <c r="D391" s="215" t="s">
        <v>152</v>
      </c>
      <c r="E391" s="216" t="s">
        <v>1</v>
      </c>
      <c r="F391" s="212" t="s">
        <v>159</v>
      </c>
      <c r="G391" s="214"/>
      <c r="H391" s="217">
        <v>2.931</v>
      </c>
      <c r="I391" s="214"/>
      <c r="J391" s="214"/>
      <c r="K391" s="214"/>
      <c r="L391" s="168"/>
      <c r="M391" s="170"/>
      <c r="N391" s="171"/>
      <c r="O391" s="171"/>
      <c r="P391" s="171"/>
      <c r="Q391" s="171"/>
      <c r="R391" s="171"/>
      <c r="S391" s="171"/>
      <c r="T391" s="172"/>
      <c r="AT391" s="169" t="s">
        <v>152</v>
      </c>
      <c r="AU391" s="169" t="s">
        <v>86</v>
      </c>
      <c r="AV391" s="13" t="s">
        <v>86</v>
      </c>
      <c r="AW391" s="13" t="s">
        <v>32</v>
      </c>
      <c r="AX391" s="13" t="s">
        <v>77</v>
      </c>
      <c r="AY391" s="169" t="s">
        <v>143</v>
      </c>
    </row>
    <row r="392" spans="2:65" s="13" customFormat="1">
      <c r="B392" s="168"/>
      <c r="C392" s="214"/>
      <c r="D392" s="215" t="s">
        <v>152</v>
      </c>
      <c r="E392" s="216" t="s">
        <v>1</v>
      </c>
      <c r="F392" s="212" t="s">
        <v>160</v>
      </c>
      <c r="G392" s="214"/>
      <c r="H392" s="217">
        <v>3.6</v>
      </c>
      <c r="I392" s="214"/>
      <c r="J392" s="214"/>
      <c r="K392" s="214"/>
      <c r="L392" s="168"/>
      <c r="M392" s="170"/>
      <c r="N392" s="171"/>
      <c r="O392" s="171"/>
      <c r="P392" s="171"/>
      <c r="Q392" s="171"/>
      <c r="R392" s="171"/>
      <c r="S392" s="171"/>
      <c r="T392" s="172"/>
      <c r="AT392" s="169" t="s">
        <v>152</v>
      </c>
      <c r="AU392" s="169" t="s">
        <v>86</v>
      </c>
      <c r="AV392" s="13" t="s">
        <v>86</v>
      </c>
      <c r="AW392" s="13" t="s">
        <v>32</v>
      </c>
      <c r="AX392" s="13" t="s">
        <v>77</v>
      </c>
      <c r="AY392" s="169" t="s">
        <v>143</v>
      </c>
    </row>
    <row r="393" spans="2:65" s="13" customFormat="1">
      <c r="B393" s="168"/>
      <c r="C393" s="214"/>
      <c r="D393" s="215" t="s">
        <v>152</v>
      </c>
      <c r="E393" s="216" t="s">
        <v>1</v>
      </c>
      <c r="F393" s="212" t="s">
        <v>161</v>
      </c>
      <c r="G393" s="214"/>
      <c r="H393" s="217">
        <v>3.0659999999999998</v>
      </c>
      <c r="I393" s="214"/>
      <c r="J393" s="214"/>
      <c r="K393" s="214"/>
      <c r="L393" s="168"/>
      <c r="M393" s="170"/>
      <c r="N393" s="171"/>
      <c r="O393" s="171"/>
      <c r="P393" s="171"/>
      <c r="Q393" s="171"/>
      <c r="R393" s="171"/>
      <c r="S393" s="171"/>
      <c r="T393" s="172"/>
      <c r="AT393" s="169" t="s">
        <v>152</v>
      </c>
      <c r="AU393" s="169" t="s">
        <v>86</v>
      </c>
      <c r="AV393" s="13" t="s">
        <v>86</v>
      </c>
      <c r="AW393" s="13" t="s">
        <v>32</v>
      </c>
      <c r="AX393" s="13" t="s">
        <v>77</v>
      </c>
      <c r="AY393" s="169" t="s">
        <v>143</v>
      </c>
    </row>
    <row r="394" spans="2:65" s="13" customFormat="1">
      <c r="B394" s="168"/>
      <c r="C394" s="214"/>
      <c r="D394" s="215" t="s">
        <v>152</v>
      </c>
      <c r="E394" s="216" t="s">
        <v>1</v>
      </c>
      <c r="F394" s="212" t="s">
        <v>162</v>
      </c>
      <c r="G394" s="214"/>
      <c r="H394" s="217">
        <v>2.9039999999999999</v>
      </c>
      <c r="I394" s="214"/>
      <c r="J394" s="214"/>
      <c r="K394" s="214"/>
      <c r="L394" s="168"/>
      <c r="M394" s="170"/>
      <c r="N394" s="171"/>
      <c r="O394" s="171"/>
      <c r="P394" s="171"/>
      <c r="Q394" s="171"/>
      <c r="R394" s="171"/>
      <c r="S394" s="171"/>
      <c r="T394" s="172"/>
      <c r="AT394" s="169" t="s">
        <v>152</v>
      </c>
      <c r="AU394" s="169" t="s">
        <v>86</v>
      </c>
      <c r="AV394" s="13" t="s">
        <v>86</v>
      </c>
      <c r="AW394" s="13" t="s">
        <v>32</v>
      </c>
      <c r="AX394" s="13" t="s">
        <v>77</v>
      </c>
      <c r="AY394" s="169" t="s">
        <v>143</v>
      </c>
    </row>
    <row r="395" spans="2:65" s="13" customFormat="1">
      <c r="B395" s="168"/>
      <c r="C395" s="214"/>
      <c r="D395" s="215" t="s">
        <v>152</v>
      </c>
      <c r="E395" s="216" t="s">
        <v>1</v>
      </c>
      <c r="F395" s="212" t="s">
        <v>163</v>
      </c>
      <c r="G395" s="214"/>
      <c r="H395" s="217">
        <v>2.766</v>
      </c>
      <c r="I395" s="214"/>
      <c r="J395" s="214"/>
      <c r="K395" s="214"/>
      <c r="L395" s="168"/>
      <c r="M395" s="170"/>
      <c r="N395" s="171"/>
      <c r="O395" s="171"/>
      <c r="P395" s="171"/>
      <c r="Q395" s="171"/>
      <c r="R395" s="171"/>
      <c r="S395" s="171"/>
      <c r="T395" s="172"/>
      <c r="AT395" s="169" t="s">
        <v>152</v>
      </c>
      <c r="AU395" s="169" t="s">
        <v>86</v>
      </c>
      <c r="AV395" s="13" t="s">
        <v>86</v>
      </c>
      <c r="AW395" s="13" t="s">
        <v>32</v>
      </c>
      <c r="AX395" s="13" t="s">
        <v>77</v>
      </c>
      <c r="AY395" s="169" t="s">
        <v>143</v>
      </c>
    </row>
    <row r="396" spans="2:65" s="13" customFormat="1">
      <c r="B396" s="168"/>
      <c r="C396" s="214"/>
      <c r="D396" s="215" t="s">
        <v>152</v>
      </c>
      <c r="E396" s="216" t="s">
        <v>1</v>
      </c>
      <c r="F396" s="212" t="s">
        <v>164</v>
      </c>
      <c r="G396" s="214"/>
      <c r="H396" s="217">
        <v>3.6</v>
      </c>
      <c r="I396" s="214"/>
      <c r="J396" s="214"/>
      <c r="K396" s="214"/>
      <c r="L396" s="168"/>
      <c r="M396" s="170"/>
      <c r="N396" s="171"/>
      <c r="O396" s="171"/>
      <c r="P396" s="171"/>
      <c r="Q396" s="171"/>
      <c r="R396" s="171"/>
      <c r="S396" s="171"/>
      <c r="T396" s="172"/>
      <c r="AT396" s="169" t="s">
        <v>152</v>
      </c>
      <c r="AU396" s="169" t="s">
        <v>86</v>
      </c>
      <c r="AV396" s="13" t="s">
        <v>86</v>
      </c>
      <c r="AW396" s="13" t="s">
        <v>32</v>
      </c>
      <c r="AX396" s="13" t="s">
        <v>77</v>
      </c>
      <c r="AY396" s="169" t="s">
        <v>143</v>
      </c>
    </row>
    <row r="397" spans="2:65" s="14" customFormat="1">
      <c r="B397" s="173"/>
      <c r="C397" s="232"/>
      <c r="D397" s="215" t="s">
        <v>152</v>
      </c>
      <c r="E397" s="233" t="s">
        <v>1</v>
      </c>
      <c r="F397" s="234" t="s">
        <v>177</v>
      </c>
      <c r="G397" s="232"/>
      <c r="H397" s="235">
        <v>27.993000000000002</v>
      </c>
      <c r="I397" s="232"/>
      <c r="J397" s="232"/>
      <c r="K397" s="232"/>
      <c r="L397" s="173"/>
      <c r="M397" s="175"/>
      <c r="N397" s="176"/>
      <c r="O397" s="176"/>
      <c r="P397" s="176"/>
      <c r="Q397" s="176"/>
      <c r="R397" s="176"/>
      <c r="S397" s="176"/>
      <c r="T397" s="177"/>
      <c r="AT397" s="174" t="s">
        <v>152</v>
      </c>
      <c r="AU397" s="174" t="s">
        <v>86</v>
      </c>
      <c r="AV397" s="14" t="s">
        <v>150</v>
      </c>
      <c r="AW397" s="14" t="s">
        <v>32</v>
      </c>
      <c r="AX397" s="14" t="s">
        <v>84</v>
      </c>
      <c r="AY397" s="174" t="s">
        <v>143</v>
      </c>
    </row>
    <row r="398" spans="2:65" s="1" customFormat="1" ht="36" customHeight="1">
      <c r="B398" s="155"/>
      <c r="C398" s="221" t="s">
        <v>412</v>
      </c>
      <c r="D398" s="221" t="s">
        <v>146</v>
      </c>
      <c r="E398" s="222" t="s">
        <v>413</v>
      </c>
      <c r="F398" s="223" t="s">
        <v>414</v>
      </c>
      <c r="G398" s="224" t="s">
        <v>103</v>
      </c>
      <c r="H398" s="225">
        <v>27.992999999999999</v>
      </c>
      <c r="I398" s="156"/>
      <c r="J398" s="226">
        <f>ROUND(I398*H398,2)</f>
        <v>0</v>
      </c>
      <c r="K398" s="223" t="s">
        <v>149</v>
      </c>
      <c r="L398" s="31"/>
      <c r="M398" s="157" t="s">
        <v>1</v>
      </c>
      <c r="N398" s="158" t="s">
        <v>42</v>
      </c>
      <c r="O398" s="54"/>
      <c r="P398" s="159">
        <f>O398*H398</f>
        <v>0</v>
      </c>
      <c r="Q398" s="159">
        <v>2.0000000000000002E-5</v>
      </c>
      <c r="R398" s="159">
        <f>Q398*H398</f>
        <v>5.5986000000000002E-4</v>
      </c>
      <c r="S398" s="159">
        <v>0</v>
      </c>
      <c r="T398" s="160">
        <f>S398*H398</f>
        <v>0</v>
      </c>
      <c r="AR398" s="161" t="s">
        <v>257</v>
      </c>
      <c r="AT398" s="161" t="s">
        <v>146</v>
      </c>
      <c r="AU398" s="161" t="s">
        <v>86</v>
      </c>
      <c r="AY398" s="16" t="s">
        <v>143</v>
      </c>
      <c r="BE398" s="162">
        <f>IF(N398="základní",J398,0)</f>
        <v>0</v>
      </c>
      <c r="BF398" s="162">
        <f>IF(N398="snížená",J398,0)</f>
        <v>0</v>
      </c>
      <c r="BG398" s="162">
        <f>IF(N398="zákl. přenesená",J398,0)</f>
        <v>0</v>
      </c>
      <c r="BH398" s="162">
        <f>IF(N398="sníž. přenesená",J398,0)</f>
        <v>0</v>
      </c>
      <c r="BI398" s="162">
        <f>IF(N398="nulová",J398,0)</f>
        <v>0</v>
      </c>
      <c r="BJ398" s="16" t="s">
        <v>84</v>
      </c>
      <c r="BK398" s="162">
        <f>ROUND(I398*H398,2)</f>
        <v>0</v>
      </c>
      <c r="BL398" s="16" t="s">
        <v>257</v>
      </c>
      <c r="BM398" s="161" t="s">
        <v>415</v>
      </c>
    </row>
    <row r="399" spans="2:65" s="12" customFormat="1">
      <c r="B399" s="163"/>
      <c r="C399" s="218"/>
      <c r="D399" s="215" t="s">
        <v>152</v>
      </c>
      <c r="E399" s="219" t="s">
        <v>1</v>
      </c>
      <c r="F399" s="220" t="s">
        <v>153</v>
      </c>
      <c r="G399" s="218"/>
      <c r="H399" s="219" t="s">
        <v>1</v>
      </c>
      <c r="I399" s="218"/>
      <c r="J399" s="218"/>
      <c r="K399" s="218"/>
      <c r="L399" s="163"/>
      <c r="M399" s="165"/>
      <c r="N399" s="166"/>
      <c r="O399" s="166"/>
      <c r="P399" s="166"/>
      <c r="Q399" s="166"/>
      <c r="R399" s="166"/>
      <c r="S399" s="166"/>
      <c r="T399" s="167"/>
      <c r="AT399" s="164" t="s">
        <v>152</v>
      </c>
      <c r="AU399" s="164" t="s">
        <v>86</v>
      </c>
      <c r="AV399" s="12" t="s">
        <v>84</v>
      </c>
      <c r="AW399" s="12" t="s">
        <v>32</v>
      </c>
      <c r="AX399" s="12" t="s">
        <v>77</v>
      </c>
      <c r="AY399" s="164" t="s">
        <v>143</v>
      </c>
    </row>
    <row r="400" spans="2:65" s="13" customFormat="1">
      <c r="B400" s="168"/>
      <c r="C400" s="214"/>
      <c r="D400" s="215" t="s">
        <v>152</v>
      </c>
      <c r="E400" s="216" t="s">
        <v>1</v>
      </c>
      <c r="F400" s="212" t="s">
        <v>154</v>
      </c>
      <c r="G400" s="214"/>
      <c r="H400" s="217">
        <v>1.875</v>
      </c>
      <c r="I400" s="214"/>
      <c r="J400" s="214"/>
      <c r="K400" s="214"/>
      <c r="L400" s="168"/>
      <c r="M400" s="170"/>
      <c r="N400" s="171"/>
      <c r="O400" s="171"/>
      <c r="P400" s="171"/>
      <c r="Q400" s="171"/>
      <c r="R400" s="171"/>
      <c r="S400" s="171"/>
      <c r="T400" s="172"/>
      <c r="AT400" s="169" t="s">
        <v>152</v>
      </c>
      <c r="AU400" s="169" t="s">
        <v>86</v>
      </c>
      <c r="AV400" s="13" t="s">
        <v>86</v>
      </c>
      <c r="AW400" s="13" t="s">
        <v>32</v>
      </c>
      <c r="AX400" s="13" t="s">
        <v>77</v>
      </c>
      <c r="AY400" s="169" t="s">
        <v>143</v>
      </c>
    </row>
    <row r="401" spans="2:51" s="13" customFormat="1">
      <c r="B401" s="168"/>
      <c r="C401" s="214"/>
      <c r="D401" s="215" t="s">
        <v>152</v>
      </c>
      <c r="E401" s="216" t="s">
        <v>1</v>
      </c>
      <c r="F401" s="212" t="s">
        <v>155</v>
      </c>
      <c r="G401" s="214"/>
      <c r="H401" s="217">
        <v>1.518</v>
      </c>
      <c r="I401" s="214"/>
      <c r="J401" s="214"/>
      <c r="K401" s="214"/>
      <c r="L401" s="168"/>
      <c r="M401" s="170"/>
      <c r="N401" s="171"/>
      <c r="O401" s="171"/>
      <c r="P401" s="171"/>
      <c r="Q401" s="171"/>
      <c r="R401" s="171"/>
      <c r="S401" s="171"/>
      <c r="T401" s="172"/>
      <c r="AT401" s="169" t="s">
        <v>152</v>
      </c>
      <c r="AU401" s="169" t="s">
        <v>86</v>
      </c>
      <c r="AV401" s="13" t="s">
        <v>86</v>
      </c>
      <c r="AW401" s="13" t="s">
        <v>32</v>
      </c>
      <c r="AX401" s="13" t="s">
        <v>77</v>
      </c>
      <c r="AY401" s="169" t="s">
        <v>143</v>
      </c>
    </row>
    <row r="402" spans="2:51" s="13" customFormat="1">
      <c r="B402" s="168"/>
      <c r="C402" s="214"/>
      <c r="D402" s="215" t="s">
        <v>152</v>
      </c>
      <c r="E402" s="216" t="s">
        <v>1</v>
      </c>
      <c r="F402" s="212" t="s">
        <v>156</v>
      </c>
      <c r="G402" s="214"/>
      <c r="H402" s="217">
        <v>1.5629999999999999</v>
      </c>
      <c r="I402" s="214"/>
      <c r="J402" s="214"/>
      <c r="K402" s="214"/>
      <c r="L402" s="168"/>
      <c r="M402" s="170"/>
      <c r="N402" s="171"/>
      <c r="O402" s="171"/>
      <c r="P402" s="171"/>
      <c r="Q402" s="171"/>
      <c r="R402" s="171"/>
      <c r="S402" s="171"/>
      <c r="T402" s="172"/>
      <c r="AT402" s="169" t="s">
        <v>152</v>
      </c>
      <c r="AU402" s="169" t="s">
        <v>86</v>
      </c>
      <c r="AV402" s="13" t="s">
        <v>86</v>
      </c>
      <c r="AW402" s="13" t="s">
        <v>32</v>
      </c>
      <c r="AX402" s="13" t="s">
        <v>77</v>
      </c>
      <c r="AY402" s="169" t="s">
        <v>143</v>
      </c>
    </row>
    <row r="403" spans="2:51" s="13" customFormat="1">
      <c r="B403" s="168"/>
      <c r="C403" s="214"/>
      <c r="D403" s="215" t="s">
        <v>152</v>
      </c>
      <c r="E403" s="216" t="s">
        <v>1</v>
      </c>
      <c r="F403" s="212" t="s">
        <v>157</v>
      </c>
      <c r="G403" s="214"/>
      <c r="H403" s="217">
        <v>2.145</v>
      </c>
      <c r="I403" s="214"/>
      <c r="J403" s="214"/>
      <c r="K403" s="214"/>
      <c r="L403" s="168"/>
      <c r="M403" s="170"/>
      <c r="N403" s="171"/>
      <c r="O403" s="171"/>
      <c r="P403" s="171"/>
      <c r="Q403" s="171"/>
      <c r="R403" s="171"/>
      <c r="S403" s="171"/>
      <c r="T403" s="172"/>
      <c r="AT403" s="169" t="s">
        <v>152</v>
      </c>
      <c r="AU403" s="169" t="s">
        <v>86</v>
      </c>
      <c r="AV403" s="13" t="s">
        <v>86</v>
      </c>
      <c r="AW403" s="13" t="s">
        <v>32</v>
      </c>
      <c r="AX403" s="13" t="s">
        <v>77</v>
      </c>
      <c r="AY403" s="169" t="s">
        <v>143</v>
      </c>
    </row>
    <row r="404" spans="2:51" s="13" customFormat="1">
      <c r="B404" s="168"/>
      <c r="C404" s="214"/>
      <c r="D404" s="215" t="s">
        <v>152</v>
      </c>
      <c r="E404" s="216" t="s">
        <v>1</v>
      </c>
      <c r="F404" s="212" t="s">
        <v>158</v>
      </c>
      <c r="G404" s="214"/>
      <c r="H404" s="217">
        <v>2.0249999999999999</v>
      </c>
      <c r="I404" s="214"/>
      <c r="J404" s="214"/>
      <c r="K404" s="214"/>
      <c r="L404" s="168"/>
      <c r="M404" s="170"/>
      <c r="N404" s="171"/>
      <c r="O404" s="171"/>
      <c r="P404" s="171"/>
      <c r="Q404" s="171"/>
      <c r="R404" s="171"/>
      <c r="S404" s="171"/>
      <c r="T404" s="172"/>
      <c r="AT404" s="169" t="s">
        <v>152</v>
      </c>
      <c r="AU404" s="169" t="s">
        <v>86</v>
      </c>
      <c r="AV404" s="13" t="s">
        <v>86</v>
      </c>
      <c r="AW404" s="13" t="s">
        <v>32</v>
      </c>
      <c r="AX404" s="13" t="s">
        <v>77</v>
      </c>
      <c r="AY404" s="169" t="s">
        <v>143</v>
      </c>
    </row>
    <row r="405" spans="2:51" s="13" customFormat="1">
      <c r="B405" s="168"/>
      <c r="C405" s="214"/>
      <c r="D405" s="215" t="s">
        <v>152</v>
      </c>
      <c r="E405" s="216" t="s">
        <v>1</v>
      </c>
      <c r="F405" s="212" t="s">
        <v>159</v>
      </c>
      <c r="G405" s="214"/>
      <c r="H405" s="217">
        <v>2.931</v>
      </c>
      <c r="I405" s="214"/>
      <c r="J405" s="214"/>
      <c r="K405" s="214"/>
      <c r="L405" s="168"/>
      <c r="M405" s="170"/>
      <c r="N405" s="171"/>
      <c r="O405" s="171"/>
      <c r="P405" s="171"/>
      <c r="Q405" s="171"/>
      <c r="R405" s="171"/>
      <c r="S405" s="171"/>
      <c r="T405" s="172"/>
      <c r="AT405" s="169" t="s">
        <v>152</v>
      </c>
      <c r="AU405" s="169" t="s">
        <v>86</v>
      </c>
      <c r="AV405" s="13" t="s">
        <v>86</v>
      </c>
      <c r="AW405" s="13" t="s">
        <v>32</v>
      </c>
      <c r="AX405" s="13" t="s">
        <v>77</v>
      </c>
      <c r="AY405" s="169" t="s">
        <v>143</v>
      </c>
    </row>
    <row r="406" spans="2:51" s="13" customFormat="1">
      <c r="B406" s="168"/>
      <c r="C406" s="214"/>
      <c r="D406" s="215" t="s">
        <v>152</v>
      </c>
      <c r="E406" s="216" t="s">
        <v>1</v>
      </c>
      <c r="F406" s="212" t="s">
        <v>160</v>
      </c>
      <c r="G406" s="214"/>
      <c r="H406" s="217">
        <v>3.6</v>
      </c>
      <c r="I406" s="214"/>
      <c r="J406" s="214"/>
      <c r="K406" s="214"/>
      <c r="L406" s="168"/>
      <c r="M406" s="170"/>
      <c r="N406" s="171"/>
      <c r="O406" s="171"/>
      <c r="P406" s="171"/>
      <c r="Q406" s="171"/>
      <c r="R406" s="171"/>
      <c r="S406" s="171"/>
      <c r="T406" s="172"/>
      <c r="AT406" s="169" t="s">
        <v>152</v>
      </c>
      <c r="AU406" s="169" t="s">
        <v>86</v>
      </c>
      <c r="AV406" s="13" t="s">
        <v>86</v>
      </c>
      <c r="AW406" s="13" t="s">
        <v>32</v>
      </c>
      <c r="AX406" s="13" t="s">
        <v>77</v>
      </c>
      <c r="AY406" s="169" t="s">
        <v>143</v>
      </c>
    </row>
    <row r="407" spans="2:51" s="13" customFormat="1">
      <c r="B407" s="168"/>
      <c r="C407" s="214"/>
      <c r="D407" s="215" t="s">
        <v>152</v>
      </c>
      <c r="E407" s="216" t="s">
        <v>1</v>
      </c>
      <c r="F407" s="212" t="s">
        <v>161</v>
      </c>
      <c r="G407" s="214"/>
      <c r="H407" s="217">
        <v>3.0659999999999998</v>
      </c>
      <c r="I407" s="214"/>
      <c r="J407" s="214"/>
      <c r="K407" s="214"/>
      <c r="L407" s="168"/>
      <c r="M407" s="170"/>
      <c r="N407" s="171"/>
      <c r="O407" s="171"/>
      <c r="P407" s="171"/>
      <c r="Q407" s="171"/>
      <c r="R407" s="171"/>
      <c r="S407" s="171"/>
      <c r="T407" s="172"/>
      <c r="AT407" s="169" t="s">
        <v>152</v>
      </c>
      <c r="AU407" s="169" t="s">
        <v>86</v>
      </c>
      <c r="AV407" s="13" t="s">
        <v>86</v>
      </c>
      <c r="AW407" s="13" t="s">
        <v>32</v>
      </c>
      <c r="AX407" s="13" t="s">
        <v>77</v>
      </c>
      <c r="AY407" s="169" t="s">
        <v>143</v>
      </c>
    </row>
    <row r="408" spans="2:51" s="13" customFormat="1">
      <c r="B408" s="168"/>
      <c r="C408" s="214"/>
      <c r="D408" s="215" t="s">
        <v>152</v>
      </c>
      <c r="E408" s="216" t="s">
        <v>1</v>
      </c>
      <c r="F408" s="212" t="s">
        <v>162</v>
      </c>
      <c r="G408" s="214"/>
      <c r="H408" s="217">
        <v>2.9039999999999999</v>
      </c>
      <c r="I408" s="214"/>
      <c r="J408" s="214"/>
      <c r="K408" s="214"/>
      <c r="L408" s="168"/>
      <c r="M408" s="170"/>
      <c r="N408" s="171"/>
      <c r="O408" s="171"/>
      <c r="P408" s="171"/>
      <c r="Q408" s="171"/>
      <c r="R408" s="171"/>
      <c r="S408" s="171"/>
      <c r="T408" s="172"/>
      <c r="AT408" s="169" t="s">
        <v>152</v>
      </c>
      <c r="AU408" s="169" t="s">
        <v>86</v>
      </c>
      <c r="AV408" s="13" t="s">
        <v>86</v>
      </c>
      <c r="AW408" s="13" t="s">
        <v>32</v>
      </c>
      <c r="AX408" s="13" t="s">
        <v>77</v>
      </c>
      <c r="AY408" s="169" t="s">
        <v>143</v>
      </c>
    </row>
    <row r="409" spans="2:51" s="13" customFormat="1">
      <c r="B409" s="168"/>
      <c r="C409" s="214"/>
      <c r="D409" s="215" t="s">
        <v>152</v>
      </c>
      <c r="E409" s="216" t="s">
        <v>1</v>
      </c>
      <c r="F409" s="212" t="s">
        <v>163</v>
      </c>
      <c r="G409" s="214"/>
      <c r="H409" s="217">
        <v>2.766</v>
      </c>
      <c r="I409" s="214"/>
      <c r="J409" s="214"/>
      <c r="K409" s="214"/>
      <c r="L409" s="168"/>
      <c r="M409" s="170"/>
      <c r="N409" s="171"/>
      <c r="O409" s="171"/>
      <c r="P409" s="171"/>
      <c r="Q409" s="171"/>
      <c r="R409" s="171"/>
      <c r="S409" s="171"/>
      <c r="T409" s="172"/>
      <c r="AT409" s="169" t="s">
        <v>152</v>
      </c>
      <c r="AU409" s="169" t="s">
        <v>86</v>
      </c>
      <c r="AV409" s="13" t="s">
        <v>86</v>
      </c>
      <c r="AW409" s="13" t="s">
        <v>32</v>
      </c>
      <c r="AX409" s="13" t="s">
        <v>77</v>
      </c>
      <c r="AY409" s="169" t="s">
        <v>143</v>
      </c>
    </row>
    <row r="410" spans="2:51" s="13" customFormat="1">
      <c r="B410" s="168"/>
      <c r="C410" s="214"/>
      <c r="D410" s="215" t="s">
        <v>152</v>
      </c>
      <c r="E410" s="216" t="s">
        <v>1</v>
      </c>
      <c r="F410" s="212" t="s">
        <v>164</v>
      </c>
      <c r="G410" s="214"/>
      <c r="H410" s="217">
        <v>3.6</v>
      </c>
      <c r="I410" s="214"/>
      <c r="J410" s="214"/>
      <c r="K410" s="214"/>
      <c r="L410" s="168"/>
      <c r="M410" s="170"/>
      <c r="N410" s="171"/>
      <c r="O410" s="171"/>
      <c r="P410" s="171"/>
      <c r="Q410" s="171"/>
      <c r="R410" s="171"/>
      <c r="S410" s="171"/>
      <c r="T410" s="172"/>
      <c r="AT410" s="169" t="s">
        <v>152</v>
      </c>
      <c r="AU410" s="169" t="s">
        <v>86</v>
      </c>
      <c r="AV410" s="13" t="s">
        <v>86</v>
      </c>
      <c r="AW410" s="13" t="s">
        <v>32</v>
      </c>
      <c r="AX410" s="13" t="s">
        <v>77</v>
      </c>
      <c r="AY410" s="169" t="s">
        <v>143</v>
      </c>
    </row>
    <row r="411" spans="2:51" s="14" customFormat="1">
      <c r="B411" s="173"/>
      <c r="C411" s="232"/>
      <c r="D411" s="215" t="s">
        <v>152</v>
      </c>
      <c r="E411" s="233" t="s">
        <v>1</v>
      </c>
      <c r="F411" s="234" t="s">
        <v>177</v>
      </c>
      <c r="G411" s="232"/>
      <c r="H411" s="235">
        <v>27.993000000000002</v>
      </c>
      <c r="I411" s="232"/>
      <c r="J411" s="232"/>
      <c r="K411" s="232"/>
      <c r="L411" s="173"/>
      <c r="M411" s="182"/>
      <c r="N411" s="183"/>
      <c r="O411" s="183"/>
      <c r="P411" s="183"/>
      <c r="Q411" s="183"/>
      <c r="R411" s="183"/>
      <c r="S411" s="183"/>
      <c r="T411" s="184"/>
      <c r="AT411" s="174" t="s">
        <v>152</v>
      </c>
      <c r="AU411" s="174" t="s">
        <v>86</v>
      </c>
      <c r="AV411" s="14" t="s">
        <v>150</v>
      </c>
      <c r="AW411" s="14" t="s">
        <v>32</v>
      </c>
      <c r="AX411" s="14" t="s">
        <v>84</v>
      </c>
      <c r="AY411" s="174" t="s">
        <v>143</v>
      </c>
    </row>
    <row r="412" spans="2:51" s="1" customFormat="1" ht="6.95" customHeight="1">
      <c r="B412" s="43"/>
      <c r="C412" s="242"/>
      <c r="D412" s="242"/>
      <c r="E412" s="242"/>
      <c r="F412" s="242"/>
      <c r="G412" s="242"/>
      <c r="H412" s="242"/>
      <c r="I412" s="242"/>
      <c r="J412" s="242"/>
      <c r="K412" s="242"/>
      <c r="L412" s="31"/>
    </row>
  </sheetData>
  <sheetProtection password="E780" sheet="1" objects="1" scenarios="1"/>
  <autoFilter ref="C132:K411" xr:uid="{00000000-0009-0000-0000-000001000000}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26"/>
  <sheetViews>
    <sheetView showGridLines="0" zoomScale="90" zoomScaleNormal="90" workbookViewId="0">
      <selection activeCell="E114" sqref="E114:H11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2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3" t="s">
        <v>5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6" t="s">
        <v>94</v>
      </c>
    </row>
    <row r="3" spans="2:46" ht="6.95" hidden="1" customHeight="1">
      <c r="B3" s="17"/>
      <c r="C3" s="18"/>
      <c r="D3" s="18"/>
      <c r="E3" s="18"/>
      <c r="F3" s="18"/>
      <c r="G3" s="18"/>
      <c r="H3" s="18"/>
      <c r="I3" s="94"/>
      <c r="J3" s="18"/>
      <c r="K3" s="18"/>
      <c r="L3" s="19"/>
      <c r="AT3" s="16" t="s">
        <v>86</v>
      </c>
    </row>
    <row r="4" spans="2:46" ht="24.95" hidden="1" customHeight="1">
      <c r="B4" s="19"/>
      <c r="D4" s="20" t="s">
        <v>105</v>
      </c>
      <c r="L4" s="19"/>
      <c r="M4" s="95" t="s">
        <v>10</v>
      </c>
      <c r="AT4" s="16" t="s">
        <v>3</v>
      </c>
    </row>
    <row r="5" spans="2:46" ht="6.95" hidden="1" customHeight="1">
      <c r="B5" s="19"/>
      <c r="L5" s="19"/>
    </row>
    <row r="6" spans="2:46" ht="12" hidden="1" customHeight="1">
      <c r="B6" s="19"/>
      <c r="D6" s="26" t="s">
        <v>16</v>
      </c>
      <c r="L6" s="19"/>
    </row>
    <row r="7" spans="2:46" ht="16.5" hidden="1" customHeight="1">
      <c r="B7" s="19"/>
      <c r="E7" s="287" t="str">
        <f>'Rekapitulace stavby'!K6</f>
        <v>STAVEBNÍ ÚPRAVY ZTI V ČÁSTI BUDOVY 1.NP. ZUŠ ČESKÁ LÍPA-A</v>
      </c>
      <c r="F7" s="288"/>
      <c r="G7" s="288"/>
      <c r="H7" s="288"/>
      <c r="L7" s="19"/>
    </row>
    <row r="8" spans="2:46" ht="12" hidden="1" customHeight="1">
      <c r="B8" s="19"/>
      <c r="D8" s="26" t="s">
        <v>106</v>
      </c>
      <c r="L8" s="19"/>
    </row>
    <row r="9" spans="2:46" s="1" customFormat="1" ht="16.5" hidden="1" customHeight="1">
      <c r="B9" s="31"/>
      <c r="E9" s="287" t="s">
        <v>107</v>
      </c>
      <c r="F9" s="286"/>
      <c r="G9" s="286"/>
      <c r="H9" s="286"/>
      <c r="I9" s="96"/>
      <c r="L9" s="31"/>
    </row>
    <row r="10" spans="2:46" s="1" customFormat="1" ht="12" hidden="1" customHeight="1">
      <c r="B10" s="31"/>
      <c r="D10" s="26" t="s">
        <v>108</v>
      </c>
      <c r="I10" s="96"/>
      <c r="L10" s="31"/>
    </row>
    <row r="11" spans="2:46" s="1" customFormat="1" ht="36.950000000000003" hidden="1" customHeight="1">
      <c r="B11" s="31"/>
      <c r="E11" s="271" t="s">
        <v>416</v>
      </c>
      <c r="F11" s="286"/>
      <c r="G11" s="286"/>
      <c r="H11" s="286"/>
      <c r="I11" s="96"/>
      <c r="L11" s="31"/>
    </row>
    <row r="12" spans="2:46" s="1" customFormat="1" hidden="1">
      <c r="B12" s="31"/>
      <c r="I12" s="96"/>
      <c r="L12" s="31"/>
    </row>
    <row r="13" spans="2:46" s="1" customFormat="1" ht="12" hidden="1" customHeight="1">
      <c r="B13" s="31"/>
      <c r="D13" s="26" t="s">
        <v>18</v>
      </c>
      <c r="F13" s="24" t="s">
        <v>1</v>
      </c>
      <c r="I13" s="97" t="s">
        <v>19</v>
      </c>
      <c r="J13" s="24" t="s">
        <v>1</v>
      </c>
      <c r="L13" s="31"/>
    </row>
    <row r="14" spans="2:46" s="1" customFormat="1" ht="12" hidden="1" customHeight="1">
      <c r="B14" s="31"/>
      <c r="D14" s="26" t="s">
        <v>20</v>
      </c>
      <c r="F14" s="24" t="s">
        <v>21</v>
      </c>
      <c r="I14" s="97" t="s">
        <v>22</v>
      </c>
      <c r="J14" s="51" t="str">
        <f>'Rekapitulace stavby'!AN8</f>
        <v>5. 4. 2019</v>
      </c>
      <c r="L14" s="31"/>
    </row>
    <row r="15" spans="2:46" s="1" customFormat="1" ht="10.9" hidden="1" customHeight="1">
      <c r="B15" s="31"/>
      <c r="I15" s="96"/>
      <c r="L15" s="31"/>
    </row>
    <row r="16" spans="2:46" s="1" customFormat="1" ht="12" hidden="1" customHeight="1">
      <c r="B16" s="31"/>
      <c r="D16" s="26" t="s">
        <v>24</v>
      </c>
      <c r="I16" s="97" t="s">
        <v>25</v>
      </c>
      <c r="J16" s="24" t="s">
        <v>1</v>
      </c>
      <c r="L16" s="31"/>
    </row>
    <row r="17" spans="2:12" s="1" customFormat="1" ht="18" hidden="1" customHeight="1">
      <c r="B17" s="31"/>
      <c r="E17" s="24" t="s">
        <v>26</v>
      </c>
      <c r="I17" s="97" t="s">
        <v>27</v>
      </c>
      <c r="J17" s="24" t="s">
        <v>1</v>
      </c>
      <c r="L17" s="31"/>
    </row>
    <row r="18" spans="2:12" s="1" customFormat="1" ht="6.95" hidden="1" customHeight="1">
      <c r="B18" s="31"/>
      <c r="I18" s="96"/>
      <c r="L18" s="31"/>
    </row>
    <row r="19" spans="2:12" s="1" customFormat="1" ht="12" hidden="1" customHeight="1">
      <c r="B19" s="31"/>
      <c r="D19" s="26" t="s">
        <v>28</v>
      </c>
      <c r="I19" s="97" t="s">
        <v>25</v>
      </c>
      <c r="J19" s="27" t="str">
        <f>'Rekapitulace stavby'!AN13</f>
        <v>Vyplň údaj</v>
      </c>
      <c r="L19" s="31"/>
    </row>
    <row r="20" spans="2:12" s="1" customFormat="1" ht="18" hidden="1" customHeight="1">
      <c r="B20" s="31"/>
      <c r="E20" s="289" t="str">
        <f>'Rekapitulace stavby'!E14</f>
        <v>Vyplň údaj</v>
      </c>
      <c r="F20" s="274"/>
      <c r="G20" s="274"/>
      <c r="H20" s="274"/>
      <c r="I20" s="97" t="s">
        <v>27</v>
      </c>
      <c r="J20" s="27" t="str">
        <f>'Rekapitulace stavby'!AN14</f>
        <v>Vyplň údaj</v>
      </c>
      <c r="L20" s="31"/>
    </row>
    <row r="21" spans="2:12" s="1" customFormat="1" ht="6.95" hidden="1" customHeight="1">
      <c r="B21" s="31"/>
      <c r="I21" s="96"/>
      <c r="L21" s="31"/>
    </row>
    <row r="22" spans="2:12" s="1" customFormat="1" ht="12" hidden="1" customHeight="1">
      <c r="B22" s="31"/>
      <c r="D22" s="26" t="s">
        <v>30</v>
      </c>
      <c r="I22" s="97" t="s">
        <v>25</v>
      </c>
      <c r="J22" s="24" t="s">
        <v>1</v>
      </c>
      <c r="L22" s="31"/>
    </row>
    <row r="23" spans="2:12" s="1" customFormat="1" ht="18" hidden="1" customHeight="1">
      <c r="B23" s="31"/>
      <c r="E23" s="24" t="s">
        <v>31</v>
      </c>
      <c r="I23" s="97" t="s">
        <v>27</v>
      </c>
      <c r="J23" s="24" t="s">
        <v>1</v>
      </c>
      <c r="L23" s="31"/>
    </row>
    <row r="24" spans="2:12" s="1" customFormat="1" ht="6.95" hidden="1" customHeight="1">
      <c r="B24" s="31"/>
      <c r="I24" s="96"/>
      <c r="L24" s="31"/>
    </row>
    <row r="25" spans="2:12" s="1" customFormat="1" ht="12" hidden="1" customHeight="1">
      <c r="B25" s="31"/>
      <c r="D25" s="26" t="s">
        <v>33</v>
      </c>
      <c r="I25" s="97" t="s">
        <v>25</v>
      </c>
      <c r="J25" s="24" t="s">
        <v>1</v>
      </c>
      <c r="L25" s="31"/>
    </row>
    <row r="26" spans="2:12" s="1" customFormat="1" ht="18" hidden="1" customHeight="1">
      <c r="B26" s="31"/>
      <c r="E26" s="24" t="s">
        <v>34</v>
      </c>
      <c r="I26" s="97" t="s">
        <v>27</v>
      </c>
      <c r="J26" s="24" t="s">
        <v>1</v>
      </c>
      <c r="L26" s="31"/>
    </row>
    <row r="27" spans="2:12" s="1" customFormat="1" ht="6.95" hidden="1" customHeight="1">
      <c r="B27" s="31"/>
      <c r="I27" s="96"/>
      <c r="L27" s="31"/>
    </row>
    <row r="28" spans="2:12" s="1" customFormat="1" ht="12" hidden="1" customHeight="1">
      <c r="B28" s="31"/>
      <c r="D28" s="26" t="s">
        <v>35</v>
      </c>
      <c r="I28" s="96"/>
      <c r="L28" s="31"/>
    </row>
    <row r="29" spans="2:12" s="7" customFormat="1" ht="89.25" hidden="1" customHeight="1">
      <c r="B29" s="98"/>
      <c r="E29" s="278" t="s">
        <v>36</v>
      </c>
      <c r="F29" s="278"/>
      <c r="G29" s="278"/>
      <c r="H29" s="278"/>
      <c r="I29" s="99"/>
      <c r="L29" s="98"/>
    </row>
    <row r="30" spans="2:12" s="1" customFormat="1" ht="6.95" hidden="1" customHeight="1">
      <c r="B30" s="31"/>
      <c r="I30" s="96"/>
      <c r="L30" s="31"/>
    </row>
    <row r="31" spans="2:12" s="1" customFormat="1" ht="6.95" hidden="1" customHeight="1">
      <c r="B31" s="31"/>
      <c r="D31" s="52"/>
      <c r="E31" s="52"/>
      <c r="F31" s="52"/>
      <c r="G31" s="52"/>
      <c r="H31" s="52"/>
      <c r="I31" s="100"/>
      <c r="J31" s="52"/>
      <c r="K31" s="52"/>
      <c r="L31" s="31"/>
    </row>
    <row r="32" spans="2:12" s="1" customFormat="1" ht="25.35" hidden="1" customHeight="1">
      <c r="B32" s="31"/>
      <c r="D32" s="101" t="s">
        <v>37</v>
      </c>
      <c r="I32" s="96"/>
      <c r="J32" s="65">
        <f>ROUND(J126, 2)</f>
        <v>0</v>
      </c>
      <c r="L32" s="31"/>
    </row>
    <row r="33" spans="2:12" s="1" customFormat="1" ht="6.95" hidden="1" customHeight="1">
      <c r="B33" s="31"/>
      <c r="D33" s="52"/>
      <c r="E33" s="52"/>
      <c r="F33" s="52"/>
      <c r="G33" s="52"/>
      <c r="H33" s="52"/>
      <c r="I33" s="100"/>
      <c r="J33" s="52"/>
      <c r="K33" s="52"/>
      <c r="L33" s="31"/>
    </row>
    <row r="34" spans="2:12" s="1" customFormat="1" ht="14.45" hidden="1" customHeight="1">
      <c r="B34" s="31"/>
      <c r="F34" s="34" t="s">
        <v>39</v>
      </c>
      <c r="I34" s="102" t="s">
        <v>38</v>
      </c>
      <c r="J34" s="34" t="s">
        <v>40</v>
      </c>
      <c r="L34" s="31"/>
    </row>
    <row r="35" spans="2:12" s="1" customFormat="1" ht="14.45" hidden="1" customHeight="1">
      <c r="B35" s="31"/>
      <c r="D35" s="103" t="s">
        <v>41</v>
      </c>
      <c r="E35" s="26" t="s">
        <v>42</v>
      </c>
      <c r="F35" s="104">
        <f>ROUND((SUM(BE126:BE225)),  2)</f>
        <v>0</v>
      </c>
      <c r="I35" s="105">
        <v>0.21</v>
      </c>
      <c r="J35" s="104">
        <f>ROUND(((SUM(BE126:BE225))*I35),  2)</f>
        <v>0</v>
      </c>
      <c r="L35" s="31"/>
    </row>
    <row r="36" spans="2:12" s="1" customFormat="1" ht="14.45" hidden="1" customHeight="1">
      <c r="B36" s="31"/>
      <c r="E36" s="26" t="s">
        <v>43</v>
      </c>
      <c r="F36" s="104">
        <f>ROUND((SUM(BF126:BF225)),  2)</f>
        <v>0</v>
      </c>
      <c r="I36" s="105">
        <v>0.15</v>
      </c>
      <c r="J36" s="104">
        <f>ROUND(((SUM(BF126:BF225))*I36),  2)</f>
        <v>0</v>
      </c>
      <c r="L36" s="31"/>
    </row>
    <row r="37" spans="2:12" s="1" customFormat="1" ht="14.45" hidden="1" customHeight="1">
      <c r="B37" s="31"/>
      <c r="E37" s="26" t="s">
        <v>44</v>
      </c>
      <c r="F37" s="104">
        <f>ROUND((SUM(BG126:BG225)),  2)</f>
        <v>0</v>
      </c>
      <c r="I37" s="105">
        <v>0.21</v>
      </c>
      <c r="J37" s="104">
        <f>0</f>
        <v>0</v>
      </c>
      <c r="L37" s="31"/>
    </row>
    <row r="38" spans="2:12" s="1" customFormat="1" ht="14.45" hidden="1" customHeight="1">
      <c r="B38" s="31"/>
      <c r="E38" s="26" t="s">
        <v>45</v>
      </c>
      <c r="F38" s="104">
        <f>ROUND((SUM(BH126:BH225)),  2)</f>
        <v>0</v>
      </c>
      <c r="I38" s="105">
        <v>0.15</v>
      </c>
      <c r="J38" s="104">
        <f>0</f>
        <v>0</v>
      </c>
      <c r="L38" s="31"/>
    </row>
    <row r="39" spans="2:12" s="1" customFormat="1" ht="14.45" hidden="1" customHeight="1">
      <c r="B39" s="31"/>
      <c r="E39" s="26" t="s">
        <v>46</v>
      </c>
      <c r="F39" s="104">
        <f>ROUND((SUM(BI126:BI225)),  2)</f>
        <v>0</v>
      </c>
      <c r="I39" s="105">
        <v>0</v>
      </c>
      <c r="J39" s="104">
        <f>0</f>
        <v>0</v>
      </c>
      <c r="L39" s="31"/>
    </row>
    <row r="40" spans="2:12" s="1" customFormat="1" ht="6.95" hidden="1" customHeight="1">
      <c r="B40" s="31"/>
      <c r="I40" s="96"/>
      <c r="L40" s="31"/>
    </row>
    <row r="41" spans="2:12" s="1" customFormat="1" ht="25.35" hidden="1" customHeight="1">
      <c r="B41" s="31"/>
      <c r="C41" s="106"/>
      <c r="D41" s="107" t="s">
        <v>47</v>
      </c>
      <c r="E41" s="56"/>
      <c r="F41" s="56"/>
      <c r="G41" s="108" t="s">
        <v>48</v>
      </c>
      <c r="H41" s="109" t="s">
        <v>49</v>
      </c>
      <c r="I41" s="110"/>
      <c r="J41" s="111">
        <f>SUM(J32:J39)</f>
        <v>0</v>
      </c>
      <c r="K41" s="112"/>
      <c r="L41" s="31"/>
    </row>
    <row r="42" spans="2:12" s="1" customFormat="1" ht="14.45" hidden="1" customHeight="1">
      <c r="B42" s="31"/>
      <c r="I42" s="96"/>
      <c r="L42" s="31"/>
    </row>
    <row r="43" spans="2:12" ht="14.45" hidden="1" customHeight="1">
      <c r="B43" s="19"/>
      <c r="L43" s="19"/>
    </row>
    <row r="44" spans="2:12" ht="14.45" hidden="1" customHeight="1">
      <c r="B44" s="19"/>
      <c r="L44" s="19"/>
    </row>
    <row r="45" spans="2:12" ht="14.45" hidden="1" customHeight="1">
      <c r="B45" s="19"/>
      <c r="L45" s="19"/>
    </row>
    <row r="46" spans="2:12" ht="14.45" hidden="1" customHeight="1">
      <c r="B46" s="19"/>
      <c r="L46" s="19"/>
    </row>
    <row r="47" spans="2:12" ht="14.45" hidden="1" customHeight="1">
      <c r="B47" s="19"/>
      <c r="L47" s="19"/>
    </row>
    <row r="48" spans="2:12" ht="14.45" hidden="1" customHeight="1">
      <c r="B48" s="19"/>
      <c r="L48" s="19"/>
    </row>
    <row r="49" spans="2:12" ht="14.45" hidden="1" customHeight="1">
      <c r="B49" s="19"/>
      <c r="L49" s="19"/>
    </row>
    <row r="50" spans="2:12" s="1" customFormat="1" ht="14.45" hidden="1" customHeight="1">
      <c r="B50" s="31"/>
      <c r="D50" s="40" t="s">
        <v>50</v>
      </c>
      <c r="E50" s="41"/>
      <c r="F50" s="41"/>
      <c r="G50" s="40" t="s">
        <v>51</v>
      </c>
      <c r="H50" s="41"/>
      <c r="I50" s="113"/>
      <c r="J50" s="41"/>
      <c r="K50" s="41"/>
      <c r="L50" s="31"/>
    </row>
    <row r="51" spans="2:12" hidden="1">
      <c r="B51" s="19"/>
      <c r="L51" s="19"/>
    </row>
    <row r="52" spans="2:12" hidden="1">
      <c r="B52" s="19"/>
      <c r="L52" s="19"/>
    </row>
    <row r="53" spans="2:12" hidden="1">
      <c r="B53" s="19"/>
      <c r="L53" s="19"/>
    </row>
    <row r="54" spans="2:12" hidden="1">
      <c r="B54" s="19"/>
      <c r="L54" s="19"/>
    </row>
    <row r="55" spans="2:12" hidden="1">
      <c r="B55" s="19"/>
      <c r="L55" s="19"/>
    </row>
    <row r="56" spans="2:12" hidden="1">
      <c r="B56" s="19"/>
      <c r="L56" s="19"/>
    </row>
    <row r="57" spans="2:12" hidden="1">
      <c r="B57" s="19"/>
      <c r="L57" s="19"/>
    </row>
    <row r="58" spans="2:12" hidden="1">
      <c r="B58" s="19"/>
      <c r="L58" s="19"/>
    </row>
    <row r="59" spans="2:12" hidden="1">
      <c r="B59" s="19"/>
      <c r="L59" s="19"/>
    </row>
    <row r="60" spans="2:12" hidden="1">
      <c r="B60" s="19"/>
      <c r="L60" s="19"/>
    </row>
    <row r="61" spans="2:12" s="1" customFormat="1" ht="12.75" hidden="1">
      <c r="B61" s="31"/>
      <c r="D61" s="42" t="s">
        <v>52</v>
      </c>
      <c r="E61" s="33"/>
      <c r="F61" s="114" t="s">
        <v>53</v>
      </c>
      <c r="G61" s="42" t="s">
        <v>52</v>
      </c>
      <c r="H61" s="33"/>
      <c r="I61" s="115"/>
      <c r="J61" s="116" t="s">
        <v>53</v>
      </c>
      <c r="K61" s="33"/>
      <c r="L61" s="31"/>
    </row>
    <row r="62" spans="2:12" hidden="1">
      <c r="B62" s="19"/>
      <c r="L62" s="19"/>
    </row>
    <row r="63" spans="2:12" hidden="1">
      <c r="B63" s="19"/>
      <c r="L63" s="19"/>
    </row>
    <row r="64" spans="2:12" hidden="1">
      <c r="B64" s="19"/>
      <c r="L64" s="19"/>
    </row>
    <row r="65" spans="2:12" s="1" customFormat="1" ht="12.75" hidden="1">
      <c r="B65" s="31"/>
      <c r="D65" s="40" t="s">
        <v>54</v>
      </c>
      <c r="E65" s="41"/>
      <c r="F65" s="41"/>
      <c r="G65" s="40" t="s">
        <v>55</v>
      </c>
      <c r="H65" s="41"/>
      <c r="I65" s="113"/>
      <c r="J65" s="41"/>
      <c r="K65" s="41"/>
      <c r="L65" s="31"/>
    </row>
    <row r="66" spans="2:12" hidden="1">
      <c r="B66" s="19"/>
      <c r="L66" s="19"/>
    </row>
    <row r="67" spans="2:12" hidden="1">
      <c r="B67" s="19"/>
      <c r="L67" s="19"/>
    </row>
    <row r="68" spans="2:12" hidden="1">
      <c r="B68" s="19"/>
      <c r="L68" s="19"/>
    </row>
    <row r="69" spans="2:12" hidden="1">
      <c r="B69" s="19"/>
      <c r="L69" s="19"/>
    </row>
    <row r="70" spans="2:12" hidden="1">
      <c r="B70" s="19"/>
      <c r="L70" s="19"/>
    </row>
    <row r="71" spans="2:12" hidden="1">
      <c r="B71" s="19"/>
      <c r="L71" s="19"/>
    </row>
    <row r="72" spans="2:12" hidden="1">
      <c r="B72" s="19"/>
      <c r="L72" s="19"/>
    </row>
    <row r="73" spans="2:12" hidden="1">
      <c r="B73" s="19"/>
      <c r="L73" s="19"/>
    </row>
    <row r="74" spans="2:12" hidden="1">
      <c r="B74" s="19"/>
      <c r="L74" s="19"/>
    </row>
    <row r="75" spans="2:12" hidden="1">
      <c r="B75" s="19"/>
      <c r="L75" s="19"/>
    </row>
    <row r="76" spans="2:12" s="1" customFormat="1" ht="12.75" hidden="1">
      <c r="B76" s="31"/>
      <c r="D76" s="42" t="s">
        <v>52</v>
      </c>
      <c r="E76" s="33"/>
      <c r="F76" s="114" t="s">
        <v>53</v>
      </c>
      <c r="G76" s="42" t="s">
        <v>52</v>
      </c>
      <c r="H76" s="33"/>
      <c r="I76" s="115"/>
      <c r="J76" s="116" t="s">
        <v>53</v>
      </c>
      <c r="K76" s="33"/>
      <c r="L76" s="31"/>
    </row>
    <row r="77" spans="2:12" s="1" customFormat="1" ht="14.45" hidden="1" customHeight="1">
      <c r="B77" s="43"/>
      <c r="C77" s="44"/>
      <c r="D77" s="44"/>
      <c r="E77" s="44"/>
      <c r="F77" s="44"/>
      <c r="G77" s="44"/>
      <c r="H77" s="44"/>
      <c r="I77" s="117"/>
      <c r="J77" s="44"/>
      <c r="K77" s="44"/>
      <c r="L77" s="31"/>
    </row>
    <row r="78" spans="2:12" hidden="1"/>
    <row r="79" spans="2:12" hidden="1"/>
    <row r="80" spans="2:12" hidden="1"/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118"/>
      <c r="J81" s="46"/>
      <c r="K81" s="46"/>
      <c r="L81" s="31"/>
    </row>
    <row r="82" spans="2:12" s="1" customFormat="1" ht="24.95" hidden="1" customHeight="1">
      <c r="B82" s="31"/>
      <c r="C82" s="20" t="s">
        <v>110</v>
      </c>
      <c r="I82" s="96"/>
      <c r="L82" s="31"/>
    </row>
    <row r="83" spans="2:12" s="1" customFormat="1" ht="6.95" hidden="1" customHeight="1">
      <c r="B83" s="31"/>
      <c r="I83" s="96"/>
      <c r="L83" s="31"/>
    </row>
    <row r="84" spans="2:12" s="1" customFormat="1" ht="12" hidden="1" customHeight="1">
      <c r="B84" s="31"/>
      <c r="C84" s="26" t="s">
        <v>16</v>
      </c>
      <c r="I84" s="96"/>
      <c r="L84" s="31"/>
    </row>
    <row r="85" spans="2:12" s="1" customFormat="1" ht="16.5" hidden="1" customHeight="1">
      <c r="B85" s="31"/>
      <c r="E85" s="287" t="str">
        <f>E7</f>
        <v>STAVEBNÍ ÚPRAVY ZTI V ČÁSTI BUDOVY 1.NP. ZUŠ ČESKÁ LÍPA-A</v>
      </c>
      <c r="F85" s="288"/>
      <c r="G85" s="288"/>
      <c r="H85" s="288"/>
      <c r="I85" s="96"/>
      <c r="L85" s="31"/>
    </row>
    <row r="86" spans="2:12" ht="12" hidden="1" customHeight="1">
      <c r="B86" s="19"/>
      <c r="C86" s="26" t="s">
        <v>106</v>
      </c>
      <c r="L86" s="19"/>
    </row>
    <row r="87" spans="2:12" s="1" customFormat="1" ht="16.5" hidden="1" customHeight="1">
      <c r="B87" s="31"/>
      <c r="E87" s="287" t="s">
        <v>107</v>
      </c>
      <c r="F87" s="286"/>
      <c r="G87" s="286"/>
      <c r="H87" s="286"/>
      <c r="I87" s="96"/>
      <c r="L87" s="31"/>
    </row>
    <row r="88" spans="2:12" s="1" customFormat="1" ht="12" hidden="1" customHeight="1">
      <c r="B88" s="31"/>
      <c r="C88" s="26" t="s">
        <v>108</v>
      </c>
      <c r="I88" s="96"/>
      <c r="L88" s="31"/>
    </row>
    <row r="89" spans="2:12" s="1" customFormat="1" ht="16.5" hidden="1" customHeight="1">
      <c r="B89" s="31"/>
      <c r="E89" s="271" t="str">
        <f>E11</f>
        <v>SO 701.2a - SO 701.2a  ZTI LEŽATÝ ROZVOD 1.PP A 1.NP</v>
      </c>
      <c r="F89" s="286"/>
      <c r="G89" s="286"/>
      <c r="H89" s="286"/>
      <c r="I89" s="96"/>
      <c r="L89" s="31"/>
    </row>
    <row r="90" spans="2:12" s="1" customFormat="1" ht="6.95" hidden="1" customHeight="1">
      <c r="B90" s="31"/>
      <c r="I90" s="96"/>
      <c r="L90" s="31"/>
    </row>
    <row r="91" spans="2:12" s="1" customFormat="1" ht="12" hidden="1" customHeight="1">
      <c r="B91" s="31"/>
      <c r="C91" s="26" t="s">
        <v>20</v>
      </c>
      <c r="F91" s="24" t="str">
        <f>F14</f>
        <v>Náměstí T. G. M. čp. 1</v>
      </c>
      <c r="I91" s="97" t="s">
        <v>22</v>
      </c>
      <c r="J91" s="51" t="str">
        <f>IF(J14="","",J14)</f>
        <v>5. 4. 2019</v>
      </c>
      <c r="L91" s="31"/>
    </row>
    <row r="92" spans="2:12" s="1" customFormat="1" ht="6.95" hidden="1" customHeight="1">
      <c r="B92" s="31"/>
      <c r="I92" s="96"/>
      <c r="L92" s="31"/>
    </row>
    <row r="93" spans="2:12" s="1" customFormat="1" ht="15.2" hidden="1" customHeight="1">
      <c r="B93" s="31"/>
      <c r="C93" s="26" t="s">
        <v>24</v>
      </c>
      <c r="F93" s="24" t="str">
        <f>E17</f>
        <v>MĚSTO ČESKÁ LÍPA</v>
      </c>
      <c r="I93" s="97" t="s">
        <v>30</v>
      </c>
      <c r="J93" s="29" t="str">
        <f>E23</f>
        <v>Ing. Petr KUČERA</v>
      </c>
      <c r="L93" s="31"/>
    </row>
    <row r="94" spans="2:12" s="1" customFormat="1" ht="15.2" hidden="1" customHeight="1">
      <c r="B94" s="31"/>
      <c r="C94" s="26" t="s">
        <v>28</v>
      </c>
      <c r="F94" s="24" t="str">
        <f>IF(E20="","",E20)</f>
        <v>Vyplň údaj</v>
      </c>
      <c r="I94" s="97" t="s">
        <v>33</v>
      </c>
      <c r="J94" s="29" t="str">
        <f>E26</f>
        <v>Jaroslav VALENTA</v>
      </c>
      <c r="L94" s="31"/>
    </row>
    <row r="95" spans="2:12" s="1" customFormat="1" ht="10.35" hidden="1" customHeight="1">
      <c r="B95" s="31"/>
      <c r="I95" s="96"/>
      <c r="L95" s="31"/>
    </row>
    <row r="96" spans="2:12" s="1" customFormat="1" ht="29.25" hidden="1" customHeight="1">
      <c r="B96" s="31"/>
      <c r="C96" s="119" t="s">
        <v>111</v>
      </c>
      <c r="D96" s="106"/>
      <c r="E96" s="106"/>
      <c r="F96" s="106"/>
      <c r="G96" s="106"/>
      <c r="H96" s="106"/>
      <c r="I96" s="120"/>
      <c r="J96" s="121" t="s">
        <v>112</v>
      </c>
      <c r="K96" s="106"/>
      <c r="L96" s="31"/>
    </row>
    <row r="97" spans="2:47" s="1" customFormat="1" ht="10.35" hidden="1" customHeight="1">
      <c r="B97" s="31"/>
      <c r="I97" s="96"/>
      <c r="L97" s="31"/>
    </row>
    <row r="98" spans="2:47" s="1" customFormat="1" ht="22.9" hidden="1" customHeight="1">
      <c r="B98" s="31"/>
      <c r="C98" s="122" t="s">
        <v>113</v>
      </c>
      <c r="I98" s="96"/>
      <c r="J98" s="65">
        <f>J126</f>
        <v>0</v>
      </c>
      <c r="L98" s="31"/>
      <c r="AU98" s="16" t="s">
        <v>114</v>
      </c>
    </row>
    <row r="99" spans="2:47" s="8" customFormat="1" ht="24.95" hidden="1" customHeight="1">
      <c r="B99" s="123"/>
      <c r="D99" s="124" t="s">
        <v>115</v>
      </c>
      <c r="E99" s="125"/>
      <c r="F99" s="125"/>
      <c r="G99" s="125"/>
      <c r="H99" s="125"/>
      <c r="I99" s="126"/>
      <c r="J99" s="127">
        <f>J127</f>
        <v>0</v>
      </c>
      <c r="L99" s="123"/>
    </row>
    <row r="100" spans="2:47" s="9" customFormat="1" ht="19.899999999999999" hidden="1" customHeight="1">
      <c r="B100" s="128"/>
      <c r="D100" s="129" t="s">
        <v>119</v>
      </c>
      <c r="E100" s="130"/>
      <c r="F100" s="130"/>
      <c r="G100" s="130"/>
      <c r="H100" s="130"/>
      <c r="I100" s="131"/>
      <c r="J100" s="132">
        <f>J128</f>
        <v>0</v>
      </c>
      <c r="L100" s="128"/>
    </row>
    <row r="101" spans="2:47" s="9" customFormat="1" ht="19.899999999999999" hidden="1" customHeight="1">
      <c r="B101" s="128"/>
      <c r="D101" s="129" t="s">
        <v>120</v>
      </c>
      <c r="E101" s="130"/>
      <c r="F101" s="130"/>
      <c r="G101" s="130"/>
      <c r="H101" s="130"/>
      <c r="I101" s="131"/>
      <c r="J101" s="132">
        <f>J132</f>
        <v>0</v>
      </c>
      <c r="L101" s="128"/>
    </row>
    <row r="102" spans="2:47" s="8" customFormat="1" ht="24.95" hidden="1" customHeight="1">
      <c r="B102" s="123"/>
      <c r="D102" s="124" t="s">
        <v>121</v>
      </c>
      <c r="E102" s="125"/>
      <c r="F102" s="125"/>
      <c r="G102" s="125"/>
      <c r="H102" s="125"/>
      <c r="I102" s="126"/>
      <c r="J102" s="127">
        <f>J134</f>
        <v>0</v>
      </c>
      <c r="L102" s="123"/>
    </row>
    <row r="103" spans="2:47" s="9" customFormat="1" ht="19.899999999999999" hidden="1" customHeight="1">
      <c r="B103" s="128"/>
      <c r="D103" s="129" t="s">
        <v>123</v>
      </c>
      <c r="E103" s="130"/>
      <c r="F103" s="130"/>
      <c r="G103" s="130"/>
      <c r="H103" s="130"/>
      <c r="I103" s="131"/>
      <c r="J103" s="132">
        <f>J135</f>
        <v>0</v>
      </c>
      <c r="L103" s="128"/>
    </row>
    <row r="104" spans="2:47" s="9" customFormat="1" ht="19.899999999999999" hidden="1" customHeight="1">
      <c r="B104" s="128"/>
      <c r="D104" s="129" t="s">
        <v>417</v>
      </c>
      <c r="E104" s="130"/>
      <c r="F104" s="130"/>
      <c r="G104" s="130"/>
      <c r="H104" s="130"/>
      <c r="I104" s="131"/>
      <c r="J104" s="132">
        <f>J148</f>
        <v>0</v>
      </c>
      <c r="L104" s="128"/>
    </row>
    <row r="105" spans="2:47" s="1" customFormat="1" ht="21.75" hidden="1" customHeight="1">
      <c r="B105" s="31"/>
      <c r="I105" s="96"/>
      <c r="L105" s="31"/>
    </row>
    <row r="106" spans="2:47" s="1" customFormat="1" ht="6.95" hidden="1" customHeight="1">
      <c r="B106" s="43"/>
      <c r="C106" s="44"/>
      <c r="D106" s="44"/>
      <c r="E106" s="44"/>
      <c r="F106" s="44"/>
      <c r="G106" s="44"/>
      <c r="H106" s="44"/>
      <c r="I106" s="117"/>
      <c r="J106" s="44"/>
      <c r="K106" s="44"/>
      <c r="L106" s="31"/>
    </row>
    <row r="107" spans="2:47" hidden="1"/>
    <row r="108" spans="2:47" hidden="1"/>
    <row r="109" spans="2:47" hidden="1"/>
    <row r="110" spans="2:47" s="1" customFormat="1" ht="6.95" customHeight="1">
      <c r="B110" s="45"/>
      <c r="C110" s="46"/>
      <c r="D110" s="46"/>
      <c r="E110" s="46"/>
      <c r="F110" s="46"/>
      <c r="G110" s="46"/>
      <c r="H110" s="46"/>
      <c r="I110" s="118"/>
      <c r="J110" s="46"/>
      <c r="K110" s="46"/>
      <c r="L110" s="31"/>
    </row>
    <row r="111" spans="2:47" s="1" customFormat="1" ht="24.95" customHeight="1">
      <c r="B111" s="31"/>
      <c r="C111" s="20" t="s">
        <v>128</v>
      </c>
      <c r="I111" s="96"/>
      <c r="L111" s="31"/>
    </row>
    <row r="112" spans="2:47" s="1" customFormat="1" ht="6.95" customHeight="1">
      <c r="B112" s="31"/>
      <c r="I112" s="96"/>
      <c r="L112" s="31"/>
    </row>
    <row r="113" spans="2:63" s="1" customFormat="1" ht="12" customHeight="1">
      <c r="B113" s="31"/>
      <c r="C113" s="26" t="s">
        <v>16</v>
      </c>
      <c r="I113" s="96"/>
      <c r="L113" s="31"/>
    </row>
    <row r="114" spans="2:63" s="1" customFormat="1" ht="16.5" customHeight="1">
      <c r="B114" s="31"/>
      <c r="E114" s="287" t="str">
        <f>E7</f>
        <v>STAVEBNÍ ÚPRAVY ZTI V ČÁSTI BUDOVY 1.NP. ZUŠ ČESKÁ LÍPA-A</v>
      </c>
      <c r="F114" s="288"/>
      <c r="G114" s="288"/>
      <c r="H114" s="288"/>
      <c r="I114" s="96"/>
      <c r="L114" s="31"/>
    </row>
    <row r="115" spans="2:63" ht="12" customHeight="1">
      <c r="B115" s="19"/>
      <c r="C115" s="26" t="s">
        <v>106</v>
      </c>
      <c r="L115" s="19"/>
    </row>
    <row r="116" spans="2:63" s="1" customFormat="1" ht="16.5" customHeight="1">
      <c r="B116" s="31"/>
      <c r="E116" s="287" t="s">
        <v>107</v>
      </c>
      <c r="F116" s="286"/>
      <c r="G116" s="286"/>
      <c r="H116" s="286"/>
      <c r="I116" s="96"/>
      <c r="L116" s="31"/>
    </row>
    <row r="117" spans="2:63" s="1" customFormat="1" ht="12" customHeight="1">
      <c r="B117" s="31"/>
      <c r="C117" s="26" t="s">
        <v>108</v>
      </c>
      <c r="I117" s="96"/>
      <c r="L117" s="31"/>
    </row>
    <row r="118" spans="2:63" s="1" customFormat="1" ht="16.5" customHeight="1">
      <c r="B118" s="31"/>
      <c r="E118" s="271" t="str">
        <f>E11</f>
        <v>SO 701.2a - SO 701.2a  ZTI LEŽATÝ ROZVOD 1.PP A 1.NP</v>
      </c>
      <c r="F118" s="286"/>
      <c r="G118" s="286"/>
      <c r="H118" s="286"/>
      <c r="I118" s="96"/>
      <c r="L118" s="31"/>
    </row>
    <row r="119" spans="2:63" s="1" customFormat="1" ht="6.95" customHeight="1">
      <c r="B119" s="31"/>
      <c r="I119" s="96"/>
      <c r="L119" s="31"/>
    </row>
    <row r="120" spans="2:63" s="1" customFormat="1" ht="12" customHeight="1">
      <c r="B120" s="31"/>
      <c r="C120" s="26" t="s">
        <v>20</v>
      </c>
      <c r="F120" s="24" t="str">
        <f>F14</f>
        <v>Náměstí T. G. M. čp. 1</v>
      </c>
      <c r="I120" s="97" t="s">
        <v>22</v>
      </c>
      <c r="J120" s="51" t="str">
        <f>IF(J14="","",J14)</f>
        <v>5. 4. 2019</v>
      </c>
      <c r="L120" s="31"/>
    </row>
    <row r="121" spans="2:63" s="1" customFormat="1" ht="6.95" customHeight="1">
      <c r="B121" s="31"/>
      <c r="I121" s="96"/>
      <c r="L121" s="31"/>
    </row>
    <row r="122" spans="2:63" s="1" customFormat="1" ht="15.2" customHeight="1">
      <c r="B122" s="31"/>
      <c r="C122" s="26" t="s">
        <v>24</v>
      </c>
      <c r="F122" s="24" t="str">
        <f>E17</f>
        <v>MĚSTO ČESKÁ LÍPA</v>
      </c>
      <c r="I122" s="97" t="s">
        <v>30</v>
      </c>
      <c r="J122" s="29" t="str">
        <f>E23</f>
        <v>Ing. Petr KUČERA</v>
      </c>
      <c r="L122" s="31"/>
    </row>
    <row r="123" spans="2:63" s="1" customFormat="1" ht="15.2" customHeight="1">
      <c r="B123" s="31"/>
      <c r="C123" s="26" t="s">
        <v>28</v>
      </c>
      <c r="F123" s="24" t="str">
        <f>IF(E20="","",E20)</f>
        <v>Vyplň údaj</v>
      </c>
      <c r="I123" s="97" t="s">
        <v>33</v>
      </c>
      <c r="J123" s="29" t="str">
        <f>E26</f>
        <v>Jaroslav VALENTA</v>
      </c>
      <c r="L123" s="31"/>
    </row>
    <row r="124" spans="2:63" s="1" customFormat="1" ht="10.35" customHeight="1">
      <c r="B124" s="31"/>
      <c r="I124" s="96"/>
      <c r="L124" s="31"/>
    </row>
    <row r="125" spans="2:63" s="10" customFormat="1" ht="29.25" customHeight="1">
      <c r="B125" s="133"/>
      <c r="C125" s="134" t="s">
        <v>129</v>
      </c>
      <c r="D125" s="135" t="s">
        <v>62</v>
      </c>
      <c r="E125" s="135" t="s">
        <v>58</v>
      </c>
      <c r="F125" s="135" t="s">
        <v>59</v>
      </c>
      <c r="G125" s="135" t="s">
        <v>130</v>
      </c>
      <c r="H125" s="135" t="s">
        <v>131</v>
      </c>
      <c r="I125" s="136" t="s">
        <v>132</v>
      </c>
      <c r="J125" s="135" t="s">
        <v>112</v>
      </c>
      <c r="K125" s="137" t="s">
        <v>133</v>
      </c>
      <c r="L125" s="133"/>
      <c r="M125" s="58" t="s">
        <v>1</v>
      </c>
      <c r="N125" s="59" t="s">
        <v>41</v>
      </c>
      <c r="O125" s="59" t="s">
        <v>134</v>
      </c>
      <c r="P125" s="59" t="s">
        <v>135</v>
      </c>
      <c r="Q125" s="59" t="s">
        <v>136</v>
      </c>
      <c r="R125" s="59" t="s">
        <v>137</v>
      </c>
      <c r="S125" s="59" t="s">
        <v>138</v>
      </c>
      <c r="T125" s="60" t="s">
        <v>139</v>
      </c>
    </row>
    <row r="126" spans="2:63" s="1" customFormat="1" ht="22.9" customHeight="1">
      <c r="B126" s="31"/>
      <c r="C126" s="204" t="s">
        <v>140</v>
      </c>
      <c r="D126" s="195"/>
      <c r="E126" s="195"/>
      <c r="F126" s="195"/>
      <c r="G126" s="195"/>
      <c r="H126" s="195"/>
      <c r="I126" s="195"/>
      <c r="J126" s="205">
        <f>BK126</f>
        <v>0</v>
      </c>
      <c r="K126" s="195"/>
      <c r="L126" s="31"/>
      <c r="M126" s="61"/>
      <c r="N126" s="52"/>
      <c r="O126" s="52"/>
      <c r="P126" s="139">
        <f>P127+P134</f>
        <v>0</v>
      </c>
      <c r="Q126" s="52"/>
      <c r="R126" s="139">
        <f>R127+R134</f>
        <v>1.8847484800000003</v>
      </c>
      <c r="S126" s="52"/>
      <c r="T126" s="140">
        <f>T127+T134</f>
        <v>2.9071910000000001</v>
      </c>
      <c r="AT126" s="16" t="s">
        <v>76</v>
      </c>
      <c r="AU126" s="16" t="s">
        <v>114</v>
      </c>
      <c r="BK126" s="141">
        <f>BK127+BK134</f>
        <v>0</v>
      </c>
    </row>
    <row r="127" spans="2:63" s="11" customFormat="1" ht="25.9" customHeight="1">
      <c r="B127" s="142"/>
      <c r="C127" s="206"/>
      <c r="D127" s="207" t="s">
        <v>76</v>
      </c>
      <c r="E127" s="208" t="s">
        <v>141</v>
      </c>
      <c r="F127" s="208" t="s">
        <v>142</v>
      </c>
      <c r="G127" s="206"/>
      <c r="H127" s="206"/>
      <c r="I127" s="206"/>
      <c r="J127" s="209">
        <f>BK127</f>
        <v>0</v>
      </c>
      <c r="K127" s="206"/>
      <c r="L127" s="142"/>
      <c r="M127" s="147"/>
      <c r="N127" s="148"/>
      <c r="O127" s="148"/>
      <c r="P127" s="149">
        <f>P128+P132</f>
        <v>0</v>
      </c>
      <c r="Q127" s="148"/>
      <c r="R127" s="149">
        <f>R128+R132</f>
        <v>0</v>
      </c>
      <c r="S127" s="148"/>
      <c r="T127" s="150">
        <f>T128+T132</f>
        <v>0</v>
      </c>
      <c r="AR127" s="143" t="s">
        <v>84</v>
      </c>
      <c r="AT127" s="151" t="s">
        <v>76</v>
      </c>
      <c r="AU127" s="151" t="s">
        <v>77</v>
      </c>
      <c r="AY127" s="143" t="s">
        <v>143</v>
      </c>
      <c r="BK127" s="152">
        <f>BK128+BK132</f>
        <v>0</v>
      </c>
    </row>
    <row r="128" spans="2:63" s="11" customFormat="1" ht="22.9" customHeight="1">
      <c r="B128" s="142"/>
      <c r="C128" s="206"/>
      <c r="D128" s="207" t="s">
        <v>76</v>
      </c>
      <c r="E128" s="210" t="s">
        <v>248</v>
      </c>
      <c r="F128" s="210" t="s">
        <v>249</v>
      </c>
      <c r="G128" s="206"/>
      <c r="H128" s="206"/>
      <c r="I128" s="206"/>
      <c r="J128" s="211">
        <f>BK128</f>
        <v>0</v>
      </c>
      <c r="K128" s="206"/>
      <c r="L128" s="142"/>
      <c r="M128" s="147"/>
      <c r="N128" s="148"/>
      <c r="O128" s="148"/>
      <c r="P128" s="149">
        <f>SUM(P129:P131)</f>
        <v>0</v>
      </c>
      <c r="Q128" s="148"/>
      <c r="R128" s="149">
        <f>SUM(R129:R131)</f>
        <v>0</v>
      </c>
      <c r="S128" s="148"/>
      <c r="T128" s="150">
        <f>SUM(T129:T131)</f>
        <v>0</v>
      </c>
      <c r="AR128" s="143" t="s">
        <v>84</v>
      </c>
      <c r="AT128" s="151" t="s">
        <v>76</v>
      </c>
      <c r="AU128" s="151" t="s">
        <v>84</v>
      </c>
      <c r="AY128" s="143" t="s">
        <v>143</v>
      </c>
      <c r="BK128" s="152">
        <f>SUM(BK129:BK131)</f>
        <v>0</v>
      </c>
    </row>
    <row r="129" spans="2:65" s="1" customFormat="1" ht="24" customHeight="1">
      <c r="B129" s="155"/>
      <c r="C129" s="221" t="s">
        <v>84</v>
      </c>
      <c r="D129" s="221" t="s">
        <v>146</v>
      </c>
      <c r="E129" s="222" t="s">
        <v>418</v>
      </c>
      <c r="F129" s="223" t="s">
        <v>419</v>
      </c>
      <c r="G129" s="224" t="s">
        <v>202</v>
      </c>
      <c r="H129" s="225">
        <v>2.907</v>
      </c>
      <c r="I129" s="156"/>
      <c r="J129" s="226">
        <f>ROUND(I129*H129,2)</f>
        <v>0</v>
      </c>
      <c r="K129" s="223" t="s">
        <v>149</v>
      </c>
      <c r="L129" s="31"/>
      <c r="M129" s="157" t="s">
        <v>1</v>
      </c>
      <c r="N129" s="158" t="s">
        <v>42</v>
      </c>
      <c r="O129" s="54"/>
      <c r="P129" s="159">
        <f>O129*H129</f>
        <v>0</v>
      </c>
      <c r="Q129" s="159">
        <v>0</v>
      </c>
      <c r="R129" s="159">
        <f>Q129*H129</f>
        <v>0</v>
      </c>
      <c r="S129" s="159">
        <v>0</v>
      </c>
      <c r="T129" s="160">
        <f>S129*H129</f>
        <v>0</v>
      </c>
      <c r="AR129" s="161" t="s">
        <v>150</v>
      </c>
      <c r="AT129" s="161" t="s">
        <v>146</v>
      </c>
      <c r="AU129" s="161" t="s">
        <v>86</v>
      </c>
      <c r="AY129" s="16" t="s">
        <v>143</v>
      </c>
      <c r="BE129" s="162">
        <f>IF(N129="základní",J129,0)</f>
        <v>0</v>
      </c>
      <c r="BF129" s="162">
        <f>IF(N129="snížená",J129,0)</f>
        <v>0</v>
      </c>
      <c r="BG129" s="162">
        <f>IF(N129="zákl. přenesená",J129,0)</f>
        <v>0</v>
      </c>
      <c r="BH129" s="162">
        <f>IF(N129="sníž. přenesená",J129,0)</f>
        <v>0</v>
      </c>
      <c r="BI129" s="162">
        <f>IF(N129="nulová",J129,0)</f>
        <v>0</v>
      </c>
      <c r="BJ129" s="16" t="s">
        <v>84</v>
      </c>
      <c r="BK129" s="162">
        <f>ROUND(I129*H129,2)</f>
        <v>0</v>
      </c>
      <c r="BL129" s="16" t="s">
        <v>150</v>
      </c>
      <c r="BM129" s="161" t="s">
        <v>420</v>
      </c>
    </row>
    <row r="130" spans="2:65" s="1" customFormat="1" ht="24" customHeight="1">
      <c r="B130" s="155"/>
      <c r="C130" s="221" t="s">
        <v>86</v>
      </c>
      <c r="D130" s="221" t="s">
        <v>146</v>
      </c>
      <c r="E130" s="222" t="s">
        <v>254</v>
      </c>
      <c r="F130" s="223" t="s">
        <v>255</v>
      </c>
      <c r="G130" s="224" t="s">
        <v>202</v>
      </c>
      <c r="H130" s="225">
        <v>2.907</v>
      </c>
      <c r="I130" s="156"/>
      <c r="J130" s="226">
        <f>ROUND(I130*H130,2)</f>
        <v>0</v>
      </c>
      <c r="K130" s="223" t="s">
        <v>149</v>
      </c>
      <c r="L130" s="31"/>
      <c r="M130" s="157" t="s">
        <v>1</v>
      </c>
      <c r="N130" s="158" t="s">
        <v>42</v>
      </c>
      <c r="O130" s="54"/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61" t="s">
        <v>150</v>
      </c>
      <c r="AT130" s="161" t="s">
        <v>146</v>
      </c>
      <c r="AU130" s="161" t="s">
        <v>86</v>
      </c>
      <c r="AY130" s="16" t="s">
        <v>143</v>
      </c>
      <c r="BE130" s="162">
        <f>IF(N130="základní",J130,0)</f>
        <v>0</v>
      </c>
      <c r="BF130" s="162">
        <f>IF(N130="snížená",J130,0)</f>
        <v>0</v>
      </c>
      <c r="BG130" s="162">
        <f>IF(N130="zákl. přenesená",J130,0)</f>
        <v>0</v>
      </c>
      <c r="BH130" s="162">
        <f>IF(N130="sníž. přenesená",J130,0)</f>
        <v>0</v>
      </c>
      <c r="BI130" s="162">
        <f>IF(N130="nulová",J130,0)</f>
        <v>0</v>
      </c>
      <c r="BJ130" s="16" t="s">
        <v>84</v>
      </c>
      <c r="BK130" s="162">
        <f>ROUND(I130*H130,2)</f>
        <v>0</v>
      </c>
      <c r="BL130" s="16" t="s">
        <v>150</v>
      </c>
      <c r="BM130" s="161" t="s">
        <v>421</v>
      </c>
    </row>
    <row r="131" spans="2:65" s="1" customFormat="1" ht="24" customHeight="1">
      <c r="B131" s="155"/>
      <c r="C131" s="221" t="s">
        <v>182</v>
      </c>
      <c r="D131" s="221" t="s">
        <v>146</v>
      </c>
      <c r="E131" s="222" t="s">
        <v>422</v>
      </c>
      <c r="F131" s="223" t="s">
        <v>423</v>
      </c>
      <c r="G131" s="224" t="s">
        <v>202</v>
      </c>
      <c r="H131" s="225">
        <v>2.907</v>
      </c>
      <c r="I131" s="156"/>
      <c r="J131" s="226">
        <f>ROUND(I131*H131,2)</f>
        <v>0</v>
      </c>
      <c r="K131" s="223" t="s">
        <v>149</v>
      </c>
      <c r="L131" s="31"/>
      <c r="M131" s="157" t="s">
        <v>1</v>
      </c>
      <c r="N131" s="158" t="s">
        <v>42</v>
      </c>
      <c r="O131" s="54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150</v>
      </c>
      <c r="AT131" s="161" t="s">
        <v>146</v>
      </c>
      <c r="AU131" s="161" t="s">
        <v>86</v>
      </c>
      <c r="AY131" s="16" t="s">
        <v>143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6" t="s">
        <v>84</v>
      </c>
      <c r="BK131" s="162">
        <f>ROUND(I131*H131,2)</f>
        <v>0</v>
      </c>
      <c r="BL131" s="16" t="s">
        <v>150</v>
      </c>
      <c r="BM131" s="161" t="s">
        <v>424</v>
      </c>
    </row>
    <row r="132" spans="2:65" s="11" customFormat="1" ht="22.9" customHeight="1">
      <c r="B132" s="142"/>
      <c r="C132" s="206"/>
      <c r="D132" s="207" t="s">
        <v>76</v>
      </c>
      <c r="E132" s="210" t="s">
        <v>267</v>
      </c>
      <c r="F132" s="210" t="s">
        <v>268</v>
      </c>
      <c r="G132" s="206"/>
      <c r="H132" s="206"/>
      <c r="I132" s="206"/>
      <c r="J132" s="211">
        <f>BK132</f>
        <v>0</v>
      </c>
      <c r="K132" s="206"/>
      <c r="L132" s="142"/>
      <c r="M132" s="147"/>
      <c r="N132" s="148"/>
      <c r="O132" s="148"/>
      <c r="P132" s="149">
        <f>P133</f>
        <v>0</v>
      </c>
      <c r="Q132" s="148"/>
      <c r="R132" s="149">
        <f>R133</f>
        <v>0</v>
      </c>
      <c r="S132" s="148"/>
      <c r="T132" s="150">
        <f>T133</f>
        <v>0</v>
      </c>
      <c r="AR132" s="143" t="s">
        <v>84</v>
      </c>
      <c r="AT132" s="151" t="s">
        <v>76</v>
      </c>
      <c r="AU132" s="151" t="s">
        <v>84</v>
      </c>
      <c r="AY132" s="143" t="s">
        <v>143</v>
      </c>
      <c r="BK132" s="152">
        <f>BK133</f>
        <v>0</v>
      </c>
    </row>
    <row r="133" spans="2:65" s="1" customFormat="1" ht="16.5" customHeight="1">
      <c r="B133" s="155"/>
      <c r="C133" s="221" t="s">
        <v>150</v>
      </c>
      <c r="D133" s="221" t="s">
        <v>146</v>
      </c>
      <c r="E133" s="222" t="s">
        <v>270</v>
      </c>
      <c r="F133" s="223" t="s">
        <v>271</v>
      </c>
      <c r="G133" s="224" t="s">
        <v>202</v>
      </c>
      <c r="H133" s="225">
        <v>0.2</v>
      </c>
      <c r="I133" s="156"/>
      <c r="J133" s="226">
        <f>ROUND(I133*H133,2)</f>
        <v>0</v>
      </c>
      <c r="K133" s="223" t="s">
        <v>149</v>
      </c>
      <c r="L133" s="31"/>
      <c r="M133" s="157" t="s">
        <v>1</v>
      </c>
      <c r="N133" s="158" t="s">
        <v>42</v>
      </c>
      <c r="O133" s="54"/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61" t="s">
        <v>150</v>
      </c>
      <c r="AT133" s="161" t="s">
        <v>146</v>
      </c>
      <c r="AU133" s="161" t="s">
        <v>86</v>
      </c>
      <c r="AY133" s="16" t="s">
        <v>143</v>
      </c>
      <c r="BE133" s="162">
        <f>IF(N133="základní",J133,0)</f>
        <v>0</v>
      </c>
      <c r="BF133" s="162">
        <f>IF(N133="snížená",J133,0)</f>
        <v>0</v>
      </c>
      <c r="BG133" s="162">
        <f>IF(N133="zákl. přenesená",J133,0)</f>
        <v>0</v>
      </c>
      <c r="BH133" s="162">
        <f>IF(N133="sníž. přenesená",J133,0)</f>
        <v>0</v>
      </c>
      <c r="BI133" s="162">
        <f>IF(N133="nulová",J133,0)</f>
        <v>0</v>
      </c>
      <c r="BJ133" s="16" t="s">
        <v>84</v>
      </c>
      <c r="BK133" s="162">
        <f>ROUND(I133*H133,2)</f>
        <v>0</v>
      </c>
      <c r="BL133" s="16" t="s">
        <v>150</v>
      </c>
      <c r="BM133" s="161" t="s">
        <v>425</v>
      </c>
    </row>
    <row r="134" spans="2:65" s="11" customFormat="1" ht="25.9" customHeight="1">
      <c r="B134" s="142"/>
      <c r="C134" s="206"/>
      <c r="D134" s="207" t="s">
        <v>76</v>
      </c>
      <c r="E134" s="208" t="s">
        <v>273</v>
      </c>
      <c r="F134" s="208" t="s">
        <v>274</v>
      </c>
      <c r="G134" s="206"/>
      <c r="H134" s="206"/>
      <c r="I134" s="206"/>
      <c r="J134" s="209">
        <f>BK134</f>
        <v>0</v>
      </c>
      <c r="K134" s="206"/>
      <c r="L134" s="142"/>
      <c r="M134" s="147"/>
      <c r="N134" s="148"/>
      <c r="O134" s="148"/>
      <c r="P134" s="149">
        <f>P135+P148</f>
        <v>0</v>
      </c>
      <c r="Q134" s="148"/>
      <c r="R134" s="149">
        <f>R135+R148</f>
        <v>1.8847484800000003</v>
      </c>
      <c r="S134" s="148"/>
      <c r="T134" s="150">
        <f>T135+T148</f>
        <v>2.9071910000000001</v>
      </c>
      <c r="AR134" s="143" t="s">
        <v>86</v>
      </c>
      <c r="AT134" s="151" t="s">
        <v>76</v>
      </c>
      <c r="AU134" s="151" t="s">
        <v>77</v>
      </c>
      <c r="AY134" s="143" t="s">
        <v>143</v>
      </c>
      <c r="BK134" s="152">
        <f>BK135+BK148</f>
        <v>0</v>
      </c>
    </row>
    <row r="135" spans="2:65" s="11" customFormat="1" ht="22.9" customHeight="1">
      <c r="B135" s="142"/>
      <c r="C135" s="206"/>
      <c r="D135" s="207" t="s">
        <v>76</v>
      </c>
      <c r="E135" s="210" t="s">
        <v>307</v>
      </c>
      <c r="F135" s="210" t="s">
        <v>308</v>
      </c>
      <c r="G135" s="206"/>
      <c r="H135" s="206"/>
      <c r="I135" s="206"/>
      <c r="J135" s="211">
        <f>BK135</f>
        <v>0</v>
      </c>
      <c r="K135" s="206"/>
      <c r="L135" s="142"/>
      <c r="M135" s="147"/>
      <c r="N135" s="148"/>
      <c r="O135" s="148"/>
      <c r="P135" s="149">
        <f>SUM(P136:P147)</f>
        <v>0</v>
      </c>
      <c r="Q135" s="148"/>
      <c r="R135" s="149">
        <f>SUM(R136:R147)</f>
        <v>0.20153947999999999</v>
      </c>
      <c r="S135" s="148"/>
      <c r="T135" s="150">
        <f>SUM(T136:T147)</f>
        <v>0</v>
      </c>
      <c r="AR135" s="143" t="s">
        <v>86</v>
      </c>
      <c r="AT135" s="151" t="s">
        <v>76</v>
      </c>
      <c r="AU135" s="151" t="s">
        <v>84</v>
      </c>
      <c r="AY135" s="143" t="s">
        <v>143</v>
      </c>
      <c r="BK135" s="152">
        <f>SUM(BK136:BK147)</f>
        <v>0</v>
      </c>
    </row>
    <row r="136" spans="2:65" s="1" customFormat="1" ht="24" customHeight="1">
      <c r="B136" s="155"/>
      <c r="C136" s="221" t="s">
        <v>192</v>
      </c>
      <c r="D136" s="221" t="s">
        <v>146</v>
      </c>
      <c r="E136" s="222" t="s">
        <v>426</v>
      </c>
      <c r="F136" s="223" t="s">
        <v>427</v>
      </c>
      <c r="G136" s="224" t="s">
        <v>103</v>
      </c>
      <c r="H136" s="225">
        <v>343.38900000000001</v>
      </c>
      <c r="I136" s="156"/>
      <c r="J136" s="226">
        <f>ROUND(I136*H136,2)</f>
        <v>0</v>
      </c>
      <c r="K136" s="223" t="s">
        <v>149</v>
      </c>
      <c r="L136" s="31"/>
      <c r="M136" s="157" t="s">
        <v>1</v>
      </c>
      <c r="N136" s="158" t="s">
        <v>42</v>
      </c>
      <c r="O136" s="54"/>
      <c r="P136" s="159">
        <f>O136*H136</f>
        <v>0</v>
      </c>
      <c r="Q136" s="159">
        <v>2.2000000000000001E-4</v>
      </c>
      <c r="R136" s="159">
        <f>Q136*H136</f>
        <v>7.5545580000000001E-2</v>
      </c>
      <c r="S136" s="159">
        <v>0</v>
      </c>
      <c r="T136" s="160">
        <f>S136*H136</f>
        <v>0</v>
      </c>
      <c r="AR136" s="161" t="s">
        <v>257</v>
      </c>
      <c r="AT136" s="161" t="s">
        <v>146</v>
      </c>
      <c r="AU136" s="161" t="s">
        <v>86</v>
      </c>
      <c r="AY136" s="16" t="s">
        <v>143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6" t="s">
        <v>84</v>
      </c>
      <c r="BK136" s="162">
        <f>ROUND(I136*H136,2)</f>
        <v>0</v>
      </c>
      <c r="BL136" s="16" t="s">
        <v>257</v>
      </c>
      <c r="BM136" s="161" t="s">
        <v>428</v>
      </c>
    </row>
    <row r="137" spans="2:65" s="1" customFormat="1" ht="24" customHeight="1">
      <c r="B137" s="155"/>
      <c r="C137" s="236" t="s">
        <v>144</v>
      </c>
      <c r="D137" s="236" t="s">
        <v>283</v>
      </c>
      <c r="E137" s="237" t="s">
        <v>429</v>
      </c>
      <c r="F137" s="238" t="s">
        <v>430</v>
      </c>
      <c r="G137" s="239" t="s">
        <v>328</v>
      </c>
      <c r="H137" s="240">
        <v>143.28</v>
      </c>
      <c r="I137" s="178"/>
      <c r="J137" s="241">
        <f>ROUND(I137*H137,2)</f>
        <v>0</v>
      </c>
      <c r="K137" s="238" t="s">
        <v>149</v>
      </c>
      <c r="L137" s="179"/>
      <c r="M137" s="180" t="s">
        <v>1</v>
      </c>
      <c r="N137" s="181" t="s">
        <v>42</v>
      </c>
      <c r="O137" s="54"/>
      <c r="P137" s="159">
        <f>O137*H137</f>
        <v>0</v>
      </c>
      <c r="Q137" s="159">
        <v>2.7E-4</v>
      </c>
      <c r="R137" s="159">
        <f>Q137*H137</f>
        <v>3.8685600000000001E-2</v>
      </c>
      <c r="S137" s="159">
        <v>0</v>
      </c>
      <c r="T137" s="160">
        <f>S137*H137</f>
        <v>0</v>
      </c>
      <c r="AR137" s="161" t="s">
        <v>286</v>
      </c>
      <c r="AT137" s="161" t="s">
        <v>283</v>
      </c>
      <c r="AU137" s="161" t="s">
        <v>86</v>
      </c>
      <c r="AY137" s="16" t="s">
        <v>143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6" t="s">
        <v>84</v>
      </c>
      <c r="BK137" s="162">
        <f>ROUND(I137*H137,2)</f>
        <v>0</v>
      </c>
      <c r="BL137" s="16" t="s">
        <v>257</v>
      </c>
      <c r="BM137" s="161" t="s">
        <v>431</v>
      </c>
    </row>
    <row r="138" spans="2:65" s="13" customFormat="1">
      <c r="B138" s="168"/>
      <c r="C138" s="214"/>
      <c r="D138" s="215" t="s">
        <v>152</v>
      </c>
      <c r="E138" s="216" t="s">
        <v>1</v>
      </c>
      <c r="F138" s="212" t="s">
        <v>432</v>
      </c>
      <c r="G138" s="214"/>
      <c r="H138" s="217">
        <v>159.19999999999999</v>
      </c>
      <c r="I138" s="214"/>
      <c r="J138" s="214"/>
      <c r="K138" s="214"/>
      <c r="L138" s="168"/>
      <c r="M138" s="170"/>
      <c r="N138" s="171"/>
      <c r="O138" s="171"/>
      <c r="P138" s="171"/>
      <c r="Q138" s="171"/>
      <c r="R138" s="171"/>
      <c r="S138" s="171"/>
      <c r="T138" s="172"/>
      <c r="AT138" s="169" t="s">
        <v>152</v>
      </c>
      <c r="AU138" s="169" t="s">
        <v>86</v>
      </c>
      <c r="AV138" s="13" t="s">
        <v>86</v>
      </c>
      <c r="AW138" s="13" t="s">
        <v>32</v>
      </c>
      <c r="AX138" s="13" t="s">
        <v>84</v>
      </c>
      <c r="AY138" s="169" t="s">
        <v>143</v>
      </c>
    </row>
    <row r="139" spans="2:65" s="13" customFormat="1">
      <c r="B139" s="168"/>
      <c r="C139" s="214"/>
      <c r="D139" s="215" t="s">
        <v>152</v>
      </c>
      <c r="E139" s="214"/>
      <c r="F139" s="212" t="s">
        <v>433</v>
      </c>
      <c r="G139" s="214"/>
      <c r="H139" s="217">
        <v>143.28</v>
      </c>
      <c r="I139" s="214"/>
      <c r="J139" s="214"/>
      <c r="K139" s="214"/>
      <c r="L139" s="168"/>
      <c r="M139" s="170"/>
      <c r="N139" s="171"/>
      <c r="O139" s="171"/>
      <c r="P139" s="171"/>
      <c r="Q139" s="171"/>
      <c r="R139" s="171"/>
      <c r="S139" s="171"/>
      <c r="T139" s="172"/>
      <c r="AT139" s="169" t="s">
        <v>152</v>
      </c>
      <c r="AU139" s="169" t="s">
        <v>86</v>
      </c>
      <c r="AV139" s="13" t="s">
        <v>86</v>
      </c>
      <c r="AW139" s="13" t="s">
        <v>3</v>
      </c>
      <c r="AX139" s="13" t="s">
        <v>84</v>
      </c>
      <c r="AY139" s="169" t="s">
        <v>143</v>
      </c>
    </row>
    <row r="140" spans="2:65" s="1" customFormat="1" ht="24" customHeight="1">
      <c r="B140" s="155"/>
      <c r="C140" s="236" t="s">
        <v>199</v>
      </c>
      <c r="D140" s="236" t="s">
        <v>283</v>
      </c>
      <c r="E140" s="237" t="s">
        <v>434</v>
      </c>
      <c r="F140" s="238" t="s">
        <v>435</v>
      </c>
      <c r="G140" s="239" t="s">
        <v>328</v>
      </c>
      <c r="H140" s="240">
        <v>99.27</v>
      </c>
      <c r="I140" s="178"/>
      <c r="J140" s="241">
        <f>ROUND(I140*H140,2)</f>
        <v>0</v>
      </c>
      <c r="K140" s="238" t="s">
        <v>149</v>
      </c>
      <c r="L140" s="179"/>
      <c r="M140" s="180" t="s">
        <v>1</v>
      </c>
      <c r="N140" s="181" t="s">
        <v>42</v>
      </c>
      <c r="O140" s="54"/>
      <c r="P140" s="159">
        <f>O140*H140</f>
        <v>0</v>
      </c>
      <c r="Q140" s="159">
        <v>2.9E-4</v>
      </c>
      <c r="R140" s="159">
        <f>Q140*H140</f>
        <v>2.8788299999999999E-2</v>
      </c>
      <c r="S140" s="159">
        <v>0</v>
      </c>
      <c r="T140" s="160">
        <f>S140*H140</f>
        <v>0</v>
      </c>
      <c r="AR140" s="161" t="s">
        <v>286</v>
      </c>
      <c r="AT140" s="161" t="s">
        <v>283</v>
      </c>
      <c r="AU140" s="161" t="s">
        <v>86</v>
      </c>
      <c r="AY140" s="16" t="s">
        <v>143</v>
      </c>
      <c r="BE140" s="162">
        <f>IF(N140="základní",J140,0)</f>
        <v>0</v>
      </c>
      <c r="BF140" s="162">
        <f>IF(N140="snížená",J140,0)</f>
        <v>0</v>
      </c>
      <c r="BG140" s="162">
        <f>IF(N140="zákl. přenesená",J140,0)</f>
        <v>0</v>
      </c>
      <c r="BH140" s="162">
        <f>IF(N140="sníž. přenesená",J140,0)</f>
        <v>0</v>
      </c>
      <c r="BI140" s="162">
        <f>IF(N140="nulová",J140,0)</f>
        <v>0</v>
      </c>
      <c r="BJ140" s="16" t="s">
        <v>84</v>
      </c>
      <c r="BK140" s="162">
        <f>ROUND(I140*H140,2)</f>
        <v>0</v>
      </c>
      <c r="BL140" s="16" t="s">
        <v>257</v>
      </c>
      <c r="BM140" s="161" t="s">
        <v>436</v>
      </c>
    </row>
    <row r="141" spans="2:65" s="13" customFormat="1">
      <c r="B141" s="168"/>
      <c r="C141" s="214"/>
      <c r="D141" s="215" t="s">
        <v>152</v>
      </c>
      <c r="E141" s="216" t="s">
        <v>1</v>
      </c>
      <c r="F141" s="212" t="s">
        <v>437</v>
      </c>
      <c r="G141" s="214"/>
      <c r="H141" s="217">
        <v>92.7</v>
      </c>
      <c r="I141" s="214"/>
      <c r="J141" s="214"/>
      <c r="K141" s="214"/>
      <c r="L141" s="168"/>
      <c r="M141" s="170"/>
      <c r="N141" s="171"/>
      <c r="O141" s="171"/>
      <c r="P141" s="171"/>
      <c r="Q141" s="171"/>
      <c r="R141" s="171"/>
      <c r="S141" s="171"/>
      <c r="T141" s="172"/>
      <c r="AT141" s="169" t="s">
        <v>152</v>
      </c>
      <c r="AU141" s="169" t="s">
        <v>86</v>
      </c>
      <c r="AV141" s="13" t="s">
        <v>86</v>
      </c>
      <c r="AW141" s="13" t="s">
        <v>32</v>
      </c>
      <c r="AX141" s="13" t="s">
        <v>77</v>
      </c>
      <c r="AY141" s="169" t="s">
        <v>143</v>
      </c>
    </row>
    <row r="142" spans="2:65" s="13" customFormat="1">
      <c r="B142" s="168"/>
      <c r="C142" s="214"/>
      <c r="D142" s="215" t="s">
        <v>152</v>
      </c>
      <c r="E142" s="216" t="s">
        <v>1</v>
      </c>
      <c r="F142" s="212" t="s">
        <v>438</v>
      </c>
      <c r="G142" s="214"/>
      <c r="H142" s="217">
        <v>17.600000000000001</v>
      </c>
      <c r="I142" s="214"/>
      <c r="J142" s="214"/>
      <c r="K142" s="214"/>
      <c r="L142" s="168"/>
      <c r="M142" s="170"/>
      <c r="N142" s="171"/>
      <c r="O142" s="171"/>
      <c r="P142" s="171"/>
      <c r="Q142" s="171"/>
      <c r="R142" s="171"/>
      <c r="S142" s="171"/>
      <c r="T142" s="172"/>
      <c r="AT142" s="169" t="s">
        <v>152</v>
      </c>
      <c r="AU142" s="169" t="s">
        <v>86</v>
      </c>
      <c r="AV142" s="13" t="s">
        <v>86</v>
      </c>
      <c r="AW142" s="13" t="s">
        <v>32</v>
      </c>
      <c r="AX142" s="13" t="s">
        <v>77</v>
      </c>
      <c r="AY142" s="169" t="s">
        <v>143</v>
      </c>
    </row>
    <row r="143" spans="2:65" s="14" customFormat="1">
      <c r="B143" s="173"/>
      <c r="C143" s="232"/>
      <c r="D143" s="215" t="s">
        <v>152</v>
      </c>
      <c r="E143" s="233" t="s">
        <v>1</v>
      </c>
      <c r="F143" s="234" t="s">
        <v>177</v>
      </c>
      <c r="G143" s="232"/>
      <c r="H143" s="235">
        <v>110.3</v>
      </c>
      <c r="I143" s="232"/>
      <c r="J143" s="232"/>
      <c r="K143" s="232"/>
      <c r="L143" s="173"/>
      <c r="M143" s="175"/>
      <c r="N143" s="176"/>
      <c r="O143" s="176"/>
      <c r="P143" s="176"/>
      <c r="Q143" s="176"/>
      <c r="R143" s="176"/>
      <c r="S143" s="176"/>
      <c r="T143" s="177"/>
      <c r="AT143" s="174" t="s">
        <v>152</v>
      </c>
      <c r="AU143" s="174" t="s">
        <v>86</v>
      </c>
      <c r="AV143" s="14" t="s">
        <v>150</v>
      </c>
      <c r="AW143" s="14" t="s">
        <v>32</v>
      </c>
      <c r="AX143" s="14" t="s">
        <v>84</v>
      </c>
      <c r="AY143" s="174" t="s">
        <v>143</v>
      </c>
    </row>
    <row r="144" spans="2:65" s="13" customFormat="1">
      <c r="B144" s="168"/>
      <c r="C144" s="214"/>
      <c r="D144" s="215" t="s">
        <v>152</v>
      </c>
      <c r="E144" s="214"/>
      <c r="F144" s="212" t="s">
        <v>439</v>
      </c>
      <c r="G144" s="214"/>
      <c r="H144" s="217">
        <v>99.27</v>
      </c>
      <c r="I144" s="214"/>
      <c r="J144" s="214"/>
      <c r="K144" s="214"/>
      <c r="L144" s="168"/>
      <c r="M144" s="170"/>
      <c r="N144" s="171"/>
      <c r="O144" s="171"/>
      <c r="P144" s="171"/>
      <c r="Q144" s="171"/>
      <c r="R144" s="171"/>
      <c r="S144" s="171"/>
      <c r="T144" s="172"/>
      <c r="AT144" s="169" t="s">
        <v>152</v>
      </c>
      <c r="AU144" s="169" t="s">
        <v>86</v>
      </c>
      <c r="AV144" s="13" t="s">
        <v>86</v>
      </c>
      <c r="AW144" s="13" t="s">
        <v>3</v>
      </c>
      <c r="AX144" s="13" t="s">
        <v>84</v>
      </c>
      <c r="AY144" s="169" t="s">
        <v>143</v>
      </c>
    </row>
    <row r="145" spans="2:65" s="1" customFormat="1" ht="24" customHeight="1">
      <c r="B145" s="155"/>
      <c r="C145" s="236" t="s">
        <v>207</v>
      </c>
      <c r="D145" s="236" t="s">
        <v>283</v>
      </c>
      <c r="E145" s="237" t="s">
        <v>440</v>
      </c>
      <c r="F145" s="238" t="s">
        <v>441</v>
      </c>
      <c r="G145" s="239" t="s">
        <v>328</v>
      </c>
      <c r="H145" s="240">
        <v>66.5</v>
      </c>
      <c r="I145" s="178"/>
      <c r="J145" s="241">
        <f>ROUND(I145*H145,2)</f>
        <v>0</v>
      </c>
      <c r="K145" s="238" t="s">
        <v>149</v>
      </c>
      <c r="L145" s="179"/>
      <c r="M145" s="180" t="s">
        <v>1</v>
      </c>
      <c r="N145" s="181" t="s">
        <v>42</v>
      </c>
      <c r="O145" s="54"/>
      <c r="P145" s="159">
        <f>O145*H145</f>
        <v>0</v>
      </c>
      <c r="Q145" s="159">
        <v>8.8000000000000003E-4</v>
      </c>
      <c r="R145" s="159">
        <f>Q145*H145</f>
        <v>5.8520000000000003E-2</v>
      </c>
      <c r="S145" s="159">
        <v>0</v>
      </c>
      <c r="T145" s="160">
        <f>S145*H145</f>
        <v>0</v>
      </c>
      <c r="AR145" s="161" t="s">
        <v>286</v>
      </c>
      <c r="AT145" s="161" t="s">
        <v>283</v>
      </c>
      <c r="AU145" s="161" t="s">
        <v>86</v>
      </c>
      <c r="AY145" s="16" t="s">
        <v>143</v>
      </c>
      <c r="BE145" s="162">
        <f>IF(N145="základní",J145,0)</f>
        <v>0</v>
      </c>
      <c r="BF145" s="162">
        <f>IF(N145="snížená",J145,0)</f>
        <v>0</v>
      </c>
      <c r="BG145" s="162">
        <f>IF(N145="zákl. přenesená",J145,0)</f>
        <v>0</v>
      </c>
      <c r="BH145" s="162">
        <f>IF(N145="sníž. přenesená",J145,0)</f>
        <v>0</v>
      </c>
      <c r="BI145" s="162">
        <f>IF(N145="nulová",J145,0)</f>
        <v>0</v>
      </c>
      <c r="BJ145" s="16" t="s">
        <v>84</v>
      </c>
      <c r="BK145" s="162">
        <f>ROUND(I145*H145,2)</f>
        <v>0</v>
      </c>
      <c r="BL145" s="16" t="s">
        <v>257</v>
      </c>
      <c r="BM145" s="161" t="s">
        <v>442</v>
      </c>
    </row>
    <row r="146" spans="2:65" s="13" customFormat="1">
      <c r="B146" s="168"/>
      <c r="C146" s="214"/>
      <c r="D146" s="215" t="s">
        <v>152</v>
      </c>
      <c r="E146" s="214"/>
      <c r="F146" s="212" t="s">
        <v>443</v>
      </c>
      <c r="G146" s="214"/>
      <c r="H146" s="217">
        <v>66.5</v>
      </c>
      <c r="I146" s="214"/>
      <c r="J146" s="214"/>
      <c r="K146" s="214"/>
      <c r="L146" s="168"/>
      <c r="M146" s="170"/>
      <c r="N146" s="171"/>
      <c r="O146" s="171"/>
      <c r="P146" s="171"/>
      <c r="Q146" s="171"/>
      <c r="R146" s="171"/>
      <c r="S146" s="171"/>
      <c r="T146" s="172"/>
      <c r="AT146" s="169" t="s">
        <v>152</v>
      </c>
      <c r="AU146" s="169" t="s">
        <v>86</v>
      </c>
      <c r="AV146" s="13" t="s">
        <v>86</v>
      </c>
      <c r="AW146" s="13" t="s">
        <v>3</v>
      </c>
      <c r="AX146" s="13" t="s">
        <v>84</v>
      </c>
      <c r="AY146" s="169" t="s">
        <v>143</v>
      </c>
    </row>
    <row r="147" spans="2:65" s="1" customFormat="1" ht="24" customHeight="1">
      <c r="B147" s="155"/>
      <c r="C147" s="221" t="s">
        <v>205</v>
      </c>
      <c r="D147" s="221" t="s">
        <v>146</v>
      </c>
      <c r="E147" s="222" t="s">
        <v>320</v>
      </c>
      <c r="F147" s="223" t="s">
        <v>321</v>
      </c>
      <c r="G147" s="224" t="s">
        <v>202</v>
      </c>
      <c r="H147" s="225">
        <v>0.20200000000000001</v>
      </c>
      <c r="I147" s="156"/>
      <c r="J147" s="226">
        <f>ROUND(I147*H147,2)</f>
        <v>0</v>
      </c>
      <c r="K147" s="223" t="s">
        <v>149</v>
      </c>
      <c r="L147" s="31"/>
      <c r="M147" s="157" t="s">
        <v>1</v>
      </c>
      <c r="N147" s="158" t="s">
        <v>42</v>
      </c>
      <c r="O147" s="54"/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161" t="s">
        <v>257</v>
      </c>
      <c r="AT147" s="161" t="s">
        <v>146</v>
      </c>
      <c r="AU147" s="161" t="s">
        <v>86</v>
      </c>
      <c r="AY147" s="16" t="s">
        <v>143</v>
      </c>
      <c r="BE147" s="162">
        <f>IF(N147="základní",J147,0)</f>
        <v>0</v>
      </c>
      <c r="BF147" s="162">
        <f>IF(N147="snížená",J147,0)</f>
        <v>0</v>
      </c>
      <c r="BG147" s="162">
        <f>IF(N147="zákl. přenesená",J147,0)</f>
        <v>0</v>
      </c>
      <c r="BH147" s="162">
        <f>IF(N147="sníž. přenesená",J147,0)</f>
        <v>0</v>
      </c>
      <c r="BI147" s="162">
        <f>IF(N147="nulová",J147,0)</f>
        <v>0</v>
      </c>
      <c r="BJ147" s="16" t="s">
        <v>84</v>
      </c>
      <c r="BK147" s="162">
        <f>ROUND(I147*H147,2)</f>
        <v>0</v>
      </c>
      <c r="BL147" s="16" t="s">
        <v>257</v>
      </c>
      <c r="BM147" s="161" t="s">
        <v>444</v>
      </c>
    </row>
    <row r="148" spans="2:65" s="11" customFormat="1" ht="22.9" customHeight="1">
      <c r="B148" s="142"/>
      <c r="C148" s="206"/>
      <c r="D148" s="207" t="s">
        <v>76</v>
      </c>
      <c r="E148" s="210" t="s">
        <v>445</v>
      </c>
      <c r="F148" s="210" t="s">
        <v>446</v>
      </c>
      <c r="G148" s="206"/>
      <c r="H148" s="206"/>
      <c r="I148" s="206"/>
      <c r="J148" s="211">
        <f>BK148</f>
        <v>0</v>
      </c>
      <c r="K148" s="206"/>
      <c r="L148" s="142"/>
      <c r="M148" s="147"/>
      <c r="N148" s="148"/>
      <c r="O148" s="148"/>
      <c r="P148" s="149">
        <f>SUM(P149:P225)</f>
        <v>0</v>
      </c>
      <c r="Q148" s="148"/>
      <c r="R148" s="149">
        <f>SUM(R149:R225)</f>
        <v>1.6832090000000004</v>
      </c>
      <c r="S148" s="148"/>
      <c r="T148" s="150">
        <f>SUM(T149:T225)</f>
        <v>2.9071910000000001</v>
      </c>
      <c r="AR148" s="143" t="s">
        <v>86</v>
      </c>
      <c r="AT148" s="151" t="s">
        <v>76</v>
      </c>
      <c r="AU148" s="151" t="s">
        <v>84</v>
      </c>
      <c r="AY148" s="143" t="s">
        <v>143</v>
      </c>
      <c r="BK148" s="152">
        <f>SUM(BK149:BK225)</f>
        <v>0</v>
      </c>
    </row>
    <row r="149" spans="2:65" s="1" customFormat="1" ht="24" customHeight="1">
      <c r="B149" s="155"/>
      <c r="C149" s="221" t="s">
        <v>228</v>
      </c>
      <c r="D149" s="221" t="s">
        <v>146</v>
      </c>
      <c r="E149" s="222" t="s">
        <v>447</v>
      </c>
      <c r="F149" s="223" t="s">
        <v>448</v>
      </c>
      <c r="G149" s="224" t="s">
        <v>328</v>
      </c>
      <c r="H149" s="225">
        <v>88.5</v>
      </c>
      <c r="I149" s="156"/>
      <c r="J149" s="226">
        <f>ROUND(I149*H149,2)</f>
        <v>0</v>
      </c>
      <c r="K149" s="223" t="s">
        <v>149</v>
      </c>
      <c r="L149" s="31"/>
      <c r="M149" s="157" t="s">
        <v>1</v>
      </c>
      <c r="N149" s="158" t="s">
        <v>42</v>
      </c>
      <c r="O149" s="54"/>
      <c r="P149" s="159">
        <f>O149*H149</f>
        <v>0</v>
      </c>
      <c r="Q149" s="159">
        <v>3.0899999999999999E-3</v>
      </c>
      <c r="R149" s="159">
        <f>Q149*H149</f>
        <v>0.27346500000000001</v>
      </c>
      <c r="S149" s="159">
        <v>0</v>
      </c>
      <c r="T149" s="160">
        <f>S149*H149</f>
        <v>0</v>
      </c>
      <c r="AR149" s="161" t="s">
        <v>257</v>
      </c>
      <c r="AT149" s="161" t="s">
        <v>146</v>
      </c>
      <c r="AU149" s="161" t="s">
        <v>86</v>
      </c>
      <c r="AY149" s="16" t="s">
        <v>143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6" t="s">
        <v>84</v>
      </c>
      <c r="BK149" s="162">
        <f>ROUND(I149*H149,2)</f>
        <v>0</v>
      </c>
      <c r="BL149" s="16" t="s">
        <v>257</v>
      </c>
      <c r="BM149" s="161" t="s">
        <v>449</v>
      </c>
    </row>
    <row r="150" spans="2:65" s="13" customFormat="1">
      <c r="B150" s="168"/>
      <c r="C150" s="214"/>
      <c r="D150" s="215" t="s">
        <v>152</v>
      </c>
      <c r="E150" s="216" t="s">
        <v>1</v>
      </c>
      <c r="F150" s="212" t="s">
        <v>450</v>
      </c>
      <c r="G150" s="214"/>
      <c r="H150" s="217">
        <v>88.5</v>
      </c>
      <c r="I150" s="214"/>
      <c r="J150" s="214"/>
      <c r="K150" s="214"/>
      <c r="L150" s="168"/>
      <c r="M150" s="170"/>
      <c r="N150" s="171"/>
      <c r="O150" s="171"/>
      <c r="P150" s="171"/>
      <c r="Q150" s="171"/>
      <c r="R150" s="171"/>
      <c r="S150" s="171"/>
      <c r="T150" s="172"/>
      <c r="AT150" s="169" t="s">
        <v>152</v>
      </c>
      <c r="AU150" s="169" t="s">
        <v>86</v>
      </c>
      <c r="AV150" s="13" t="s">
        <v>86</v>
      </c>
      <c r="AW150" s="13" t="s">
        <v>32</v>
      </c>
      <c r="AX150" s="13" t="s">
        <v>84</v>
      </c>
      <c r="AY150" s="169" t="s">
        <v>143</v>
      </c>
    </row>
    <row r="151" spans="2:65" s="1" customFormat="1" ht="24" customHeight="1">
      <c r="B151" s="155"/>
      <c r="C151" s="221" t="s">
        <v>234</v>
      </c>
      <c r="D151" s="221" t="s">
        <v>146</v>
      </c>
      <c r="E151" s="222" t="s">
        <v>451</v>
      </c>
      <c r="F151" s="223" t="s">
        <v>452</v>
      </c>
      <c r="G151" s="224" t="s">
        <v>328</v>
      </c>
      <c r="H151" s="225">
        <v>21</v>
      </c>
      <c r="I151" s="156"/>
      <c r="J151" s="226">
        <f>ROUND(I151*H151,2)</f>
        <v>0</v>
      </c>
      <c r="K151" s="223" t="s">
        <v>149</v>
      </c>
      <c r="L151" s="31"/>
      <c r="M151" s="157" t="s">
        <v>1</v>
      </c>
      <c r="N151" s="158" t="s">
        <v>42</v>
      </c>
      <c r="O151" s="54"/>
      <c r="P151" s="159">
        <f>O151*H151</f>
        <v>0</v>
      </c>
      <c r="Q151" s="159">
        <v>4.5100000000000001E-3</v>
      </c>
      <c r="R151" s="159">
        <f>Q151*H151</f>
        <v>9.4710000000000003E-2</v>
      </c>
      <c r="S151" s="159">
        <v>0</v>
      </c>
      <c r="T151" s="160">
        <f>S151*H151</f>
        <v>0</v>
      </c>
      <c r="AR151" s="161" t="s">
        <v>257</v>
      </c>
      <c r="AT151" s="161" t="s">
        <v>146</v>
      </c>
      <c r="AU151" s="161" t="s">
        <v>86</v>
      </c>
      <c r="AY151" s="16" t="s">
        <v>143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6" t="s">
        <v>84</v>
      </c>
      <c r="BK151" s="162">
        <f>ROUND(I151*H151,2)</f>
        <v>0</v>
      </c>
      <c r="BL151" s="16" t="s">
        <v>257</v>
      </c>
      <c r="BM151" s="161" t="s">
        <v>453</v>
      </c>
    </row>
    <row r="152" spans="2:65" s="1" customFormat="1" ht="24" customHeight="1">
      <c r="B152" s="155"/>
      <c r="C152" s="221" t="s">
        <v>238</v>
      </c>
      <c r="D152" s="221" t="s">
        <v>146</v>
      </c>
      <c r="E152" s="222" t="s">
        <v>454</v>
      </c>
      <c r="F152" s="223" t="s">
        <v>455</v>
      </c>
      <c r="G152" s="224" t="s">
        <v>328</v>
      </c>
      <c r="H152" s="225">
        <v>35</v>
      </c>
      <c r="I152" s="156"/>
      <c r="J152" s="226">
        <f>ROUND(I152*H152,2)</f>
        <v>0</v>
      </c>
      <c r="K152" s="223" t="s">
        <v>149</v>
      </c>
      <c r="L152" s="31"/>
      <c r="M152" s="157" t="s">
        <v>1</v>
      </c>
      <c r="N152" s="158" t="s">
        <v>42</v>
      </c>
      <c r="O152" s="54"/>
      <c r="P152" s="159">
        <f>O152*H152</f>
        <v>0</v>
      </c>
      <c r="Q152" s="159">
        <v>5.1799999999999997E-3</v>
      </c>
      <c r="R152" s="159">
        <f>Q152*H152</f>
        <v>0.18129999999999999</v>
      </c>
      <c r="S152" s="159">
        <v>0</v>
      </c>
      <c r="T152" s="160">
        <f>S152*H152</f>
        <v>0</v>
      </c>
      <c r="AR152" s="161" t="s">
        <v>257</v>
      </c>
      <c r="AT152" s="161" t="s">
        <v>146</v>
      </c>
      <c r="AU152" s="161" t="s">
        <v>86</v>
      </c>
      <c r="AY152" s="16" t="s">
        <v>143</v>
      </c>
      <c r="BE152" s="162">
        <f>IF(N152="základní",J152,0)</f>
        <v>0</v>
      </c>
      <c r="BF152" s="162">
        <f>IF(N152="snížená",J152,0)</f>
        <v>0</v>
      </c>
      <c r="BG152" s="162">
        <f>IF(N152="zákl. přenesená",J152,0)</f>
        <v>0</v>
      </c>
      <c r="BH152" s="162">
        <f>IF(N152="sníž. přenesená",J152,0)</f>
        <v>0</v>
      </c>
      <c r="BI152" s="162">
        <f>IF(N152="nulová",J152,0)</f>
        <v>0</v>
      </c>
      <c r="BJ152" s="16" t="s">
        <v>84</v>
      </c>
      <c r="BK152" s="162">
        <f>ROUND(I152*H152,2)</f>
        <v>0</v>
      </c>
      <c r="BL152" s="16" t="s">
        <v>257</v>
      </c>
      <c r="BM152" s="161" t="s">
        <v>456</v>
      </c>
    </row>
    <row r="153" spans="2:65" s="1" customFormat="1" ht="24" customHeight="1">
      <c r="B153" s="155"/>
      <c r="C153" s="221" t="s">
        <v>244</v>
      </c>
      <c r="D153" s="221" t="s">
        <v>146</v>
      </c>
      <c r="E153" s="222" t="s">
        <v>457</v>
      </c>
      <c r="F153" s="223" t="s">
        <v>458</v>
      </c>
      <c r="G153" s="224" t="s">
        <v>328</v>
      </c>
      <c r="H153" s="225">
        <v>13</v>
      </c>
      <c r="I153" s="156"/>
      <c r="J153" s="226">
        <f>ROUND(I153*H153,2)</f>
        <v>0</v>
      </c>
      <c r="K153" s="223" t="s">
        <v>149</v>
      </c>
      <c r="L153" s="31"/>
      <c r="M153" s="157" t="s">
        <v>1</v>
      </c>
      <c r="N153" s="158" t="s">
        <v>42</v>
      </c>
      <c r="O153" s="54"/>
      <c r="P153" s="159">
        <f>O153*H153</f>
        <v>0</v>
      </c>
      <c r="Q153" s="159">
        <v>6.4000000000000003E-3</v>
      </c>
      <c r="R153" s="159">
        <f>Q153*H153</f>
        <v>8.320000000000001E-2</v>
      </c>
      <c r="S153" s="159">
        <v>0</v>
      </c>
      <c r="T153" s="160">
        <f>S153*H153</f>
        <v>0</v>
      </c>
      <c r="AR153" s="161" t="s">
        <v>257</v>
      </c>
      <c r="AT153" s="161" t="s">
        <v>146</v>
      </c>
      <c r="AU153" s="161" t="s">
        <v>86</v>
      </c>
      <c r="AY153" s="16" t="s">
        <v>143</v>
      </c>
      <c r="BE153" s="162">
        <f>IF(N153="základní",J153,0)</f>
        <v>0</v>
      </c>
      <c r="BF153" s="162">
        <f>IF(N153="snížená",J153,0)</f>
        <v>0</v>
      </c>
      <c r="BG153" s="162">
        <f>IF(N153="zákl. přenesená",J153,0)</f>
        <v>0</v>
      </c>
      <c r="BH153" s="162">
        <f>IF(N153="sníž. přenesená",J153,0)</f>
        <v>0</v>
      </c>
      <c r="BI153" s="162">
        <f>IF(N153="nulová",J153,0)</f>
        <v>0</v>
      </c>
      <c r="BJ153" s="16" t="s">
        <v>84</v>
      </c>
      <c r="BK153" s="162">
        <f>ROUND(I153*H153,2)</f>
        <v>0</v>
      </c>
      <c r="BL153" s="16" t="s">
        <v>257</v>
      </c>
      <c r="BM153" s="161" t="s">
        <v>459</v>
      </c>
    </row>
    <row r="154" spans="2:65" s="1" customFormat="1" ht="24" customHeight="1">
      <c r="B154" s="155"/>
      <c r="C154" s="221" t="s">
        <v>250</v>
      </c>
      <c r="D154" s="221" t="s">
        <v>146</v>
      </c>
      <c r="E154" s="222" t="s">
        <v>460</v>
      </c>
      <c r="F154" s="223" t="s">
        <v>461</v>
      </c>
      <c r="G154" s="224" t="s">
        <v>328</v>
      </c>
      <c r="H154" s="225">
        <v>244.9</v>
      </c>
      <c r="I154" s="156"/>
      <c r="J154" s="226">
        <f>ROUND(I154*H154,2)</f>
        <v>0</v>
      </c>
      <c r="K154" s="223" t="s">
        <v>149</v>
      </c>
      <c r="L154" s="31"/>
      <c r="M154" s="157" t="s">
        <v>1</v>
      </c>
      <c r="N154" s="158" t="s">
        <v>42</v>
      </c>
      <c r="O154" s="54"/>
      <c r="P154" s="159">
        <f>O154*H154</f>
        <v>0</v>
      </c>
      <c r="Q154" s="159">
        <v>0</v>
      </c>
      <c r="R154" s="159">
        <f>Q154*H154</f>
        <v>0</v>
      </c>
      <c r="S154" s="159">
        <v>4.9699999999999996E-3</v>
      </c>
      <c r="T154" s="160">
        <f>S154*H154</f>
        <v>1.2171529999999999</v>
      </c>
      <c r="AR154" s="161" t="s">
        <v>257</v>
      </c>
      <c r="AT154" s="161" t="s">
        <v>146</v>
      </c>
      <c r="AU154" s="161" t="s">
        <v>86</v>
      </c>
      <c r="AY154" s="16" t="s">
        <v>143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6" t="s">
        <v>84</v>
      </c>
      <c r="BK154" s="162">
        <f>ROUND(I154*H154,2)</f>
        <v>0</v>
      </c>
      <c r="BL154" s="16" t="s">
        <v>257</v>
      </c>
      <c r="BM154" s="161" t="s">
        <v>462</v>
      </c>
    </row>
    <row r="155" spans="2:65" s="13" customFormat="1">
      <c r="B155" s="168"/>
      <c r="C155" s="214"/>
      <c r="D155" s="215" t="s">
        <v>152</v>
      </c>
      <c r="E155" s="216" t="s">
        <v>1</v>
      </c>
      <c r="F155" s="212" t="s">
        <v>463</v>
      </c>
      <c r="G155" s="214"/>
      <c r="H155" s="217">
        <v>244.9</v>
      </c>
      <c r="I155" s="214"/>
      <c r="J155" s="214"/>
      <c r="K155" s="214"/>
      <c r="L155" s="168"/>
      <c r="M155" s="170"/>
      <c r="N155" s="171"/>
      <c r="O155" s="171"/>
      <c r="P155" s="171"/>
      <c r="Q155" s="171"/>
      <c r="R155" s="171"/>
      <c r="S155" s="171"/>
      <c r="T155" s="172"/>
      <c r="AT155" s="169" t="s">
        <v>152</v>
      </c>
      <c r="AU155" s="169" t="s">
        <v>86</v>
      </c>
      <c r="AV155" s="13" t="s">
        <v>86</v>
      </c>
      <c r="AW155" s="13" t="s">
        <v>32</v>
      </c>
      <c r="AX155" s="13" t="s">
        <v>84</v>
      </c>
      <c r="AY155" s="169" t="s">
        <v>143</v>
      </c>
    </row>
    <row r="156" spans="2:65" s="1" customFormat="1" ht="24" customHeight="1">
      <c r="B156" s="155"/>
      <c r="C156" s="221" t="s">
        <v>8</v>
      </c>
      <c r="D156" s="221" t="s">
        <v>146</v>
      </c>
      <c r="E156" s="222" t="s">
        <v>464</v>
      </c>
      <c r="F156" s="223" t="s">
        <v>465</v>
      </c>
      <c r="G156" s="224" t="s">
        <v>328</v>
      </c>
      <c r="H156" s="225">
        <v>71.5</v>
      </c>
      <c r="I156" s="156"/>
      <c r="J156" s="226">
        <f>ROUND(I156*H156,2)</f>
        <v>0</v>
      </c>
      <c r="K156" s="223" t="s">
        <v>149</v>
      </c>
      <c r="L156" s="31"/>
      <c r="M156" s="157" t="s">
        <v>1</v>
      </c>
      <c r="N156" s="158" t="s">
        <v>42</v>
      </c>
      <c r="O156" s="54"/>
      <c r="P156" s="159">
        <f>O156*H156</f>
        <v>0</v>
      </c>
      <c r="Q156" s="159">
        <v>0</v>
      </c>
      <c r="R156" s="159">
        <f>Q156*H156</f>
        <v>0</v>
      </c>
      <c r="S156" s="159">
        <v>6.7000000000000002E-3</v>
      </c>
      <c r="T156" s="160">
        <f>S156*H156</f>
        <v>0.47905000000000003</v>
      </c>
      <c r="AR156" s="161" t="s">
        <v>257</v>
      </c>
      <c r="AT156" s="161" t="s">
        <v>146</v>
      </c>
      <c r="AU156" s="161" t="s">
        <v>86</v>
      </c>
      <c r="AY156" s="16" t="s">
        <v>143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6" t="s">
        <v>84</v>
      </c>
      <c r="BK156" s="162">
        <f>ROUND(I156*H156,2)</f>
        <v>0</v>
      </c>
      <c r="BL156" s="16" t="s">
        <v>257</v>
      </c>
      <c r="BM156" s="161" t="s">
        <v>466</v>
      </c>
    </row>
    <row r="157" spans="2:65" s="13" customFormat="1">
      <c r="B157" s="168"/>
      <c r="C157" s="214"/>
      <c r="D157" s="215" t="s">
        <v>152</v>
      </c>
      <c r="E157" s="216" t="s">
        <v>1</v>
      </c>
      <c r="F157" s="212" t="s">
        <v>467</v>
      </c>
      <c r="G157" s="214"/>
      <c r="H157" s="217">
        <v>71.5</v>
      </c>
      <c r="I157" s="214"/>
      <c r="J157" s="214"/>
      <c r="K157" s="214"/>
      <c r="L157" s="168"/>
      <c r="M157" s="170"/>
      <c r="N157" s="171"/>
      <c r="O157" s="171"/>
      <c r="P157" s="171"/>
      <c r="Q157" s="171"/>
      <c r="R157" s="171"/>
      <c r="S157" s="171"/>
      <c r="T157" s="172"/>
      <c r="AT157" s="169" t="s">
        <v>152</v>
      </c>
      <c r="AU157" s="169" t="s">
        <v>86</v>
      </c>
      <c r="AV157" s="13" t="s">
        <v>86</v>
      </c>
      <c r="AW157" s="13" t="s">
        <v>32</v>
      </c>
      <c r="AX157" s="13" t="s">
        <v>84</v>
      </c>
      <c r="AY157" s="169" t="s">
        <v>143</v>
      </c>
    </row>
    <row r="158" spans="2:65" s="1" customFormat="1" ht="24" customHeight="1">
      <c r="B158" s="155"/>
      <c r="C158" s="221" t="s">
        <v>257</v>
      </c>
      <c r="D158" s="221" t="s">
        <v>146</v>
      </c>
      <c r="E158" s="222" t="s">
        <v>468</v>
      </c>
      <c r="F158" s="223" t="s">
        <v>469</v>
      </c>
      <c r="G158" s="224" t="s">
        <v>328</v>
      </c>
      <c r="H158" s="225">
        <v>114.2</v>
      </c>
      <c r="I158" s="156"/>
      <c r="J158" s="226">
        <f>ROUND(I158*H158,2)</f>
        <v>0</v>
      </c>
      <c r="K158" s="223" t="s">
        <v>149</v>
      </c>
      <c r="L158" s="31"/>
      <c r="M158" s="157" t="s">
        <v>1</v>
      </c>
      <c r="N158" s="158" t="s">
        <v>42</v>
      </c>
      <c r="O158" s="54"/>
      <c r="P158" s="159">
        <f>O158*H158</f>
        <v>0</v>
      </c>
      <c r="Q158" s="159">
        <v>0</v>
      </c>
      <c r="R158" s="159">
        <f>Q158*H158</f>
        <v>0</v>
      </c>
      <c r="S158" s="159">
        <v>9.5899999999999996E-3</v>
      </c>
      <c r="T158" s="160">
        <f>S158*H158</f>
        <v>1.095178</v>
      </c>
      <c r="AR158" s="161" t="s">
        <v>257</v>
      </c>
      <c r="AT158" s="161" t="s">
        <v>146</v>
      </c>
      <c r="AU158" s="161" t="s">
        <v>86</v>
      </c>
      <c r="AY158" s="16" t="s">
        <v>143</v>
      </c>
      <c r="BE158" s="162">
        <f>IF(N158="základní",J158,0)</f>
        <v>0</v>
      </c>
      <c r="BF158" s="162">
        <f>IF(N158="snížená",J158,0)</f>
        <v>0</v>
      </c>
      <c r="BG158" s="162">
        <f>IF(N158="zákl. přenesená",J158,0)</f>
        <v>0</v>
      </c>
      <c r="BH158" s="162">
        <f>IF(N158="sníž. přenesená",J158,0)</f>
        <v>0</v>
      </c>
      <c r="BI158" s="162">
        <f>IF(N158="nulová",J158,0)</f>
        <v>0</v>
      </c>
      <c r="BJ158" s="16" t="s">
        <v>84</v>
      </c>
      <c r="BK158" s="162">
        <f>ROUND(I158*H158,2)</f>
        <v>0</v>
      </c>
      <c r="BL158" s="16" t="s">
        <v>257</v>
      </c>
      <c r="BM158" s="161" t="s">
        <v>470</v>
      </c>
    </row>
    <row r="159" spans="2:65" s="13" customFormat="1">
      <c r="B159" s="168"/>
      <c r="C159" s="214"/>
      <c r="D159" s="215" t="s">
        <v>152</v>
      </c>
      <c r="E159" s="216" t="s">
        <v>1</v>
      </c>
      <c r="F159" s="212" t="s">
        <v>471</v>
      </c>
      <c r="G159" s="214"/>
      <c r="H159" s="217">
        <v>114.2</v>
      </c>
      <c r="I159" s="214"/>
      <c r="J159" s="214"/>
      <c r="K159" s="214"/>
      <c r="L159" s="168"/>
      <c r="M159" s="170"/>
      <c r="N159" s="171"/>
      <c r="O159" s="171"/>
      <c r="P159" s="171"/>
      <c r="Q159" s="171"/>
      <c r="R159" s="171"/>
      <c r="S159" s="171"/>
      <c r="T159" s="172"/>
      <c r="AT159" s="169" t="s">
        <v>152</v>
      </c>
      <c r="AU159" s="169" t="s">
        <v>86</v>
      </c>
      <c r="AV159" s="13" t="s">
        <v>86</v>
      </c>
      <c r="AW159" s="13" t="s">
        <v>32</v>
      </c>
      <c r="AX159" s="13" t="s">
        <v>84</v>
      </c>
      <c r="AY159" s="169" t="s">
        <v>143</v>
      </c>
    </row>
    <row r="160" spans="2:65" s="1" customFormat="1" ht="24" customHeight="1">
      <c r="B160" s="155"/>
      <c r="C160" s="221" t="s">
        <v>262</v>
      </c>
      <c r="D160" s="221" t="s">
        <v>146</v>
      </c>
      <c r="E160" s="222" t="s">
        <v>472</v>
      </c>
      <c r="F160" s="223" t="s">
        <v>473</v>
      </c>
      <c r="G160" s="224" t="s">
        <v>328</v>
      </c>
      <c r="H160" s="225">
        <v>5.5</v>
      </c>
      <c r="I160" s="156"/>
      <c r="J160" s="226">
        <f>ROUND(I160*H160,2)</f>
        <v>0</v>
      </c>
      <c r="K160" s="223" t="s">
        <v>149</v>
      </c>
      <c r="L160" s="31"/>
      <c r="M160" s="157" t="s">
        <v>1</v>
      </c>
      <c r="N160" s="158" t="s">
        <v>42</v>
      </c>
      <c r="O160" s="54"/>
      <c r="P160" s="159">
        <f>O160*H160</f>
        <v>0</v>
      </c>
      <c r="Q160" s="159">
        <v>0</v>
      </c>
      <c r="R160" s="159">
        <f>Q160*H160</f>
        <v>0</v>
      </c>
      <c r="S160" s="159">
        <v>1.102E-2</v>
      </c>
      <c r="T160" s="160">
        <f>S160*H160</f>
        <v>6.0610000000000004E-2</v>
      </c>
      <c r="AR160" s="161" t="s">
        <v>257</v>
      </c>
      <c r="AT160" s="161" t="s">
        <v>146</v>
      </c>
      <c r="AU160" s="161" t="s">
        <v>86</v>
      </c>
      <c r="AY160" s="16" t="s">
        <v>143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6" t="s">
        <v>84</v>
      </c>
      <c r="BK160" s="162">
        <f>ROUND(I160*H160,2)</f>
        <v>0</v>
      </c>
      <c r="BL160" s="16" t="s">
        <v>257</v>
      </c>
      <c r="BM160" s="161" t="s">
        <v>474</v>
      </c>
    </row>
    <row r="161" spans="2:65" s="1" customFormat="1" ht="24" customHeight="1">
      <c r="B161" s="155"/>
      <c r="C161" s="221" t="s">
        <v>269</v>
      </c>
      <c r="D161" s="221" t="s">
        <v>146</v>
      </c>
      <c r="E161" s="222" t="s">
        <v>475</v>
      </c>
      <c r="F161" s="223" t="s">
        <v>476</v>
      </c>
      <c r="G161" s="224" t="s">
        <v>328</v>
      </c>
      <c r="H161" s="225">
        <v>67</v>
      </c>
      <c r="I161" s="156"/>
      <c r="J161" s="226">
        <f>ROUND(I161*H161,2)</f>
        <v>0</v>
      </c>
      <c r="K161" s="223" t="s">
        <v>149</v>
      </c>
      <c r="L161" s="31"/>
      <c r="M161" s="157" t="s">
        <v>1</v>
      </c>
      <c r="N161" s="158" t="s">
        <v>42</v>
      </c>
      <c r="O161" s="54"/>
      <c r="P161" s="159">
        <f>O161*H161</f>
        <v>0</v>
      </c>
      <c r="Q161" s="159">
        <v>6.6E-4</v>
      </c>
      <c r="R161" s="159">
        <f>Q161*H161</f>
        <v>4.4220000000000002E-2</v>
      </c>
      <c r="S161" s="159">
        <v>0</v>
      </c>
      <c r="T161" s="160">
        <f>S161*H161</f>
        <v>0</v>
      </c>
      <c r="AR161" s="161" t="s">
        <v>257</v>
      </c>
      <c r="AT161" s="161" t="s">
        <v>146</v>
      </c>
      <c r="AU161" s="161" t="s">
        <v>86</v>
      </c>
      <c r="AY161" s="16" t="s">
        <v>143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6" t="s">
        <v>84</v>
      </c>
      <c r="BK161" s="162">
        <f>ROUND(I161*H161,2)</f>
        <v>0</v>
      </c>
      <c r="BL161" s="16" t="s">
        <v>257</v>
      </c>
      <c r="BM161" s="161" t="s">
        <v>477</v>
      </c>
    </row>
    <row r="162" spans="2:65" s="12" customFormat="1">
      <c r="B162" s="163"/>
      <c r="C162" s="218"/>
      <c r="D162" s="215" t="s">
        <v>152</v>
      </c>
      <c r="E162" s="219" t="s">
        <v>1</v>
      </c>
      <c r="F162" s="220" t="s">
        <v>478</v>
      </c>
      <c r="G162" s="218"/>
      <c r="H162" s="219" t="s">
        <v>1</v>
      </c>
      <c r="I162" s="218"/>
      <c r="J162" s="218"/>
      <c r="K162" s="218"/>
      <c r="L162" s="163"/>
      <c r="M162" s="165"/>
      <c r="N162" s="166"/>
      <c r="O162" s="166"/>
      <c r="P162" s="166"/>
      <c r="Q162" s="166"/>
      <c r="R162" s="166"/>
      <c r="S162" s="166"/>
      <c r="T162" s="167"/>
      <c r="AT162" s="164" t="s">
        <v>152</v>
      </c>
      <c r="AU162" s="164" t="s">
        <v>86</v>
      </c>
      <c r="AV162" s="12" t="s">
        <v>84</v>
      </c>
      <c r="AW162" s="12" t="s">
        <v>32</v>
      </c>
      <c r="AX162" s="12" t="s">
        <v>77</v>
      </c>
      <c r="AY162" s="164" t="s">
        <v>143</v>
      </c>
    </row>
    <row r="163" spans="2:65" s="13" customFormat="1">
      <c r="B163" s="168"/>
      <c r="C163" s="214"/>
      <c r="D163" s="215" t="s">
        <v>152</v>
      </c>
      <c r="E163" s="216" t="s">
        <v>1</v>
      </c>
      <c r="F163" s="212" t="s">
        <v>479</v>
      </c>
      <c r="G163" s="214"/>
      <c r="H163" s="217">
        <v>66</v>
      </c>
      <c r="I163" s="214"/>
      <c r="J163" s="214"/>
      <c r="K163" s="214"/>
      <c r="L163" s="168"/>
      <c r="M163" s="170"/>
      <c r="N163" s="171"/>
      <c r="O163" s="171"/>
      <c r="P163" s="171"/>
      <c r="Q163" s="171"/>
      <c r="R163" s="171"/>
      <c r="S163" s="171"/>
      <c r="T163" s="172"/>
      <c r="AT163" s="169" t="s">
        <v>152</v>
      </c>
      <c r="AU163" s="169" t="s">
        <v>86</v>
      </c>
      <c r="AV163" s="13" t="s">
        <v>86</v>
      </c>
      <c r="AW163" s="13" t="s">
        <v>32</v>
      </c>
      <c r="AX163" s="13" t="s">
        <v>77</v>
      </c>
      <c r="AY163" s="169" t="s">
        <v>143</v>
      </c>
    </row>
    <row r="164" spans="2:65" s="12" customFormat="1">
      <c r="B164" s="163"/>
      <c r="C164" s="218"/>
      <c r="D164" s="215" t="s">
        <v>152</v>
      </c>
      <c r="E164" s="219" t="s">
        <v>1</v>
      </c>
      <c r="F164" s="220" t="s">
        <v>480</v>
      </c>
      <c r="G164" s="218"/>
      <c r="H164" s="219" t="s">
        <v>1</v>
      </c>
      <c r="I164" s="218"/>
      <c r="J164" s="218"/>
      <c r="K164" s="218"/>
      <c r="L164" s="163"/>
      <c r="M164" s="165"/>
      <c r="N164" s="166"/>
      <c r="O164" s="166"/>
      <c r="P164" s="166"/>
      <c r="Q164" s="166"/>
      <c r="R164" s="166"/>
      <c r="S164" s="166"/>
      <c r="T164" s="167"/>
      <c r="AT164" s="164" t="s">
        <v>152</v>
      </c>
      <c r="AU164" s="164" t="s">
        <v>86</v>
      </c>
      <c r="AV164" s="12" t="s">
        <v>84</v>
      </c>
      <c r="AW164" s="12" t="s">
        <v>32</v>
      </c>
      <c r="AX164" s="12" t="s">
        <v>77</v>
      </c>
      <c r="AY164" s="164" t="s">
        <v>143</v>
      </c>
    </row>
    <row r="165" spans="2:65" s="13" customFormat="1">
      <c r="B165" s="168"/>
      <c r="C165" s="214"/>
      <c r="D165" s="215" t="s">
        <v>152</v>
      </c>
      <c r="E165" s="216" t="s">
        <v>1</v>
      </c>
      <c r="F165" s="212" t="s">
        <v>84</v>
      </c>
      <c r="G165" s="214"/>
      <c r="H165" s="217">
        <v>1</v>
      </c>
      <c r="I165" s="214"/>
      <c r="J165" s="214"/>
      <c r="K165" s="214"/>
      <c r="L165" s="168"/>
      <c r="M165" s="170"/>
      <c r="N165" s="171"/>
      <c r="O165" s="171"/>
      <c r="P165" s="171"/>
      <c r="Q165" s="171"/>
      <c r="R165" s="171"/>
      <c r="S165" s="171"/>
      <c r="T165" s="172"/>
      <c r="AT165" s="169" t="s">
        <v>152</v>
      </c>
      <c r="AU165" s="169" t="s">
        <v>86</v>
      </c>
      <c r="AV165" s="13" t="s">
        <v>86</v>
      </c>
      <c r="AW165" s="13" t="s">
        <v>32</v>
      </c>
      <c r="AX165" s="13" t="s">
        <v>77</v>
      </c>
      <c r="AY165" s="169" t="s">
        <v>143</v>
      </c>
    </row>
    <row r="166" spans="2:65" s="14" customFormat="1">
      <c r="B166" s="173"/>
      <c r="C166" s="232"/>
      <c r="D166" s="215" t="s">
        <v>152</v>
      </c>
      <c r="E166" s="233" t="s">
        <v>1</v>
      </c>
      <c r="F166" s="234" t="s">
        <v>177</v>
      </c>
      <c r="G166" s="232"/>
      <c r="H166" s="235">
        <v>67</v>
      </c>
      <c r="I166" s="232"/>
      <c r="J166" s="232"/>
      <c r="K166" s="232"/>
      <c r="L166" s="173"/>
      <c r="M166" s="175"/>
      <c r="N166" s="176"/>
      <c r="O166" s="176"/>
      <c r="P166" s="176"/>
      <c r="Q166" s="176"/>
      <c r="R166" s="176"/>
      <c r="S166" s="176"/>
      <c r="T166" s="177"/>
      <c r="AT166" s="174" t="s">
        <v>152</v>
      </c>
      <c r="AU166" s="174" t="s">
        <v>86</v>
      </c>
      <c r="AV166" s="14" t="s">
        <v>150</v>
      </c>
      <c r="AW166" s="14" t="s">
        <v>32</v>
      </c>
      <c r="AX166" s="14" t="s">
        <v>84</v>
      </c>
      <c r="AY166" s="174" t="s">
        <v>143</v>
      </c>
    </row>
    <row r="167" spans="2:65" s="1" customFormat="1" ht="24" customHeight="1">
      <c r="B167" s="155"/>
      <c r="C167" s="221" t="s">
        <v>277</v>
      </c>
      <c r="D167" s="221" t="s">
        <v>146</v>
      </c>
      <c r="E167" s="222" t="s">
        <v>481</v>
      </c>
      <c r="F167" s="223" t="s">
        <v>482</v>
      </c>
      <c r="G167" s="224" t="s">
        <v>328</v>
      </c>
      <c r="H167" s="225">
        <v>62.2</v>
      </c>
      <c r="I167" s="156"/>
      <c r="J167" s="226">
        <f>ROUND(I167*H167,2)</f>
        <v>0</v>
      </c>
      <c r="K167" s="223" t="s">
        <v>149</v>
      </c>
      <c r="L167" s="31"/>
      <c r="M167" s="157" t="s">
        <v>1</v>
      </c>
      <c r="N167" s="158" t="s">
        <v>42</v>
      </c>
      <c r="O167" s="54"/>
      <c r="P167" s="159">
        <f>O167*H167</f>
        <v>0</v>
      </c>
      <c r="Q167" s="159">
        <v>9.1E-4</v>
      </c>
      <c r="R167" s="159">
        <f>Q167*H167</f>
        <v>5.6602E-2</v>
      </c>
      <c r="S167" s="159">
        <v>0</v>
      </c>
      <c r="T167" s="160">
        <f>S167*H167</f>
        <v>0</v>
      </c>
      <c r="AR167" s="161" t="s">
        <v>257</v>
      </c>
      <c r="AT167" s="161" t="s">
        <v>146</v>
      </c>
      <c r="AU167" s="161" t="s">
        <v>86</v>
      </c>
      <c r="AY167" s="16" t="s">
        <v>143</v>
      </c>
      <c r="BE167" s="162">
        <f>IF(N167="základní",J167,0)</f>
        <v>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6" t="s">
        <v>84</v>
      </c>
      <c r="BK167" s="162">
        <f>ROUND(I167*H167,2)</f>
        <v>0</v>
      </c>
      <c r="BL167" s="16" t="s">
        <v>257</v>
      </c>
      <c r="BM167" s="161" t="s">
        <v>483</v>
      </c>
    </row>
    <row r="168" spans="2:65" s="12" customFormat="1">
      <c r="B168" s="163"/>
      <c r="C168" s="218"/>
      <c r="D168" s="215" t="s">
        <v>152</v>
      </c>
      <c r="E168" s="219" t="s">
        <v>1</v>
      </c>
      <c r="F168" s="220" t="s">
        <v>478</v>
      </c>
      <c r="G168" s="218"/>
      <c r="H168" s="219" t="s">
        <v>1</v>
      </c>
      <c r="I168" s="218"/>
      <c r="J168" s="218"/>
      <c r="K168" s="218"/>
      <c r="L168" s="163"/>
      <c r="M168" s="165"/>
      <c r="N168" s="166"/>
      <c r="O168" s="166"/>
      <c r="P168" s="166"/>
      <c r="Q168" s="166"/>
      <c r="R168" s="166"/>
      <c r="S168" s="166"/>
      <c r="T168" s="167"/>
      <c r="AT168" s="164" t="s">
        <v>152</v>
      </c>
      <c r="AU168" s="164" t="s">
        <v>86</v>
      </c>
      <c r="AV168" s="12" t="s">
        <v>84</v>
      </c>
      <c r="AW168" s="12" t="s">
        <v>32</v>
      </c>
      <c r="AX168" s="12" t="s">
        <v>77</v>
      </c>
      <c r="AY168" s="164" t="s">
        <v>143</v>
      </c>
    </row>
    <row r="169" spans="2:65" s="13" customFormat="1">
      <c r="B169" s="168"/>
      <c r="C169" s="214"/>
      <c r="D169" s="215" t="s">
        <v>152</v>
      </c>
      <c r="E169" s="216" t="s">
        <v>1</v>
      </c>
      <c r="F169" s="212" t="s">
        <v>484</v>
      </c>
      <c r="G169" s="214"/>
      <c r="H169" s="217">
        <v>8.5</v>
      </c>
      <c r="I169" s="214"/>
      <c r="J169" s="214"/>
      <c r="K169" s="214"/>
      <c r="L169" s="168"/>
      <c r="M169" s="170"/>
      <c r="N169" s="171"/>
      <c r="O169" s="171"/>
      <c r="P169" s="171"/>
      <c r="Q169" s="171"/>
      <c r="R169" s="171"/>
      <c r="S169" s="171"/>
      <c r="T169" s="172"/>
      <c r="AT169" s="169" t="s">
        <v>152</v>
      </c>
      <c r="AU169" s="169" t="s">
        <v>86</v>
      </c>
      <c r="AV169" s="13" t="s">
        <v>86</v>
      </c>
      <c r="AW169" s="13" t="s">
        <v>32</v>
      </c>
      <c r="AX169" s="13" t="s">
        <v>77</v>
      </c>
      <c r="AY169" s="169" t="s">
        <v>143</v>
      </c>
    </row>
    <row r="170" spans="2:65" s="12" customFormat="1">
      <c r="B170" s="163"/>
      <c r="C170" s="218"/>
      <c r="D170" s="215" t="s">
        <v>152</v>
      </c>
      <c r="E170" s="219" t="s">
        <v>1</v>
      </c>
      <c r="F170" s="220" t="s">
        <v>480</v>
      </c>
      <c r="G170" s="218"/>
      <c r="H170" s="219" t="s">
        <v>1</v>
      </c>
      <c r="I170" s="218"/>
      <c r="J170" s="218"/>
      <c r="K170" s="218"/>
      <c r="L170" s="163"/>
      <c r="M170" s="165"/>
      <c r="N170" s="166"/>
      <c r="O170" s="166"/>
      <c r="P170" s="166"/>
      <c r="Q170" s="166"/>
      <c r="R170" s="166"/>
      <c r="S170" s="166"/>
      <c r="T170" s="167"/>
      <c r="AT170" s="164" t="s">
        <v>152</v>
      </c>
      <c r="AU170" s="164" t="s">
        <v>86</v>
      </c>
      <c r="AV170" s="12" t="s">
        <v>84</v>
      </c>
      <c r="AW170" s="12" t="s">
        <v>32</v>
      </c>
      <c r="AX170" s="12" t="s">
        <v>77</v>
      </c>
      <c r="AY170" s="164" t="s">
        <v>143</v>
      </c>
    </row>
    <row r="171" spans="2:65" s="13" customFormat="1">
      <c r="B171" s="168"/>
      <c r="C171" s="214"/>
      <c r="D171" s="215" t="s">
        <v>152</v>
      </c>
      <c r="E171" s="216" t="s">
        <v>1</v>
      </c>
      <c r="F171" s="212" t="s">
        <v>485</v>
      </c>
      <c r="G171" s="214"/>
      <c r="H171" s="217">
        <v>53.7</v>
      </c>
      <c r="I171" s="214"/>
      <c r="J171" s="214"/>
      <c r="K171" s="214"/>
      <c r="L171" s="168"/>
      <c r="M171" s="170"/>
      <c r="N171" s="171"/>
      <c r="O171" s="171"/>
      <c r="P171" s="171"/>
      <c r="Q171" s="171"/>
      <c r="R171" s="171"/>
      <c r="S171" s="171"/>
      <c r="T171" s="172"/>
      <c r="AT171" s="169" t="s">
        <v>152</v>
      </c>
      <c r="AU171" s="169" t="s">
        <v>86</v>
      </c>
      <c r="AV171" s="13" t="s">
        <v>86</v>
      </c>
      <c r="AW171" s="13" t="s">
        <v>32</v>
      </c>
      <c r="AX171" s="13" t="s">
        <v>77</v>
      </c>
      <c r="AY171" s="169" t="s">
        <v>143</v>
      </c>
    </row>
    <row r="172" spans="2:65" s="14" customFormat="1">
      <c r="B172" s="173"/>
      <c r="C172" s="232"/>
      <c r="D172" s="215" t="s">
        <v>152</v>
      </c>
      <c r="E172" s="233" t="s">
        <v>1</v>
      </c>
      <c r="F172" s="234" t="s">
        <v>177</v>
      </c>
      <c r="G172" s="232"/>
      <c r="H172" s="235">
        <v>62.2</v>
      </c>
      <c r="I172" s="232"/>
      <c r="J172" s="232"/>
      <c r="K172" s="232"/>
      <c r="L172" s="173"/>
      <c r="M172" s="175"/>
      <c r="N172" s="176"/>
      <c r="O172" s="176"/>
      <c r="P172" s="176"/>
      <c r="Q172" s="176"/>
      <c r="R172" s="176"/>
      <c r="S172" s="176"/>
      <c r="T172" s="177"/>
      <c r="AT172" s="174" t="s">
        <v>152</v>
      </c>
      <c r="AU172" s="174" t="s">
        <v>86</v>
      </c>
      <c r="AV172" s="14" t="s">
        <v>150</v>
      </c>
      <c r="AW172" s="14" t="s">
        <v>32</v>
      </c>
      <c r="AX172" s="14" t="s">
        <v>84</v>
      </c>
      <c r="AY172" s="174" t="s">
        <v>143</v>
      </c>
    </row>
    <row r="173" spans="2:65" s="1" customFormat="1" ht="24" customHeight="1">
      <c r="B173" s="155"/>
      <c r="C173" s="221" t="s">
        <v>282</v>
      </c>
      <c r="D173" s="221" t="s">
        <v>146</v>
      </c>
      <c r="E173" s="222" t="s">
        <v>486</v>
      </c>
      <c r="F173" s="223" t="s">
        <v>487</v>
      </c>
      <c r="G173" s="224" t="s">
        <v>328</v>
      </c>
      <c r="H173" s="225">
        <v>159.19999999999999</v>
      </c>
      <c r="I173" s="156"/>
      <c r="J173" s="226">
        <f>ROUND(I173*H173,2)</f>
        <v>0</v>
      </c>
      <c r="K173" s="223" t="s">
        <v>149</v>
      </c>
      <c r="L173" s="31"/>
      <c r="M173" s="157" t="s">
        <v>1</v>
      </c>
      <c r="N173" s="158" t="s">
        <v>42</v>
      </c>
      <c r="O173" s="54"/>
      <c r="P173" s="159">
        <f>O173*H173</f>
        <v>0</v>
      </c>
      <c r="Q173" s="159">
        <v>1.1900000000000001E-3</v>
      </c>
      <c r="R173" s="159">
        <f>Q173*H173</f>
        <v>0.18944800000000001</v>
      </c>
      <c r="S173" s="159">
        <v>0</v>
      </c>
      <c r="T173" s="160">
        <f>S173*H173</f>
        <v>0</v>
      </c>
      <c r="AR173" s="161" t="s">
        <v>257</v>
      </c>
      <c r="AT173" s="161" t="s">
        <v>146</v>
      </c>
      <c r="AU173" s="161" t="s">
        <v>86</v>
      </c>
      <c r="AY173" s="16" t="s">
        <v>143</v>
      </c>
      <c r="BE173" s="162">
        <f>IF(N173="základní",J173,0)</f>
        <v>0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16" t="s">
        <v>84</v>
      </c>
      <c r="BK173" s="162">
        <f>ROUND(I173*H173,2)</f>
        <v>0</v>
      </c>
      <c r="BL173" s="16" t="s">
        <v>257</v>
      </c>
      <c r="BM173" s="161" t="s">
        <v>488</v>
      </c>
    </row>
    <row r="174" spans="2:65" s="12" customFormat="1">
      <c r="B174" s="163"/>
      <c r="C174" s="218"/>
      <c r="D174" s="215" t="s">
        <v>152</v>
      </c>
      <c r="E174" s="219" t="s">
        <v>1</v>
      </c>
      <c r="F174" s="220" t="s">
        <v>478</v>
      </c>
      <c r="G174" s="218"/>
      <c r="H174" s="219" t="s">
        <v>1</v>
      </c>
      <c r="I174" s="218"/>
      <c r="J174" s="218"/>
      <c r="K174" s="218"/>
      <c r="L174" s="163"/>
      <c r="M174" s="165"/>
      <c r="N174" s="166"/>
      <c r="O174" s="166"/>
      <c r="P174" s="166"/>
      <c r="Q174" s="166"/>
      <c r="R174" s="166"/>
      <c r="S174" s="166"/>
      <c r="T174" s="167"/>
      <c r="AT174" s="164" t="s">
        <v>152</v>
      </c>
      <c r="AU174" s="164" t="s">
        <v>86</v>
      </c>
      <c r="AV174" s="12" t="s">
        <v>84</v>
      </c>
      <c r="AW174" s="12" t="s">
        <v>32</v>
      </c>
      <c r="AX174" s="12" t="s">
        <v>77</v>
      </c>
      <c r="AY174" s="164" t="s">
        <v>143</v>
      </c>
    </row>
    <row r="175" spans="2:65" s="13" customFormat="1">
      <c r="B175" s="168"/>
      <c r="C175" s="214"/>
      <c r="D175" s="215" t="s">
        <v>152</v>
      </c>
      <c r="E175" s="216" t="s">
        <v>1</v>
      </c>
      <c r="F175" s="212" t="s">
        <v>489</v>
      </c>
      <c r="G175" s="214"/>
      <c r="H175" s="217">
        <v>134</v>
      </c>
      <c r="I175" s="214"/>
      <c r="J175" s="214"/>
      <c r="K175" s="214"/>
      <c r="L175" s="168"/>
      <c r="M175" s="170"/>
      <c r="N175" s="171"/>
      <c r="O175" s="171"/>
      <c r="P175" s="171"/>
      <c r="Q175" s="171"/>
      <c r="R175" s="171"/>
      <c r="S175" s="171"/>
      <c r="T175" s="172"/>
      <c r="AT175" s="169" t="s">
        <v>152</v>
      </c>
      <c r="AU175" s="169" t="s">
        <v>86</v>
      </c>
      <c r="AV175" s="13" t="s">
        <v>86</v>
      </c>
      <c r="AW175" s="13" t="s">
        <v>32</v>
      </c>
      <c r="AX175" s="13" t="s">
        <v>77</v>
      </c>
      <c r="AY175" s="169" t="s">
        <v>143</v>
      </c>
    </row>
    <row r="176" spans="2:65" s="12" customFormat="1">
      <c r="B176" s="163"/>
      <c r="C176" s="218"/>
      <c r="D176" s="215" t="s">
        <v>152</v>
      </c>
      <c r="E176" s="219" t="s">
        <v>1</v>
      </c>
      <c r="F176" s="220" t="s">
        <v>480</v>
      </c>
      <c r="G176" s="218"/>
      <c r="H176" s="219" t="s">
        <v>1</v>
      </c>
      <c r="I176" s="218"/>
      <c r="J176" s="218"/>
      <c r="K176" s="218"/>
      <c r="L176" s="163"/>
      <c r="M176" s="165"/>
      <c r="N176" s="166"/>
      <c r="O176" s="166"/>
      <c r="P176" s="166"/>
      <c r="Q176" s="166"/>
      <c r="R176" s="166"/>
      <c r="S176" s="166"/>
      <c r="T176" s="167"/>
      <c r="AT176" s="164" t="s">
        <v>152</v>
      </c>
      <c r="AU176" s="164" t="s">
        <v>86</v>
      </c>
      <c r="AV176" s="12" t="s">
        <v>84</v>
      </c>
      <c r="AW176" s="12" t="s">
        <v>32</v>
      </c>
      <c r="AX176" s="12" t="s">
        <v>77</v>
      </c>
      <c r="AY176" s="164" t="s">
        <v>143</v>
      </c>
    </row>
    <row r="177" spans="2:65" s="13" customFormat="1">
      <c r="B177" s="168"/>
      <c r="C177" s="214"/>
      <c r="D177" s="215" t="s">
        <v>152</v>
      </c>
      <c r="E177" s="216" t="s">
        <v>1</v>
      </c>
      <c r="F177" s="212" t="s">
        <v>490</v>
      </c>
      <c r="G177" s="214"/>
      <c r="H177" s="217">
        <v>25.2</v>
      </c>
      <c r="I177" s="214"/>
      <c r="J177" s="214"/>
      <c r="K177" s="214"/>
      <c r="L177" s="168"/>
      <c r="M177" s="170"/>
      <c r="N177" s="171"/>
      <c r="O177" s="171"/>
      <c r="P177" s="171"/>
      <c r="Q177" s="171"/>
      <c r="R177" s="171"/>
      <c r="S177" s="171"/>
      <c r="T177" s="172"/>
      <c r="AT177" s="169" t="s">
        <v>152</v>
      </c>
      <c r="AU177" s="169" t="s">
        <v>86</v>
      </c>
      <c r="AV177" s="13" t="s">
        <v>86</v>
      </c>
      <c r="AW177" s="13" t="s">
        <v>32</v>
      </c>
      <c r="AX177" s="13" t="s">
        <v>77</v>
      </c>
      <c r="AY177" s="169" t="s">
        <v>143</v>
      </c>
    </row>
    <row r="178" spans="2:65" s="14" customFormat="1">
      <c r="B178" s="173"/>
      <c r="C178" s="232"/>
      <c r="D178" s="215" t="s">
        <v>152</v>
      </c>
      <c r="E178" s="233" t="s">
        <v>1</v>
      </c>
      <c r="F178" s="234" t="s">
        <v>177</v>
      </c>
      <c r="G178" s="232"/>
      <c r="H178" s="235">
        <v>159.19999999999999</v>
      </c>
      <c r="I178" s="232"/>
      <c r="J178" s="232"/>
      <c r="K178" s="232"/>
      <c r="L178" s="173"/>
      <c r="M178" s="175"/>
      <c r="N178" s="176"/>
      <c r="O178" s="176"/>
      <c r="P178" s="176"/>
      <c r="Q178" s="176"/>
      <c r="R178" s="176"/>
      <c r="S178" s="176"/>
      <c r="T178" s="177"/>
      <c r="AT178" s="174" t="s">
        <v>152</v>
      </c>
      <c r="AU178" s="174" t="s">
        <v>86</v>
      </c>
      <c r="AV178" s="14" t="s">
        <v>150</v>
      </c>
      <c r="AW178" s="14" t="s">
        <v>32</v>
      </c>
      <c r="AX178" s="14" t="s">
        <v>84</v>
      </c>
      <c r="AY178" s="174" t="s">
        <v>143</v>
      </c>
    </row>
    <row r="179" spans="2:65" s="1" customFormat="1" ht="24" customHeight="1">
      <c r="B179" s="155"/>
      <c r="C179" s="221" t="s">
        <v>7</v>
      </c>
      <c r="D179" s="221" t="s">
        <v>146</v>
      </c>
      <c r="E179" s="222" t="s">
        <v>491</v>
      </c>
      <c r="F179" s="223" t="s">
        <v>492</v>
      </c>
      <c r="G179" s="224" t="s">
        <v>328</v>
      </c>
      <c r="H179" s="225">
        <v>92.7</v>
      </c>
      <c r="I179" s="156"/>
      <c r="J179" s="226">
        <f>ROUND(I179*H179,2)</f>
        <v>0</v>
      </c>
      <c r="K179" s="223" t="s">
        <v>149</v>
      </c>
      <c r="L179" s="31"/>
      <c r="M179" s="157" t="s">
        <v>1</v>
      </c>
      <c r="N179" s="158" t="s">
        <v>42</v>
      </c>
      <c r="O179" s="54"/>
      <c r="P179" s="159">
        <f>O179*H179</f>
        <v>0</v>
      </c>
      <c r="Q179" s="159">
        <v>2.5200000000000001E-3</v>
      </c>
      <c r="R179" s="159">
        <f>Q179*H179</f>
        <v>0.23360400000000001</v>
      </c>
      <c r="S179" s="159">
        <v>0</v>
      </c>
      <c r="T179" s="160">
        <f>S179*H179</f>
        <v>0</v>
      </c>
      <c r="AR179" s="161" t="s">
        <v>257</v>
      </c>
      <c r="AT179" s="161" t="s">
        <v>146</v>
      </c>
      <c r="AU179" s="161" t="s">
        <v>86</v>
      </c>
      <c r="AY179" s="16" t="s">
        <v>143</v>
      </c>
      <c r="BE179" s="162">
        <f>IF(N179="základní",J179,0)</f>
        <v>0</v>
      </c>
      <c r="BF179" s="162">
        <f>IF(N179="snížená",J179,0)</f>
        <v>0</v>
      </c>
      <c r="BG179" s="162">
        <f>IF(N179="zákl. přenesená",J179,0)</f>
        <v>0</v>
      </c>
      <c r="BH179" s="162">
        <f>IF(N179="sníž. přenesená",J179,0)</f>
        <v>0</v>
      </c>
      <c r="BI179" s="162">
        <f>IF(N179="nulová",J179,0)</f>
        <v>0</v>
      </c>
      <c r="BJ179" s="16" t="s">
        <v>84</v>
      </c>
      <c r="BK179" s="162">
        <f>ROUND(I179*H179,2)</f>
        <v>0</v>
      </c>
      <c r="BL179" s="16" t="s">
        <v>257</v>
      </c>
      <c r="BM179" s="161" t="s">
        <v>493</v>
      </c>
    </row>
    <row r="180" spans="2:65" s="12" customFormat="1">
      <c r="B180" s="163"/>
      <c r="C180" s="218"/>
      <c r="D180" s="215" t="s">
        <v>152</v>
      </c>
      <c r="E180" s="219" t="s">
        <v>1</v>
      </c>
      <c r="F180" s="220" t="s">
        <v>478</v>
      </c>
      <c r="G180" s="218"/>
      <c r="H180" s="219" t="s">
        <v>1</v>
      </c>
      <c r="I180" s="218"/>
      <c r="J180" s="218"/>
      <c r="K180" s="218"/>
      <c r="L180" s="163"/>
      <c r="M180" s="165"/>
      <c r="N180" s="166"/>
      <c r="O180" s="166"/>
      <c r="P180" s="166"/>
      <c r="Q180" s="166"/>
      <c r="R180" s="166"/>
      <c r="S180" s="166"/>
      <c r="T180" s="167"/>
      <c r="AT180" s="164" t="s">
        <v>152</v>
      </c>
      <c r="AU180" s="164" t="s">
        <v>86</v>
      </c>
      <c r="AV180" s="12" t="s">
        <v>84</v>
      </c>
      <c r="AW180" s="12" t="s">
        <v>32</v>
      </c>
      <c r="AX180" s="12" t="s">
        <v>77</v>
      </c>
      <c r="AY180" s="164" t="s">
        <v>143</v>
      </c>
    </row>
    <row r="181" spans="2:65" s="13" customFormat="1">
      <c r="B181" s="168"/>
      <c r="C181" s="214"/>
      <c r="D181" s="215" t="s">
        <v>152</v>
      </c>
      <c r="E181" s="216" t="s">
        <v>1</v>
      </c>
      <c r="F181" s="212" t="s">
        <v>494</v>
      </c>
      <c r="G181" s="214"/>
      <c r="H181" s="217">
        <v>71.3</v>
      </c>
      <c r="I181" s="214"/>
      <c r="J181" s="214"/>
      <c r="K181" s="214"/>
      <c r="L181" s="168"/>
      <c r="M181" s="170"/>
      <c r="N181" s="171"/>
      <c r="O181" s="171"/>
      <c r="P181" s="171"/>
      <c r="Q181" s="171"/>
      <c r="R181" s="171"/>
      <c r="S181" s="171"/>
      <c r="T181" s="172"/>
      <c r="AT181" s="169" t="s">
        <v>152</v>
      </c>
      <c r="AU181" s="169" t="s">
        <v>86</v>
      </c>
      <c r="AV181" s="13" t="s">
        <v>86</v>
      </c>
      <c r="AW181" s="13" t="s">
        <v>32</v>
      </c>
      <c r="AX181" s="13" t="s">
        <v>77</v>
      </c>
      <c r="AY181" s="169" t="s">
        <v>143</v>
      </c>
    </row>
    <row r="182" spans="2:65" s="12" customFormat="1">
      <c r="B182" s="163"/>
      <c r="C182" s="218"/>
      <c r="D182" s="215" t="s">
        <v>152</v>
      </c>
      <c r="E182" s="219" t="s">
        <v>1</v>
      </c>
      <c r="F182" s="220" t="s">
        <v>480</v>
      </c>
      <c r="G182" s="218"/>
      <c r="H182" s="219" t="s">
        <v>1</v>
      </c>
      <c r="I182" s="218"/>
      <c r="J182" s="218"/>
      <c r="K182" s="218"/>
      <c r="L182" s="163"/>
      <c r="M182" s="165"/>
      <c r="N182" s="166"/>
      <c r="O182" s="166"/>
      <c r="P182" s="166"/>
      <c r="Q182" s="166"/>
      <c r="R182" s="166"/>
      <c r="S182" s="166"/>
      <c r="T182" s="167"/>
      <c r="AT182" s="164" t="s">
        <v>152</v>
      </c>
      <c r="AU182" s="164" t="s">
        <v>86</v>
      </c>
      <c r="AV182" s="12" t="s">
        <v>84</v>
      </c>
      <c r="AW182" s="12" t="s">
        <v>32</v>
      </c>
      <c r="AX182" s="12" t="s">
        <v>77</v>
      </c>
      <c r="AY182" s="164" t="s">
        <v>143</v>
      </c>
    </row>
    <row r="183" spans="2:65" s="13" customFormat="1">
      <c r="B183" s="168"/>
      <c r="C183" s="214"/>
      <c r="D183" s="215" t="s">
        <v>152</v>
      </c>
      <c r="E183" s="216" t="s">
        <v>1</v>
      </c>
      <c r="F183" s="212" t="s">
        <v>495</v>
      </c>
      <c r="G183" s="214"/>
      <c r="H183" s="217">
        <v>21.4</v>
      </c>
      <c r="I183" s="214"/>
      <c r="J183" s="214"/>
      <c r="K183" s="214"/>
      <c r="L183" s="168"/>
      <c r="M183" s="170"/>
      <c r="N183" s="171"/>
      <c r="O183" s="171"/>
      <c r="P183" s="171"/>
      <c r="Q183" s="171"/>
      <c r="R183" s="171"/>
      <c r="S183" s="171"/>
      <c r="T183" s="172"/>
      <c r="AT183" s="169" t="s">
        <v>152</v>
      </c>
      <c r="AU183" s="169" t="s">
        <v>86</v>
      </c>
      <c r="AV183" s="13" t="s">
        <v>86</v>
      </c>
      <c r="AW183" s="13" t="s">
        <v>32</v>
      </c>
      <c r="AX183" s="13" t="s">
        <v>77</v>
      </c>
      <c r="AY183" s="169" t="s">
        <v>143</v>
      </c>
    </row>
    <row r="184" spans="2:65" s="14" customFormat="1">
      <c r="B184" s="173"/>
      <c r="C184" s="232"/>
      <c r="D184" s="215" t="s">
        <v>152</v>
      </c>
      <c r="E184" s="233" t="s">
        <v>1</v>
      </c>
      <c r="F184" s="234" t="s">
        <v>177</v>
      </c>
      <c r="G184" s="232"/>
      <c r="H184" s="235">
        <v>92.7</v>
      </c>
      <c r="I184" s="232"/>
      <c r="J184" s="232"/>
      <c r="K184" s="232"/>
      <c r="L184" s="173"/>
      <c r="M184" s="175"/>
      <c r="N184" s="176"/>
      <c r="O184" s="176"/>
      <c r="P184" s="176"/>
      <c r="Q184" s="176"/>
      <c r="R184" s="176"/>
      <c r="S184" s="176"/>
      <c r="T184" s="177"/>
      <c r="AT184" s="174" t="s">
        <v>152</v>
      </c>
      <c r="AU184" s="174" t="s">
        <v>86</v>
      </c>
      <c r="AV184" s="14" t="s">
        <v>150</v>
      </c>
      <c r="AW184" s="14" t="s">
        <v>32</v>
      </c>
      <c r="AX184" s="14" t="s">
        <v>84</v>
      </c>
      <c r="AY184" s="174" t="s">
        <v>143</v>
      </c>
    </row>
    <row r="185" spans="2:65" s="1" customFormat="1" ht="24" customHeight="1">
      <c r="B185" s="155"/>
      <c r="C185" s="221" t="s">
        <v>292</v>
      </c>
      <c r="D185" s="221" t="s">
        <v>146</v>
      </c>
      <c r="E185" s="222" t="s">
        <v>496</v>
      </c>
      <c r="F185" s="223" t="s">
        <v>497</v>
      </c>
      <c r="G185" s="224" t="s">
        <v>328</v>
      </c>
      <c r="H185" s="225">
        <v>17.600000000000001</v>
      </c>
      <c r="I185" s="156"/>
      <c r="J185" s="226">
        <f>ROUND(I185*H185,2)</f>
        <v>0</v>
      </c>
      <c r="K185" s="223" t="s">
        <v>149</v>
      </c>
      <c r="L185" s="31"/>
      <c r="M185" s="157" t="s">
        <v>1</v>
      </c>
      <c r="N185" s="158" t="s">
        <v>42</v>
      </c>
      <c r="O185" s="54"/>
      <c r="P185" s="159">
        <f>O185*H185</f>
        <v>0</v>
      </c>
      <c r="Q185" s="159">
        <v>3.5000000000000001E-3</v>
      </c>
      <c r="R185" s="159">
        <f>Q185*H185</f>
        <v>6.1600000000000009E-2</v>
      </c>
      <c r="S185" s="159">
        <v>0</v>
      </c>
      <c r="T185" s="160">
        <f>S185*H185</f>
        <v>0</v>
      </c>
      <c r="AR185" s="161" t="s">
        <v>257</v>
      </c>
      <c r="AT185" s="161" t="s">
        <v>146</v>
      </c>
      <c r="AU185" s="161" t="s">
        <v>86</v>
      </c>
      <c r="AY185" s="16" t="s">
        <v>143</v>
      </c>
      <c r="BE185" s="162">
        <f>IF(N185="základní",J185,0)</f>
        <v>0</v>
      </c>
      <c r="BF185" s="162">
        <f>IF(N185="snížená",J185,0)</f>
        <v>0</v>
      </c>
      <c r="BG185" s="162">
        <f>IF(N185="zákl. přenesená",J185,0)</f>
        <v>0</v>
      </c>
      <c r="BH185" s="162">
        <f>IF(N185="sníž. přenesená",J185,0)</f>
        <v>0</v>
      </c>
      <c r="BI185" s="162">
        <f>IF(N185="nulová",J185,0)</f>
        <v>0</v>
      </c>
      <c r="BJ185" s="16" t="s">
        <v>84</v>
      </c>
      <c r="BK185" s="162">
        <f>ROUND(I185*H185,2)</f>
        <v>0</v>
      </c>
      <c r="BL185" s="16" t="s">
        <v>257</v>
      </c>
      <c r="BM185" s="161" t="s">
        <v>498</v>
      </c>
    </row>
    <row r="186" spans="2:65" s="12" customFormat="1">
      <c r="B186" s="163"/>
      <c r="C186" s="218"/>
      <c r="D186" s="215" t="s">
        <v>152</v>
      </c>
      <c r="E186" s="219" t="s">
        <v>1</v>
      </c>
      <c r="F186" s="220" t="s">
        <v>478</v>
      </c>
      <c r="G186" s="218"/>
      <c r="H186" s="219" t="s">
        <v>1</v>
      </c>
      <c r="I186" s="218"/>
      <c r="J186" s="218"/>
      <c r="K186" s="218"/>
      <c r="L186" s="163"/>
      <c r="M186" s="165"/>
      <c r="N186" s="166"/>
      <c r="O186" s="166"/>
      <c r="P186" s="166"/>
      <c r="Q186" s="166"/>
      <c r="R186" s="166"/>
      <c r="S186" s="166"/>
      <c r="T186" s="167"/>
      <c r="AT186" s="164" t="s">
        <v>152</v>
      </c>
      <c r="AU186" s="164" t="s">
        <v>86</v>
      </c>
      <c r="AV186" s="12" t="s">
        <v>84</v>
      </c>
      <c r="AW186" s="12" t="s">
        <v>32</v>
      </c>
      <c r="AX186" s="12" t="s">
        <v>77</v>
      </c>
      <c r="AY186" s="164" t="s">
        <v>143</v>
      </c>
    </row>
    <row r="187" spans="2:65" s="13" customFormat="1">
      <c r="B187" s="168"/>
      <c r="C187" s="214"/>
      <c r="D187" s="215" t="s">
        <v>152</v>
      </c>
      <c r="E187" s="216" t="s">
        <v>1</v>
      </c>
      <c r="F187" s="212" t="s">
        <v>438</v>
      </c>
      <c r="G187" s="214"/>
      <c r="H187" s="217">
        <v>17.600000000000001</v>
      </c>
      <c r="I187" s="214"/>
      <c r="J187" s="214"/>
      <c r="K187" s="214"/>
      <c r="L187" s="168"/>
      <c r="M187" s="170"/>
      <c r="N187" s="171"/>
      <c r="O187" s="171"/>
      <c r="P187" s="171"/>
      <c r="Q187" s="171"/>
      <c r="R187" s="171"/>
      <c r="S187" s="171"/>
      <c r="T187" s="172"/>
      <c r="AT187" s="169" t="s">
        <v>152</v>
      </c>
      <c r="AU187" s="169" t="s">
        <v>86</v>
      </c>
      <c r="AV187" s="13" t="s">
        <v>86</v>
      </c>
      <c r="AW187" s="13" t="s">
        <v>32</v>
      </c>
      <c r="AX187" s="13" t="s">
        <v>84</v>
      </c>
      <c r="AY187" s="169" t="s">
        <v>143</v>
      </c>
    </row>
    <row r="188" spans="2:65" s="1" customFormat="1" ht="24" customHeight="1">
      <c r="B188" s="155"/>
      <c r="C188" s="221" t="s">
        <v>297</v>
      </c>
      <c r="D188" s="221" t="s">
        <v>146</v>
      </c>
      <c r="E188" s="222" t="s">
        <v>499</v>
      </c>
      <c r="F188" s="223" t="s">
        <v>500</v>
      </c>
      <c r="G188" s="224" t="s">
        <v>328</v>
      </c>
      <c r="H188" s="225">
        <v>45.2</v>
      </c>
      <c r="I188" s="156"/>
      <c r="J188" s="226">
        <f>ROUND(I188*H188,2)</f>
        <v>0</v>
      </c>
      <c r="K188" s="223" t="s">
        <v>149</v>
      </c>
      <c r="L188" s="31"/>
      <c r="M188" s="157" t="s">
        <v>1</v>
      </c>
      <c r="N188" s="158" t="s">
        <v>42</v>
      </c>
      <c r="O188" s="54"/>
      <c r="P188" s="159">
        <f>O188*H188</f>
        <v>0</v>
      </c>
      <c r="Q188" s="159">
        <v>6.1000000000000004E-3</v>
      </c>
      <c r="R188" s="159">
        <f>Q188*H188</f>
        <v>0.27572000000000002</v>
      </c>
      <c r="S188" s="159">
        <v>0</v>
      </c>
      <c r="T188" s="160">
        <f>S188*H188</f>
        <v>0</v>
      </c>
      <c r="AR188" s="161" t="s">
        <v>257</v>
      </c>
      <c r="AT188" s="161" t="s">
        <v>146</v>
      </c>
      <c r="AU188" s="161" t="s">
        <v>86</v>
      </c>
      <c r="AY188" s="16" t="s">
        <v>143</v>
      </c>
      <c r="BE188" s="162">
        <f>IF(N188="základní",J188,0)</f>
        <v>0</v>
      </c>
      <c r="BF188" s="162">
        <f>IF(N188="snížená",J188,0)</f>
        <v>0</v>
      </c>
      <c r="BG188" s="162">
        <f>IF(N188="zákl. přenesená",J188,0)</f>
        <v>0</v>
      </c>
      <c r="BH188" s="162">
        <f>IF(N188="sníž. přenesená",J188,0)</f>
        <v>0</v>
      </c>
      <c r="BI188" s="162">
        <f>IF(N188="nulová",J188,0)</f>
        <v>0</v>
      </c>
      <c r="BJ188" s="16" t="s">
        <v>84</v>
      </c>
      <c r="BK188" s="162">
        <f>ROUND(I188*H188,2)</f>
        <v>0</v>
      </c>
      <c r="BL188" s="16" t="s">
        <v>257</v>
      </c>
      <c r="BM188" s="161" t="s">
        <v>501</v>
      </c>
    </row>
    <row r="189" spans="2:65" s="12" customFormat="1">
      <c r="B189" s="163"/>
      <c r="C189" s="218"/>
      <c r="D189" s="215" t="s">
        <v>152</v>
      </c>
      <c r="E189" s="219" t="s">
        <v>1</v>
      </c>
      <c r="F189" s="220" t="s">
        <v>478</v>
      </c>
      <c r="G189" s="218"/>
      <c r="H189" s="219" t="s">
        <v>1</v>
      </c>
      <c r="I189" s="218"/>
      <c r="J189" s="218"/>
      <c r="K189" s="218"/>
      <c r="L189" s="163"/>
      <c r="M189" s="165"/>
      <c r="N189" s="166"/>
      <c r="O189" s="166"/>
      <c r="P189" s="166"/>
      <c r="Q189" s="166"/>
      <c r="R189" s="166"/>
      <c r="S189" s="166"/>
      <c r="T189" s="167"/>
      <c r="AT189" s="164" t="s">
        <v>152</v>
      </c>
      <c r="AU189" s="164" t="s">
        <v>86</v>
      </c>
      <c r="AV189" s="12" t="s">
        <v>84</v>
      </c>
      <c r="AW189" s="12" t="s">
        <v>32</v>
      </c>
      <c r="AX189" s="12" t="s">
        <v>77</v>
      </c>
      <c r="AY189" s="164" t="s">
        <v>143</v>
      </c>
    </row>
    <row r="190" spans="2:65" s="13" customFormat="1">
      <c r="B190" s="168"/>
      <c r="C190" s="214"/>
      <c r="D190" s="215" t="s">
        <v>152</v>
      </c>
      <c r="E190" s="216" t="s">
        <v>1</v>
      </c>
      <c r="F190" s="212" t="s">
        <v>502</v>
      </c>
      <c r="G190" s="214"/>
      <c r="H190" s="217">
        <v>45.2</v>
      </c>
      <c r="I190" s="214"/>
      <c r="J190" s="214"/>
      <c r="K190" s="214"/>
      <c r="L190" s="168"/>
      <c r="M190" s="170"/>
      <c r="N190" s="171"/>
      <c r="O190" s="171"/>
      <c r="P190" s="171"/>
      <c r="Q190" s="171"/>
      <c r="R190" s="171"/>
      <c r="S190" s="171"/>
      <c r="T190" s="172"/>
      <c r="AT190" s="169" t="s">
        <v>152</v>
      </c>
      <c r="AU190" s="169" t="s">
        <v>86</v>
      </c>
      <c r="AV190" s="13" t="s">
        <v>86</v>
      </c>
      <c r="AW190" s="13" t="s">
        <v>32</v>
      </c>
      <c r="AX190" s="13" t="s">
        <v>84</v>
      </c>
      <c r="AY190" s="169" t="s">
        <v>143</v>
      </c>
    </row>
    <row r="191" spans="2:65" s="1" customFormat="1" ht="24" customHeight="1">
      <c r="B191" s="155"/>
      <c r="C191" s="221" t="s">
        <v>303</v>
      </c>
      <c r="D191" s="221" t="s">
        <v>146</v>
      </c>
      <c r="E191" s="222" t="s">
        <v>503</v>
      </c>
      <c r="F191" s="223" t="s">
        <v>504</v>
      </c>
      <c r="G191" s="224" t="s">
        <v>328</v>
      </c>
      <c r="H191" s="225">
        <v>5.5</v>
      </c>
      <c r="I191" s="156"/>
      <c r="J191" s="226">
        <f>ROUND(I191*H191,2)</f>
        <v>0</v>
      </c>
      <c r="K191" s="223" t="s">
        <v>149</v>
      </c>
      <c r="L191" s="31"/>
      <c r="M191" s="157" t="s">
        <v>1</v>
      </c>
      <c r="N191" s="158" t="s">
        <v>42</v>
      </c>
      <c r="O191" s="54"/>
      <c r="P191" s="159">
        <f>O191*H191</f>
        <v>0</v>
      </c>
      <c r="Q191" s="159">
        <v>1.4840000000000001E-2</v>
      </c>
      <c r="R191" s="159">
        <f>Q191*H191</f>
        <v>8.1619999999999998E-2</v>
      </c>
      <c r="S191" s="159">
        <v>0</v>
      </c>
      <c r="T191" s="160">
        <f>S191*H191</f>
        <v>0</v>
      </c>
      <c r="AR191" s="161" t="s">
        <v>257</v>
      </c>
      <c r="AT191" s="161" t="s">
        <v>146</v>
      </c>
      <c r="AU191" s="161" t="s">
        <v>86</v>
      </c>
      <c r="AY191" s="16" t="s">
        <v>143</v>
      </c>
      <c r="BE191" s="162">
        <f>IF(N191="základní",J191,0)</f>
        <v>0</v>
      </c>
      <c r="BF191" s="162">
        <f>IF(N191="snížená",J191,0)</f>
        <v>0</v>
      </c>
      <c r="BG191" s="162">
        <f>IF(N191="zákl. přenesená",J191,0)</f>
        <v>0</v>
      </c>
      <c r="BH191" s="162">
        <f>IF(N191="sníž. přenesená",J191,0)</f>
        <v>0</v>
      </c>
      <c r="BI191" s="162">
        <f>IF(N191="nulová",J191,0)</f>
        <v>0</v>
      </c>
      <c r="BJ191" s="16" t="s">
        <v>84</v>
      </c>
      <c r="BK191" s="162">
        <f>ROUND(I191*H191,2)</f>
        <v>0</v>
      </c>
      <c r="BL191" s="16" t="s">
        <v>257</v>
      </c>
      <c r="BM191" s="161" t="s">
        <v>505</v>
      </c>
    </row>
    <row r="192" spans="2:65" s="12" customFormat="1">
      <c r="B192" s="163"/>
      <c r="C192" s="218"/>
      <c r="D192" s="215" t="s">
        <v>152</v>
      </c>
      <c r="E192" s="219" t="s">
        <v>1</v>
      </c>
      <c r="F192" s="220" t="s">
        <v>478</v>
      </c>
      <c r="G192" s="218"/>
      <c r="H192" s="219" t="s">
        <v>1</v>
      </c>
      <c r="I192" s="218"/>
      <c r="J192" s="218"/>
      <c r="K192" s="218"/>
      <c r="L192" s="163"/>
      <c r="M192" s="165"/>
      <c r="N192" s="166"/>
      <c r="O192" s="166"/>
      <c r="P192" s="166"/>
      <c r="Q192" s="166"/>
      <c r="R192" s="166"/>
      <c r="S192" s="166"/>
      <c r="T192" s="167"/>
      <c r="AT192" s="164" t="s">
        <v>152</v>
      </c>
      <c r="AU192" s="164" t="s">
        <v>86</v>
      </c>
      <c r="AV192" s="12" t="s">
        <v>84</v>
      </c>
      <c r="AW192" s="12" t="s">
        <v>32</v>
      </c>
      <c r="AX192" s="12" t="s">
        <v>77</v>
      </c>
      <c r="AY192" s="164" t="s">
        <v>143</v>
      </c>
    </row>
    <row r="193" spans="2:65" s="13" customFormat="1">
      <c r="B193" s="168"/>
      <c r="C193" s="214"/>
      <c r="D193" s="215" t="s">
        <v>152</v>
      </c>
      <c r="E193" s="216" t="s">
        <v>1</v>
      </c>
      <c r="F193" s="212" t="s">
        <v>506</v>
      </c>
      <c r="G193" s="214"/>
      <c r="H193" s="217">
        <v>5.5</v>
      </c>
      <c r="I193" s="214"/>
      <c r="J193" s="214"/>
      <c r="K193" s="214"/>
      <c r="L193" s="168"/>
      <c r="M193" s="170"/>
      <c r="N193" s="171"/>
      <c r="O193" s="171"/>
      <c r="P193" s="171"/>
      <c r="Q193" s="171"/>
      <c r="R193" s="171"/>
      <c r="S193" s="171"/>
      <c r="T193" s="172"/>
      <c r="AT193" s="169" t="s">
        <v>152</v>
      </c>
      <c r="AU193" s="169" t="s">
        <v>86</v>
      </c>
      <c r="AV193" s="13" t="s">
        <v>86</v>
      </c>
      <c r="AW193" s="13" t="s">
        <v>32</v>
      </c>
      <c r="AX193" s="13" t="s">
        <v>84</v>
      </c>
      <c r="AY193" s="169" t="s">
        <v>143</v>
      </c>
    </row>
    <row r="194" spans="2:65" s="1" customFormat="1" ht="16.5" customHeight="1">
      <c r="B194" s="155"/>
      <c r="C194" s="236" t="s">
        <v>309</v>
      </c>
      <c r="D194" s="236" t="s">
        <v>283</v>
      </c>
      <c r="E194" s="237" t="s">
        <v>507</v>
      </c>
      <c r="F194" s="238" t="s">
        <v>508</v>
      </c>
      <c r="G194" s="239" t="s">
        <v>509</v>
      </c>
      <c r="H194" s="240">
        <v>260</v>
      </c>
      <c r="I194" s="178"/>
      <c r="J194" s="241">
        <f>ROUND(I194*H194,2)</f>
        <v>0</v>
      </c>
      <c r="K194" s="238" t="s">
        <v>149</v>
      </c>
      <c r="L194" s="179"/>
      <c r="M194" s="180" t="s">
        <v>1</v>
      </c>
      <c r="N194" s="181" t="s">
        <v>42</v>
      </c>
      <c r="O194" s="54"/>
      <c r="P194" s="159">
        <f>O194*H194</f>
        <v>0</v>
      </c>
      <c r="Q194" s="159">
        <v>6.9999999999999994E-5</v>
      </c>
      <c r="R194" s="159">
        <f>Q194*H194</f>
        <v>1.8199999999999997E-2</v>
      </c>
      <c r="S194" s="159">
        <v>0</v>
      </c>
      <c r="T194" s="160">
        <f>S194*H194</f>
        <v>0</v>
      </c>
      <c r="AR194" s="161" t="s">
        <v>286</v>
      </c>
      <c r="AT194" s="161" t="s">
        <v>283</v>
      </c>
      <c r="AU194" s="161" t="s">
        <v>86</v>
      </c>
      <c r="AY194" s="16" t="s">
        <v>143</v>
      </c>
      <c r="BE194" s="162">
        <f>IF(N194="základní",J194,0)</f>
        <v>0</v>
      </c>
      <c r="BF194" s="162">
        <f>IF(N194="snížená",J194,0)</f>
        <v>0</v>
      </c>
      <c r="BG194" s="162">
        <f>IF(N194="zákl. přenesená",J194,0)</f>
        <v>0</v>
      </c>
      <c r="BH194" s="162">
        <f>IF(N194="sníž. přenesená",J194,0)</f>
        <v>0</v>
      </c>
      <c r="BI194" s="162">
        <f>IF(N194="nulová",J194,0)</f>
        <v>0</v>
      </c>
      <c r="BJ194" s="16" t="s">
        <v>84</v>
      </c>
      <c r="BK194" s="162">
        <f>ROUND(I194*H194,2)</f>
        <v>0</v>
      </c>
      <c r="BL194" s="16" t="s">
        <v>257</v>
      </c>
      <c r="BM194" s="161" t="s">
        <v>510</v>
      </c>
    </row>
    <row r="195" spans="2:65" s="13" customFormat="1">
      <c r="B195" s="168"/>
      <c r="C195" s="214"/>
      <c r="D195" s="215" t="s">
        <v>152</v>
      </c>
      <c r="E195" s="216" t="s">
        <v>1</v>
      </c>
      <c r="F195" s="212" t="s">
        <v>511</v>
      </c>
      <c r="G195" s="214"/>
      <c r="H195" s="217">
        <v>260</v>
      </c>
      <c r="I195" s="214"/>
      <c r="J195" s="214"/>
      <c r="K195" s="214"/>
      <c r="L195" s="168"/>
      <c r="M195" s="170"/>
      <c r="N195" s="171"/>
      <c r="O195" s="171"/>
      <c r="P195" s="171"/>
      <c r="Q195" s="171"/>
      <c r="R195" s="171"/>
      <c r="S195" s="171"/>
      <c r="T195" s="172"/>
      <c r="AT195" s="169" t="s">
        <v>152</v>
      </c>
      <c r="AU195" s="169" t="s">
        <v>86</v>
      </c>
      <c r="AV195" s="13" t="s">
        <v>86</v>
      </c>
      <c r="AW195" s="13" t="s">
        <v>32</v>
      </c>
      <c r="AX195" s="13" t="s">
        <v>84</v>
      </c>
      <c r="AY195" s="169" t="s">
        <v>143</v>
      </c>
    </row>
    <row r="196" spans="2:65" s="1" customFormat="1" ht="16.5" customHeight="1">
      <c r="B196" s="155"/>
      <c r="C196" s="236" t="s">
        <v>314</v>
      </c>
      <c r="D196" s="236" t="s">
        <v>283</v>
      </c>
      <c r="E196" s="237" t="s">
        <v>512</v>
      </c>
      <c r="F196" s="238" t="s">
        <v>513</v>
      </c>
      <c r="G196" s="239" t="s">
        <v>509</v>
      </c>
      <c r="H196" s="240">
        <v>252</v>
      </c>
      <c r="I196" s="178"/>
      <c r="J196" s="241">
        <f>ROUND(I196*H196,2)</f>
        <v>0</v>
      </c>
      <c r="K196" s="238" t="s">
        <v>149</v>
      </c>
      <c r="L196" s="179"/>
      <c r="M196" s="180" t="s">
        <v>1</v>
      </c>
      <c r="N196" s="181" t="s">
        <v>42</v>
      </c>
      <c r="O196" s="54"/>
      <c r="P196" s="159">
        <f>O196*H196</f>
        <v>0</v>
      </c>
      <c r="Q196" s="159">
        <v>9.0000000000000006E-5</v>
      </c>
      <c r="R196" s="159">
        <f>Q196*H196</f>
        <v>2.2680000000000002E-2</v>
      </c>
      <c r="S196" s="159">
        <v>0</v>
      </c>
      <c r="T196" s="160">
        <f>S196*H196</f>
        <v>0</v>
      </c>
      <c r="AR196" s="161" t="s">
        <v>286</v>
      </c>
      <c r="AT196" s="161" t="s">
        <v>283</v>
      </c>
      <c r="AU196" s="161" t="s">
        <v>86</v>
      </c>
      <c r="AY196" s="16" t="s">
        <v>143</v>
      </c>
      <c r="BE196" s="162">
        <f>IF(N196="základní",J196,0)</f>
        <v>0</v>
      </c>
      <c r="BF196" s="162">
        <f>IF(N196="snížená",J196,0)</f>
        <v>0</v>
      </c>
      <c r="BG196" s="162">
        <f>IF(N196="zákl. přenesená",J196,0)</f>
        <v>0</v>
      </c>
      <c r="BH196" s="162">
        <f>IF(N196="sníž. přenesená",J196,0)</f>
        <v>0</v>
      </c>
      <c r="BI196" s="162">
        <f>IF(N196="nulová",J196,0)</f>
        <v>0</v>
      </c>
      <c r="BJ196" s="16" t="s">
        <v>84</v>
      </c>
      <c r="BK196" s="162">
        <f>ROUND(I196*H196,2)</f>
        <v>0</v>
      </c>
      <c r="BL196" s="16" t="s">
        <v>257</v>
      </c>
      <c r="BM196" s="161" t="s">
        <v>514</v>
      </c>
    </row>
    <row r="197" spans="2:65" s="13" customFormat="1">
      <c r="B197" s="168"/>
      <c r="C197" s="214"/>
      <c r="D197" s="215" t="s">
        <v>152</v>
      </c>
      <c r="E197" s="216" t="s">
        <v>1</v>
      </c>
      <c r="F197" s="212" t="s">
        <v>515</v>
      </c>
      <c r="G197" s="214"/>
      <c r="H197" s="217">
        <v>252</v>
      </c>
      <c r="I197" s="214"/>
      <c r="J197" s="214"/>
      <c r="K197" s="214"/>
      <c r="L197" s="168"/>
      <c r="M197" s="170"/>
      <c r="N197" s="171"/>
      <c r="O197" s="171"/>
      <c r="P197" s="171"/>
      <c r="Q197" s="171"/>
      <c r="R197" s="171"/>
      <c r="S197" s="171"/>
      <c r="T197" s="172"/>
      <c r="AT197" s="169" t="s">
        <v>152</v>
      </c>
      <c r="AU197" s="169" t="s">
        <v>86</v>
      </c>
      <c r="AV197" s="13" t="s">
        <v>86</v>
      </c>
      <c r="AW197" s="13" t="s">
        <v>32</v>
      </c>
      <c r="AX197" s="13" t="s">
        <v>84</v>
      </c>
      <c r="AY197" s="169" t="s">
        <v>143</v>
      </c>
    </row>
    <row r="198" spans="2:65" s="1" customFormat="1" ht="16.5" customHeight="1">
      <c r="B198" s="155"/>
      <c r="C198" s="236" t="s">
        <v>319</v>
      </c>
      <c r="D198" s="236" t="s">
        <v>283</v>
      </c>
      <c r="E198" s="237" t="s">
        <v>516</v>
      </c>
      <c r="F198" s="238" t="s">
        <v>517</v>
      </c>
      <c r="G198" s="239" t="s">
        <v>509</v>
      </c>
      <c r="H198" s="240">
        <v>63</v>
      </c>
      <c r="I198" s="178"/>
      <c r="J198" s="241">
        <f>ROUND(I198*H198,2)</f>
        <v>0</v>
      </c>
      <c r="K198" s="238" t="s">
        <v>149</v>
      </c>
      <c r="L198" s="179"/>
      <c r="M198" s="180" t="s">
        <v>1</v>
      </c>
      <c r="N198" s="181" t="s">
        <v>42</v>
      </c>
      <c r="O198" s="54"/>
      <c r="P198" s="159">
        <f>O198*H198</f>
        <v>0</v>
      </c>
      <c r="Q198" s="159">
        <v>1E-4</v>
      </c>
      <c r="R198" s="159">
        <f>Q198*H198</f>
        <v>6.3E-3</v>
      </c>
      <c r="S198" s="159">
        <v>0</v>
      </c>
      <c r="T198" s="160">
        <f>S198*H198</f>
        <v>0</v>
      </c>
      <c r="AR198" s="161" t="s">
        <v>286</v>
      </c>
      <c r="AT198" s="161" t="s">
        <v>283</v>
      </c>
      <c r="AU198" s="161" t="s">
        <v>86</v>
      </c>
      <c r="AY198" s="16" t="s">
        <v>143</v>
      </c>
      <c r="BE198" s="162">
        <f>IF(N198="základní",J198,0)</f>
        <v>0</v>
      </c>
      <c r="BF198" s="162">
        <f>IF(N198="snížená",J198,0)</f>
        <v>0</v>
      </c>
      <c r="BG198" s="162">
        <f>IF(N198="zákl. přenesená",J198,0)</f>
        <v>0</v>
      </c>
      <c r="BH198" s="162">
        <f>IF(N198="sníž. přenesená",J198,0)</f>
        <v>0</v>
      </c>
      <c r="BI198" s="162">
        <f>IF(N198="nulová",J198,0)</f>
        <v>0</v>
      </c>
      <c r="BJ198" s="16" t="s">
        <v>84</v>
      </c>
      <c r="BK198" s="162">
        <f>ROUND(I198*H198,2)</f>
        <v>0</v>
      </c>
      <c r="BL198" s="16" t="s">
        <v>257</v>
      </c>
      <c r="BM198" s="161" t="s">
        <v>518</v>
      </c>
    </row>
    <row r="199" spans="2:65" s="13" customFormat="1">
      <c r="B199" s="168"/>
      <c r="C199" s="214"/>
      <c r="D199" s="215" t="s">
        <v>152</v>
      </c>
      <c r="E199" s="216" t="s">
        <v>1</v>
      </c>
      <c r="F199" s="212" t="s">
        <v>519</v>
      </c>
      <c r="G199" s="214"/>
      <c r="H199" s="217">
        <v>63</v>
      </c>
      <c r="I199" s="214"/>
      <c r="J199" s="214"/>
      <c r="K199" s="214"/>
      <c r="L199" s="168"/>
      <c r="M199" s="170"/>
      <c r="N199" s="171"/>
      <c r="O199" s="171"/>
      <c r="P199" s="171"/>
      <c r="Q199" s="171"/>
      <c r="R199" s="171"/>
      <c r="S199" s="171"/>
      <c r="T199" s="172"/>
      <c r="AT199" s="169" t="s">
        <v>152</v>
      </c>
      <c r="AU199" s="169" t="s">
        <v>86</v>
      </c>
      <c r="AV199" s="13" t="s">
        <v>86</v>
      </c>
      <c r="AW199" s="13" t="s">
        <v>32</v>
      </c>
      <c r="AX199" s="13" t="s">
        <v>84</v>
      </c>
      <c r="AY199" s="169" t="s">
        <v>143</v>
      </c>
    </row>
    <row r="200" spans="2:65" s="1" customFormat="1" ht="16.5" customHeight="1">
      <c r="B200" s="155"/>
      <c r="C200" s="236" t="s">
        <v>325</v>
      </c>
      <c r="D200" s="236" t="s">
        <v>283</v>
      </c>
      <c r="E200" s="237" t="s">
        <v>520</v>
      </c>
      <c r="F200" s="238" t="s">
        <v>521</v>
      </c>
      <c r="G200" s="239" t="s">
        <v>509</v>
      </c>
      <c r="H200" s="240">
        <v>6</v>
      </c>
      <c r="I200" s="178"/>
      <c r="J200" s="241">
        <f>ROUND(I200*H200,2)</f>
        <v>0</v>
      </c>
      <c r="K200" s="238" t="s">
        <v>149</v>
      </c>
      <c r="L200" s="179"/>
      <c r="M200" s="180" t="s">
        <v>1</v>
      </c>
      <c r="N200" s="181" t="s">
        <v>42</v>
      </c>
      <c r="O200" s="54"/>
      <c r="P200" s="159">
        <f>O200*H200</f>
        <v>0</v>
      </c>
      <c r="Q200" s="159">
        <v>6.9999999999999994E-5</v>
      </c>
      <c r="R200" s="159">
        <f>Q200*H200</f>
        <v>4.1999999999999996E-4</v>
      </c>
      <c r="S200" s="159">
        <v>0</v>
      </c>
      <c r="T200" s="160">
        <f>S200*H200</f>
        <v>0</v>
      </c>
      <c r="AR200" s="161" t="s">
        <v>286</v>
      </c>
      <c r="AT200" s="161" t="s">
        <v>283</v>
      </c>
      <c r="AU200" s="161" t="s">
        <v>86</v>
      </c>
      <c r="AY200" s="16" t="s">
        <v>143</v>
      </c>
      <c r="BE200" s="162">
        <f>IF(N200="základní",J200,0)</f>
        <v>0</v>
      </c>
      <c r="BF200" s="162">
        <f>IF(N200="snížená",J200,0)</f>
        <v>0</v>
      </c>
      <c r="BG200" s="162">
        <f>IF(N200="zákl. přenesená",J200,0)</f>
        <v>0</v>
      </c>
      <c r="BH200" s="162">
        <f>IF(N200="sníž. přenesená",J200,0)</f>
        <v>0</v>
      </c>
      <c r="BI200" s="162">
        <f>IF(N200="nulová",J200,0)</f>
        <v>0</v>
      </c>
      <c r="BJ200" s="16" t="s">
        <v>84</v>
      </c>
      <c r="BK200" s="162">
        <f>ROUND(I200*H200,2)</f>
        <v>0</v>
      </c>
      <c r="BL200" s="16" t="s">
        <v>257</v>
      </c>
      <c r="BM200" s="161" t="s">
        <v>522</v>
      </c>
    </row>
    <row r="201" spans="2:65" s="1" customFormat="1" ht="36" customHeight="1">
      <c r="B201" s="155"/>
      <c r="C201" s="221" t="s">
        <v>333</v>
      </c>
      <c r="D201" s="221" t="s">
        <v>146</v>
      </c>
      <c r="E201" s="222" t="s">
        <v>523</v>
      </c>
      <c r="F201" s="223" t="s">
        <v>524</v>
      </c>
      <c r="G201" s="224" t="s">
        <v>328</v>
      </c>
      <c r="H201" s="225">
        <v>67</v>
      </c>
      <c r="I201" s="156"/>
      <c r="J201" s="226">
        <f>ROUND(I201*H201,2)</f>
        <v>0</v>
      </c>
      <c r="K201" s="223" t="s">
        <v>149</v>
      </c>
      <c r="L201" s="31"/>
      <c r="M201" s="157" t="s">
        <v>1</v>
      </c>
      <c r="N201" s="158" t="s">
        <v>42</v>
      </c>
      <c r="O201" s="54"/>
      <c r="P201" s="159">
        <f>O201*H201</f>
        <v>0</v>
      </c>
      <c r="Q201" s="159">
        <v>4.0000000000000003E-5</v>
      </c>
      <c r="R201" s="159">
        <f>Q201*H201</f>
        <v>2.6800000000000001E-3</v>
      </c>
      <c r="S201" s="159">
        <v>0</v>
      </c>
      <c r="T201" s="160">
        <f>S201*H201</f>
        <v>0</v>
      </c>
      <c r="AR201" s="161" t="s">
        <v>257</v>
      </c>
      <c r="AT201" s="161" t="s">
        <v>146</v>
      </c>
      <c r="AU201" s="161" t="s">
        <v>86</v>
      </c>
      <c r="AY201" s="16" t="s">
        <v>143</v>
      </c>
      <c r="BE201" s="162">
        <f>IF(N201="základní",J201,0)</f>
        <v>0</v>
      </c>
      <c r="BF201" s="162">
        <f>IF(N201="snížená",J201,0)</f>
        <v>0</v>
      </c>
      <c r="BG201" s="162">
        <f>IF(N201="zákl. přenesená",J201,0)</f>
        <v>0</v>
      </c>
      <c r="BH201" s="162">
        <f>IF(N201="sníž. přenesená",J201,0)</f>
        <v>0</v>
      </c>
      <c r="BI201" s="162">
        <f>IF(N201="nulová",J201,0)</f>
        <v>0</v>
      </c>
      <c r="BJ201" s="16" t="s">
        <v>84</v>
      </c>
      <c r="BK201" s="162">
        <f>ROUND(I201*H201,2)</f>
        <v>0</v>
      </c>
      <c r="BL201" s="16" t="s">
        <v>257</v>
      </c>
      <c r="BM201" s="161" t="s">
        <v>525</v>
      </c>
    </row>
    <row r="202" spans="2:65" s="13" customFormat="1">
      <c r="B202" s="168"/>
      <c r="C202" s="214"/>
      <c r="D202" s="215" t="s">
        <v>152</v>
      </c>
      <c r="E202" s="216" t="s">
        <v>1</v>
      </c>
      <c r="F202" s="212" t="s">
        <v>526</v>
      </c>
      <c r="G202" s="214"/>
      <c r="H202" s="217">
        <v>67</v>
      </c>
      <c r="I202" s="214"/>
      <c r="J202" s="214"/>
      <c r="K202" s="214"/>
      <c r="L202" s="168"/>
      <c r="M202" s="170"/>
      <c r="N202" s="171"/>
      <c r="O202" s="171"/>
      <c r="P202" s="171"/>
      <c r="Q202" s="171"/>
      <c r="R202" s="171"/>
      <c r="S202" s="171"/>
      <c r="T202" s="172"/>
      <c r="AT202" s="169" t="s">
        <v>152</v>
      </c>
      <c r="AU202" s="169" t="s">
        <v>86</v>
      </c>
      <c r="AV202" s="13" t="s">
        <v>86</v>
      </c>
      <c r="AW202" s="13" t="s">
        <v>32</v>
      </c>
      <c r="AX202" s="13" t="s">
        <v>84</v>
      </c>
      <c r="AY202" s="169" t="s">
        <v>143</v>
      </c>
    </row>
    <row r="203" spans="2:65" s="1" customFormat="1" ht="36" customHeight="1">
      <c r="B203" s="155"/>
      <c r="C203" s="221" t="s">
        <v>340</v>
      </c>
      <c r="D203" s="221" t="s">
        <v>146</v>
      </c>
      <c r="E203" s="222" t="s">
        <v>527</v>
      </c>
      <c r="F203" s="223" t="s">
        <v>528</v>
      </c>
      <c r="G203" s="224" t="s">
        <v>328</v>
      </c>
      <c r="H203" s="225">
        <v>62.5</v>
      </c>
      <c r="I203" s="156"/>
      <c r="J203" s="226">
        <f>ROUND(I203*H203,2)</f>
        <v>0</v>
      </c>
      <c r="K203" s="223" t="s">
        <v>149</v>
      </c>
      <c r="L203" s="31"/>
      <c r="M203" s="157" t="s">
        <v>1</v>
      </c>
      <c r="N203" s="158" t="s">
        <v>42</v>
      </c>
      <c r="O203" s="54"/>
      <c r="P203" s="159">
        <f>O203*H203</f>
        <v>0</v>
      </c>
      <c r="Q203" s="159">
        <v>4.0000000000000003E-5</v>
      </c>
      <c r="R203" s="159">
        <f>Q203*H203</f>
        <v>2.5000000000000001E-3</v>
      </c>
      <c r="S203" s="159">
        <v>0</v>
      </c>
      <c r="T203" s="160">
        <f>S203*H203</f>
        <v>0</v>
      </c>
      <c r="AR203" s="161" t="s">
        <v>257</v>
      </c>
      <c r="AT203" s="161" t="s">
        <v>146</v>
      </c>
      <c r="AU203" s="161" t="s">
        <v>86</v>
      </c>
      <c r="AY203" s="16" t="s">
        <v>143</v>
      </c>
      <c r="BE203" s="162">
        <f>IF(N203="základní",J203,0)</f>
        <v>0</v>
      </c>
      <c r="BF203" s="162">
        <f>IF(N203="snížená",J203,0)</f>
        <v>0</v>
      </c>
      <c r="BG203" s="162">
        <f>IF(N203="zákl. přenesená",J203,0)</f>
        <v>0</v>
      </c>
      <c r="BH203" s="162">
        <f>IF(N203="sníž. přenesená",J203,0)</f>
        <v>0</v>
      </c>
      <c r="BI203" s="162">
        <f>IF(N203="nulová",J203,0)</f>
        <v>0</v>
      </c>
      <c r="BJ203" s="16" t="s">
        <v>84</v>
      </c>
      <c r="BK203" s="162">
        <f>ROUND(I203*H203,2)</f>
        <v>0</v>
      </c>
      <c r="BL203" s="16" t="s">
        <v>257</v>
      </c>
      <c r="BM203" s="161" t="s">
        <v>529</v>
      </c>
    </row>
    <row r="204" spans="2:65" s="13" customFormat="1">
      <c r="B204" s="168"/>
      <c r="C204" s="214"/>
      <c r="D204" s="215" t="s">
        <v>152</v>
      </c>
      <c r="E204" s="216" t="s">
        <v>1</v>
      </c>
      <c r="F204" s="212" t="s">
        <v>530</v>
      </c>
      <c r="G204" s="214"/>
      <c r="H204" s="217">
        <v>62.5</v>
      </c>
      <c r="I204" s="214"/>
      <c r="J204" s="214"/>
      <c r="K204" s="214"/>
      <c r="L204" s="168"/>
      <c r="M204" s="170"/>
      <c r="N204" s="171"/>
      <c r="O204" s="171"/>
      <c r="P204" s="171"/>
      <c r="Q204" s="171"/>
      <c r="R204" s="171"/>
      <c r="S204" s="171"/>
      <c r="T204" s="172"/>
      <c r="AT204" s="169" t="s">
        <v>152</v>
      </c>
      <c r="AU204" s="169" t="s">
        <v>86</v>
      </c>
      <c r="AV204" s="13" t="s">
        <v>86</v>
      </c>
      <c r="AW204" s="13" t="s">
        <v>32</v>
      </c>
      <c r="AX204" s="13" t="s">
        <v>84</v>
      </c>
      <c r="AY204" s="169" t="s">
        <v>143</v>
      </c>
    </row>
    <row r="205" spans="2:65" s="1" customFormat="1" ht="16.5" customHeight="1">
      <c r="B205" s="155"/>
      <c r="C205" s="221" t="s">
        <v>347</v>
      </c>
      <c r="D205" s="221" t="s">
        <v>146</v>
      </c>
      <c r="E205" s="222" t="s">
        <v>531</v>
      </c>
      <c r="F205" s="223" t="s">
        <v>532</v>
      </c>
      <c r="G205" s="224" t="s">
        <v>210</v>
      </c>
      <c r="H205" s="225">
        <v>80</v>
      </c>
      <c r="I205" s="156"/>
      <c r="J205" s="226">
        <f t="shared" ref="J205:J213" si="0">ROUND(I205*H205,2)</f>
        <v>0</v>
      </c>
      <c r="K205" s="223" t="s">
        <v>1</v>
      </c>
      <c r="L205" s="31"/>
      <c r="M205" s="157" t="s">
        <v>1</v>
      </c>
      <c r="N205" s="158" t="s">
        <v>42</v>
      </c>
      <c r="O205" s="54"/>
      <c r="P205" s="159">
        <f t="shared" ref="P205:P213" si="1">O205*H205</f>
        <v>0</v>
      </c>
      <c r="Q205" s="159">
        <v>0</v>
      </c>
      <c r="R205" s="159">
        <f t="shared" ref="R205:R213" si="2">Q205*H205</f>
        <v>0</v>
      </c>
      <c r="S205" s="159">
        <v>6.8999999999999997E-4</v>
      </c>
      <c r="T205" s="160">
        <f t="shared" ref="T205:T213" si="3">S205*H205</f>
        <v>5.5199999999999999E-2</v>
      </c>
      <c r="AR205" s="161" t="s">
        <v>257</v>
      </c>
      <c r="AT205" s="161" t="s">
        <v>146</v>
      </c>
      <c r="AU205" s="161" t="s">
        <v>86</v>
      </c>
      <c r="AY205" s="16" t="s">
        <v>143</v>
      </c>
      <c r="BE205" s="162">
        <f t="shared" ref="BE205:BE213" si="4">IF(N205="základní",J205,0)</f>
        <v>0</v>
      </c>
      <c r="BF205" s="162">
        <f t="shared" ref="BF205:BF213" si="5">IF(N205="snížená",J205,0)</f>
        <v>0</v>
      </c>
      <c r="BG205" s="162">
        <f t="shared" ref="BG205:BG213" si="6">IF(N205="zákl. přenesená",J205,0)</f>
        <v>0</v>
      </c>
      <c r="BH205" s="162">
        <f t="shared" ref="BH205:BH213" si="7">IF(N205="sníž. přenesená",J205,0)</f>
        <v>0</v>
      </c>
      <c r="BI205" s="162">
        <f t="shared" ref="BI205:BI213" si="8">IF(N205="nulová",J205,0)</f>
        <v>0</v>
      </c>
      <c r="BJ205" s="16" t="s">
        <v>84</v>
      </c>
      <c r="BK205" s="162">
        <f t="shared" ref="BK205:BK213" si="9">ROUND(I205*H205,2)</f>
        <v>0</v>
      </c>
      <c r="BL205" s="16" t="s">
        <v>257</v>
      </c>
      <c r="BM205" s="161" t="s">
        <v>533</v>
      </c>
    </row>
    <row r="206" spans="2:65" s="1" customFormat="1" ht="16.5" customHeight="1">
      <c r="B206" s="155"/>
      <c r="C206" s="221" t="s">
        <v>286</v>
      </c>
      <c r="D206" s="221" t="s">
        <v>146</v>
      </c>
      <c r="E206" s="222" t="s">
        <v>534</v>
      </c>
      <c r="F206" s="223" t="s">
        <v>535</v>
      </c>
      <c r="G206" s="224" t="s">
        <v>509</v>
      </c>
      <c r="H206" s="225">
        <v>6</v>
      </c>
      <c r="I206" s="156"/>
      <c r="J206" s="226">
        <f t="shared" si="0"/>
        <v>0</v>
      </c>
      <c r="K206" s="223" t="s">
        <v>149</v>
      </c>
      <c r="L206" s="31"/>
      <c r="M206" s="157" t="s">
        <v>1</v>
      </c>
      <c r="N206" s="158" t="s">
        <v>42</v>
      </c>
      <c r="O206" s="54"/>
      <c r="P206" s="159">
        <f t="shared" si="1"/>
        <v>0</v>
      </c>
      <c r="Q206" s="159">
        <v>3.5E-4</v>
      </c>
      <c r="R206" s="159">
        <f t="shared" si="2"/>
        <v>2.0999999999999999E-3</v>
      </c>
      <c r="S206" s="159">
        <v>0</v>
      </c>
      <c r="T206" s="160">
        <f t="shared" si="3"/>
        <v>0</v>
      </c>
      <c r="AR206" s="161" t="s">
        <v>257</v>
      </c>
      <c r="AT206" s="161" t="s">
        <v>146</v>
      </c>
      <c r="AU206" s="161" t="s">
        <v>86</v>
      </c>
      <c r="AY206" s="16" t="s">
        <v>143</v>
      </c>
      <c r="BE206" s="162">
        <f t="shared" si="4"/>
        <v>0</v>
      </c>
      <c r="BF206" s="162">
        <f t="shared" si="5"/>
        <v>0</v>
      </c>
      <c r="BG206" s="162">
        <f t="shared" si="6"/>
        <v>0</v>
      </c>
      <c r="BH206" s="162">
        <f t="shared" si="7"/>
        <v>0</v>
      </c>
      <c r="BI206" s="162">
        <f t="shared" si="8"/>
        <v>0</v>
      </c>
      <c r="BJ206" s="16" t="s">
        <v>84</v>
      </c>
      <c r="BK206" s="162">
        <f t="shared" si="9"/>
        <v>0</v>
      </c>
      <c r="BL206" s="16" t="s">
        <v>257</v>
      </c>
      <c r="BM206" s="161" t="s">
        <v>536</v>
      </c>
    </row>
    <row r="207" spans="2:65" s="1" customFormat="1" ht="16.5" customHeight="1">
      <c r="B207" s="155"/>
      <c r="C207" s="221" t="s">
        <v>359</v>
      </c>
      <c r="D207" s="221" t="s">
        <v>146</v>
      </c>
      <c r="E207" s="222" t="s">
        <v>537</v>
      </c>
      <c r="F207" s="223" t="s">
        <v>538</v>
      </c>
      <c r="G207" s="224" t="s">
        <v>509</v>
      </c>
      <c r="H207" s="225">
        <v>1</v>
      </c>
      <c r="I207" s="156"/>
      <c r="J207" s="226">
        <f t="shared" si="0"/>
        <v>0</v>
      </c>
      <c r="K207" s="223" t="s">
        <v>149</v>
      </c>
      <c r="L207" s="31"/>
      <c r="M207" s="157" t="s">
        <v>1</v>
      </c>
      <c r="N207" s="158" t="s">
        <v>42</v>
      </c>
      <c r="O207" s="54"/>
      <c r="P207" s="159">
        <f t="shared" si="1"/>
        <v>0</v>
      </c>
      <c r="Q207" s="159">
        <v>1.5200000000000001E-3</v>
      </c>
      <c r="R207" s="159">
        <f t="shared" si="2"/>
        <v>1.5200000000000001E-3</v>
      </c>
      <c r="S207" s="159">
        <v>0</v>
      </c>
      <c r="T207" s="160">
        <f t="shared" si="3"/>
        <v>0</v>
      </c>
      <c r="AR207" s="161" t="s">
        <v>257</v>
      </c>
      <c r="AT207" s="161" t="s">
        <v>146</v>
      </c>
      <c r="AU207" s="161" t="s">
        <v>86</v>
      </c>
      <c r="AY207" s="16" t="s">
        <v>143</v>
      </c>
      <c r="BE207" s="162">
        <f t="shared" si="4"/>
        <v>0</v>
      </c>
      <c r="BF207" s="162">
        <f t="shared" si="5"/>
        <v>0</v>
      </c>
      <c r="BG207" s="162">
        <f t="shared" si="6"/>
        <v>0</v>
      </c>
      <c r="BH207" s="162">
        <f t="shared" si="7"/>
        <v>0</v>
      </c>
      <c r="BI207" s="162">
        <f t="shared" si="8"/>
        <v>0</v>
      </c>
      <c r="BJ207" s="16" t="s">
        <v>84</v>
      </c>
      <c r="BK207" s="162">
        <f t="shared" si="9"/>
        <v>0</v>
      </c>
      <c r="BL207" s="16" t="s">
        <v>257</v>
      </c>
      <c r="BM207" s="161" t="s">
        <v>539</v>
      </c>
    </row>
    <row r="208" spans="2:65" s="1" customFormat="1" ht="16.5" customHeight="1">
      <c r="B208" s="155"/>
      <c r="C208" s="221" t="s">
        <v>364</v>
      </c>
      <c r="D208" s="221" t="s">
        <v>146</v>
      </c>
      <c r="E208" s="222" t="s">
        <v>540</v>
      </c>
      <c r="F208" s="223" t="s">
        <v>541</v>
      </c>
      <c r="G208" s="224" t="s">
        <v>509</v>
      </c>
      <c r="H208" s="225">
        <v>2</v>
      </c>
      <c r="I208" s="156"/>
      <c r="J208" s="226">
        <f t="shared" si="0"/>
        <v>0</v>
      </c>
      <c r="K208" s="223" t="s">
        <v>149</v>
      </c>
      <c r="L208" s="31"/>
      <c r="M208" s="157" t="s">
        <v>1</v>
      </c>
      <c r="N208" s="158" t="s">
        <v>42</v>
      </c>
      <c r="O208" s="54"/>
      <c r="P208" s="159">
        <f t="shared" si="1"/>
        <v>0</v>
      </c>
      <c r="Q208" s="159">
        <v>2.6199999999999999E-3</v>
      </c>
      <c r="R208" s="159">
        <f t="shared" si="2"/>
        <v>5.2399999999999999E-3</v>
      </c>
      <c r="S208" s="159">
        <v>0</v>
      </c>
      <c r="T208" s="160">
        <f t="shared" si="3"/>
        <v>0</v>
      </c>
      <c r="AR208" s="161" t="s">
        <v>257</v>
      </c>
      <c r="AT208" s="161" t="s">
        <v>146</v>
      </c>
      <c r="AU208" s="161" t="s">
        <v>86</v>
      </c>
      <c r="AY208" s="16" t="s">
        <v>143</v>
      </c>
      <c r="BE208" s="162">
        <f t="shared" si="4"/>
        <v>0</v>
      </c>
      <c r="BF208" s="162">
        <f t="shared" si="5"/>
        <v>0</v>
      </c>
      <c r="BG208" s="162">
        <f t="shared" si="6"/>
        <v>0</v>
      </c>
      <c r="BH208" s="162">
        <f t="shared" si="7"/>
        <v>0</v>
      </c>
      <c r="BI208" s="162">
        <f t="shared" si="8"/>
        <v>0</v>
      </c>
      <c r="BJ208" s="16" t="s">
        <v>84</v>
      </c>
      <c r="BK208" s="162">
        <f t="shared" si="9"/>
        <v>0</v>
      </c>
      <c r="BL208" s="16" t="s">
        <v>257</v>
      </c>
      <c r="BM208" s="161" t="s">
        <v>542</v>
      </c>
    </row>
    <row r="209" spans="2:65" s="1" customFormat="1" ht="16.5" customHeight="1">
      <c r="B209" s="155"/>
      <c r="C209" s="221" t="s">
        <v>368</v>
      </c>
      <c r="D209" s="221" t="s">
        <v>146</v>
      </c>
      <c r="E209" s="222" t="s">
        <v>543</v>
      </c>
      <c r="F209" s="223" t="s">
        <v>544</v>
      </c>
      <c r="G209" s="224" t="s">
        <v>509</v>
      </c>
      <c r="H209" s="225">
        <v>1</v>
      </c>
      <c r="I209" s="156"/>
      <c r="J209" s="226">
        <f t="shared" si="0"/>
        <v>0</v>
      </c>
      <c r="K209" s="223" t="s">
        <v>149</v>
      </c>
      <c r="L209" s="31"/>
      <c r="M209" s="157" t="s">
        <v>1</v>
      </c>
      <c r="N209" s="158" t="s">
        <v>42</v>
      </c>
      <c r="O209" s="54"/>
      <c r="P209" s="159">
        <f t="shared" si="1"/>
        <v>0</v>
      </c>
      <c r="Q209" s="159">
        <v>1.5200000000000001E-3</v>
      </c>
      <c r="R209" s="159">
        <f t="shared" si="2"/>
        <v>1.5200000000000001E-3</v>
      </c>
      <c r="S209" s="159">
        <v>0</v>
      </c>
      <c r="T209" s="160">
        <f t="shared" si="3"/>
        <v>0</v>
      </c>
      <c r="AR209" s="161" t="s">
        <v>257</v>
      </c>
      <c r="AT209" s="161" t="s">
        <v>146</v>
      </c>
      <c r="AU209" s="161" t="s">
        <v>86</v>
      </c>
      <c r="AY209" s="16" t="s">
        <v>143</v>
      </c>
      <c r="BE209" s="162">
        <f t="shared" si="4"/>
        <v>0</v>
      </c>
      <c r="BF209" s="162">
        <f t="shared" si="5"/>
        <v>0</v>
      </c>
      <c r="BG209" s="162">
        <f t="shared" si="6"/>
        <v>0</v>
      </c>
      <c r="BH209" s="162">
        <f t="shared" si="7"/>
        <v>0</v>
      </c>
      <c r="BI209" s="162">
        <f t="shared" si="8"/>
        <v>0</v>
      </c>
      <c r="BJ209" s="16" t="s">
        <v>84</v>
      </c>
      <c r="BK209" s="162">
        <f t="shared" si="9"/>
        <v>0</v>
      </c>
      <c r="BL209" s="16" t="s">
        <v>257</v>
      </c>
      <c r="BM209" s="161" t="s">
        <v>545</v>
      </c>
    </row>
    <row r="210" spans="2:65" s="1" customFormat="1" ht="16.5" customHeight="1">
      <c r="B210" s="155"/>
      <c r="C210" s="221" t="s">
        <v>373</v>
      </c>
      <c r="D210" s="221" t="s">
        <v>146</v>
      </c>
      <c r="E210" s="222" t="s">
        <v>546</v>
      </c>
      <c r="F210" s="223" t="s">
        <v>547</v>
      </c>
      <c r="G210" s="224" t="s">
        <v>509</v>
      </c>
      <c r="H210" s="225">
        <v>1</v>
      </c>
      <c r="I210" s="156"/>
      <c r="J210" s="226">
        <f t="shared" si="0"/>
        <v>0</v>
      </c>
      <c r="K210" s="223" t="s">
        <v>149</v>
      </c>
      <c r="L210" s="31"/>
      <c r="M210" s="157" t="s">
        <v>1</v>
      </c>
      <c r="N210" s="158" t="s">
        <v>42</v>
      </c>
      <c r="O210" s="54"/>
      <c r="P210" s="159">
        <f t="shared" si="1"/>
        <v>0</v>
      </c>
      <c r="Q210" s="159">
        <v>2.6199999999999999E-3</v>
      </c>
      <c r="R210" s="159">
        <f t="shared" si="2"/>
        <v>2.6199999999999999E-3</v>
      </c>
      <c r="S210" s="159">
        <v>0</v>
      </c>
      <c r="T210" s="160">
        <f t="shared" si="3"/>
        <v>0</v>
      </c>
      <c r="AR210" s="161" t="s">
        <v>257</v>
      </c>
      <c r="AT210" s="161" t="s">
        <v>146</v>
      </c>
      <c r="AU210" s="161" t="s">
        <v>86</v>
      </c>
      <c r="AY210" s="16" t="s">
        <v>143</v>
      </c>
      <c r="BE210" s="162">
        <f t="shared" si="4"/>
        <v>0</v>
      </c>
      <c r="BF210" s="162">
        <f t="shared" si="5"/>
        <v>0</v>
      </c>
      <c r="BG210" s="162">
        <f t="shared" si="6"/>
        <v>0</v>
      </c>
      <c r="BH210" s="162">
        <f t="shared" si="7"/>
        <v>0</v>
      </c>
      <c r="BI210" s="162">
        <f t="shared" si="8"/>
        <v>0</v>
      </c>
      <c r="BJ210" s="16" t="s">
        <v>84</v>
      </c>
      <c r="BK210" s="162">
        <f t="shared" si="9"/>
        <v>0</v>
      </c>
      <c r="BL210" s="16" t="s">
        <v>257</v>
      </c>
      <c r="BM210" s="161" t="s">
        <v>548</v>
      </c>
    </row>
    <row r="211" spans="2:65" s="1" customFormat="1" ht="24" customHeight="1">
      <c r="B211" s="155"/>
      <c r="C211" s="221" t="s">
        <v>379</v>
      </c>
      <c r="D211" s="221" t="s">
        <v>146</v>
      </c>
      <c r="E211" s="222" t="s">
        <v>549</v>
      </c>
      <c r="F211" s="223" t="s">
        <v>550</v>
      </c>
      <c r="G211" s="224" t="s">
        <v>509</v>
      </c>
      <c r="H211" s="225">
        <v>1</v>
      </c>
      <c r="I211" s="156"/>
      <c r="J211" s="226">
        <f t="shared" si="0"/>
        <v>0</v>
      </c>
      <c r="K211" s="223" t="s">
        <v>149</v>
      </c>
      <c r="L211" s="31"/>
      <c r="M211" s="157" t="s">
        <v>1</v>
      </c>
      <c r="N211" s="158" t="s">
        <v>42</v>
      </c>
      <c r="O211" s="54"/>
      <c r="P211" s="159">
        <f t="shared" si="1"/>
        <v>0</v>
      </c>
      <c r="Q211" s="159">
        <v>5.0000000000000001E-4</v>
      </c>
      <c r="R211" s="159">
        <f t="shared" si="2"/>
        <v>5.0000000000000001E-4</v>
      </c>
      <c r="S211" s="159">
        <v>0</v>
      </c>
      <c r="T211" s="160">
        <f t="shared" si="3"/>
        <v>0</v>
      </c>
      <c r="AR211" s="161" t="s">
        <v>257</v>
      </c>
      <c r="AT211" s="161" t="s">
        <v>146</v>
      </c>
      <c r="AU211" s="161" t="s">
        <v>86</v>
      </c>
      <c r="AY211" s="16" t="s">
        <v>143</v>
      </c>
      <c r="BE211" s="162">
        <f t="shared" si="4"/>
        <v>0</v>
      </c>
      <c r="BF211" s="162">
        <f t="shared" si="5"/>
        <v>0</v>
      </c>
      <c r="BG211" s="162">
        <f t="shared" si="6"/>
        <v>0</v>
      </c>
      <c r="BH211" s="162">
        <f t="shared" si="7"/>
        <v>0</v>
      </c>
      <c r="BI211" s="162">
        <f t="shared" si="8"/>
        <v>0</v>
      </c>
      <c r="BJ211" s="16" t="s">
        <v>84</v>
      </c>
      <c r="BK211" s="162">
        <f t="shared" si="9"/>
        <v>0</v>
      </c>
      <c r="BL211" s="16" t="s">
        <v>257</v>
      </c>
      <c r="BM211" s="161" t="s">
        <v>551</v>
      </c>
    </row>
    <row r="212" spans="2:65" s="1" customFormat="1" ht="24" customHeight="1">
      <c r="B212" s="155"/>
      <c r="C212" s="221" t="s">
        <v>384</v>
      </c>
      <c r="D212" s="221" t="s">
        <v>146</v>
      </c>
      <c r="E212" s="222" t="s">
        <v>552</v>
      </c>
      <c r="F212" s="223" t="s">
        <v>553</v>
      </c>
      <c r="G212" s="224" t="s">
        <v>509</v>
      </c>
      <c r="H212" s="225">
        <v>20</v>
      </c>
      <c r="I212" s="156"/>
      <c r="J212" s="226">
        <f t="shared" si="0"/>
        <v>0</v>
      </c>
      <c r="K212" s="223" t="s">
        <v>149</v>
      </c>
      <c r="L212" s="31"/>
      <c r="M212" s="157" t="s">
        <v>1</v>
      </c>
      <c r="N212" s="158" t="s">
        <v>42</v>
      </c>
      <c r="O212" s="54"/>
      <c r="P212" s="159">
        <f t="shared" si="1"/>
        <v>0</v>
      </c>
      <c r="Q212" s="159">
        <v>4.0000000000000002E-4</v>
      </c>
      <c r="R212" s="159">
        <f t="shared" si="2"/>
        <v>8.0000000000000002E-3</v>
      </c>
      <c r="S212" s="159">
        <v>0</v>
      </c>
      <c r="T212" s="160">
        <f t="shared" si="3"/>
        <v>0</v>
      </c>
      <c r="AR212" s="161" t="s">
        <v>257</v>
      </c>
      <c r="AT212" s="161" t="s">
        <v>146</v>
      </c>
      <c r="AU212" s="161" t="s">
        <v>86</v>
      </c>
      <c r="AY212" s="16" t="s">
        <v>143</v>
      </c>
      <c r="BE212" s="162">
        <f t="shared" si="4"/>
        <v>0</v>
      </c>
      <c r="BF212" s="162">
        <f t="shared" si="5"/>
        <v>0</v>
      </c>
      <c r="BG212" s="162">
        <f t="shared" si="6"/>
        <v>0</v>
      </c>
      <c r="BH212" s="162">
        <f t="shared" si="7"/>
        <v>0</v>
      </c>
      <c r="BI212" s="162">
        <f t="shared" si="8"/>
        <v>0</v>
      </c>
      <c r="BJ212" s="16" t="s">
        <v>84</v>
      </c>
      <c r="BK212" s="162">
        <f t="shared" si="9"/>
        <v>0</v>
      </c>
      <c r="BL212" s="16" t="s">
        <v>257</v>
      </c>
      <c r="BM212" s="161" t="s">
        <v>554</v>
      </c>
    </row>
    <row r="213" spans="2:65" s="1" customFormat="1" ht="24" customHeight="1">
      <c r="B213" s="155"/>
      <c r="C213" s="221" t="s">
        <v>389</v>
      </c>
      <c r="D213" s="221" t="s">
        <v>146</v>
      </c>
      <c r="E213" s="222" t="s">
        <v>555</v>
      </c>
      <c r="F213" s="223" t="s">
        <v>556</v>
      </c>
      <c r="G213" s="224" t="s">
        <v>509</v>
      </c>
      <c r="H213" s="225">
        <v>16</v>
      </c>
      <c r="I213" s="156"/>
      <c r="J213" s="226">
        <f t="shared" si="0"/>
        <v>0</v>
      </c>
      <c r="K213" s="223" t="s">
        <v>149</v>
      </c>
      <c r="L213" s="31"/>
      <c r="M213" s="157" t="s">
        <v>1</v>
      </c>
      <c r="N213" s="158" t="s">
        <v>42</v>
      </c>
      <c r="O213" s="54"/>
      <c r="P213" s="159">
        <f t="shared" si="1"/>
        <v>0</v>
      </c>
      <c r="Q213" s="159">
        <v>5.6999999999999998E-4</v>
      </c>
      <c r="R213" s="159">
        <f t="shared" si="2"/>
        <v>9.1199999999999996E-3</v>
      </c>
      <c r="S213" s="159">
        <v>0</v>
      </c>
      <c r="T213" s="160">
        <f t="shared" si="3"/>
        <v>0</v>
      </c>
      <c r="AR213" s="161" t="s">
        <v>257</v>
      </c>
      <c r="AT213" s="161" t="s">
        <v>146</v>
      </c>
      <c r="AU213" s="161" t="s">
        <v>86</v>
      </c>
      <c r="AY213" s="16" t="s">
        <v>143</v>
      </c>
      <c r="BE213" s="162">
        <f t="shared" si="4"/>
        <v>0</v>
      </c>
      <c r="BF213" s="162">
        <f t="shared" si="5"/>
        <v>0</v>
      </c>
      <c r="BG213" s="162">
        <f t="shared" si="6"/>
        <v>0</v>
      </c>
      <c r="BH213" s="162">
        <f t="shared" si="7"/>
        <v>0</v>
      </c>
      <c r="BI213" s="162">
        <f t="shared" si="8"/>
        <v>0</v>
      </c>
      <c r="BJ213" s="16" t="s">
        <v>84</v>
      </c>
      <c r="BK213" s="162">
        <f t="shared" si="9"/>
        <v>0</v>
      </c>
      <c r="BL213" s="16" t="s">
        <v>257</v>
      </c>
      <c r="BM213" s="161" t="s">
        <v>557</v>
      </c>
    </row>
    <row r="214" spans="2:65" s="13" customFormat="1">
      <c r="B214" s="168"/>
      <c r="C214" s="214"/>
      <c r="D214" s="215" t="s">
        <v>152</v>
      </c>
      <c r="E214" s="216" t="s">
        <v>1</v>
      </c>
      <c r="F214" s="212" t="s">
        <v>558</v>
      </c>
      <c r="G214" s="214"/>
      <c r="H214" s="217">
        <v>16</v>
      </c>
      <c r="I214" s="214"/>
      <c r="J214" s="214"/>
      <c r="K214" s="214"/>
      <c r="L214" s="168"/>
      <c r="M214" s="170"/>
      <c r="N214" s="171"/>
      <c r="O214" s="171"/>
      <c r="P214" s="171"/>
      <c r="Q214" s="171"/>
      <c r="R214" s="171"/>
      <c r="S214" s="171"/>
      <c r="T214" s="172"/>
      <c r="AT214" s="169" t="s">
        <v>152</v>
      </c>
      <c r="AU214" s="169" t="s">
        <v>86</v>
      </c>
      <c r="AV214" s="13" t="s">
        <v>86</v>
      </c>
      <c r="AW214" s="13" t="s">
        <v>32</v>
      </c>
      <c r="AX214" s="13" t="s">
        <v>84</v>
      </c>
      <c r="AY214" s="169" t="s">
        <v>143</v>
      </c>
    </row>
    <row r="215" spans="2:65" s="1" customFormat="1" ht="24" customHeight="1">
      <c r="B215" s="155"/>
      <c r="C215" s="221" t="s">
        <v>394</v>
      </c>
      <c r="D215" s="221" t="s">
        <v>146</v>
      </c>
      <c r="E215" s="222" t="s">
        <v>559</v>
      </c>
      <c r="F215" s="223" t="s">
        <v>560</v>
      </c>
      <c r="G215" s="224" t="s">
        <v>509</v>
      </c>
      <c r="H215" s="225">
        <v>7</v>
      </c>
      <c r="I215" s="156"/>
      <c r="J215" s="226">
        <f t="shared" ref="J215:J222" si="10">ROUND(I215*H215,2)</f>
        <v>0</v>
      </c>
      <c r="K215" s="223" t="s">
        <v>149</v>
      </c>
      <c r="L215" s="31"/>
      <c r="M215" s="157" t="s">
        <v>1</v>
      </c>
      <c r="N215" s="158" t="s">
        <v>42</v>
      </c>
      <c r="O215" s="54"/>
      <c r="P215" s="159">
        <f t="shared" ref="P215:P222" si="11">O215*H215</f>
        <v>0</v>
      </c>
      <c r="Q215" s="159">
        <v>8.0000000000000004E-4</v>
      </c>
      <c r="R215" s="159">
        <f t="shared" ref="R215:R222" si="12">Q215*H215</f>
        <v>5.5999999999999999E-3</v>
      </c>
      <c r="S215" s="159">
        <v>0</v>
      </c>
      <c r="T215" s="160">
        <f t="shared" ref="T215:T222" si="13">S215*H215</f>
        <v>0</v>
      </c>
      <c r="AR215" s="161" t="s">
        <v>257</v>
      </c>
      <c r="AT215" s="161" t="s">
        <v>146</v>
      </c>
      <c r="AU215" s="161" t="s">
        <v>86</v>
      </c>
      <c r="AY215" s="16" t="s">
        <v>143</v>
      </c>
      <c r="BE215" s="162">
        <f t="shared" ref="BE215:BE222" si="14">IF(N215="základní",J215,0)</f>
        <v>0</v>
      </c>
      <c r="BF215" s="162">
        <f t="shared" ref="BF215:BF222" si="15">IF(N215="snížená",J215,0)</f>
        <v>0</v>
      </c>
      <c r="BG215" s="162">
        <f t="shared" ref="BG215:BG222" si="16">IF(N215="zákl. přenesená",J215,0)</f>
        <v>0</v>
      </c>
      <c r="BH215" s="162">
        <f t="shared" ref="BH215:BH222" si="17">IF(N215="sníž. přenesená",J215,0)</f>
        <v>0</v>
      </c>
      <c r="BI215" s="162">
        <f t="shared" ref="BI215:BI222" si="18">IF(N215="nulová",J215,0)</f>
        <v>0</v>
      </c>
      <c r="BJ215" s="16" t="s">
        <v>84</v>
      </c>
      <c r="BK215" s="162">
        <f t="shared" ref="BK215:BK222" si="19">ROUND(I215*H215,2)</f>
        <v>0</v>
      </c>
      <c r="BL215" s="16" t="s">
        <v>257</v>
      </c>
      <c r="BM215" s="161" t="s">
        <v>561</v>
      </c>
    </row>
    <row r="216" spans="2:65" s="1" customFormat="1" ht="24" customHeight="1">
      <c r="B216" s="155"/>
      <c r="C216" s="221" t="s">
        <v>398</v>
      </c>
      <c r="D216" s="221" t="s">
        <v>146</v>
      </c>
      <c r="E216" s="222" t="s">
        <v>562</v>
      </c>
      <c r="F216" s="223" t="s">
        <v>563</v>
      </c>
      <c r="G216" s="224" t="s">
        <v>509</v>
      </c>
      <c r="H216" s="225">
        <v>2</v>
      </c>
      <c r="I216" s="156"/>
      <c r="J216" s="226">
        <f t="shared" si="10"/>
        <v>0</v>
      </c>
      <c r="K216" s="223" t="s">
        <v>149</v>
      </c>
      <c r="L216" s="31"/>
      <c r="M216" s="157" t="s">
        <v>1</v>
      </c>
      <c r="N216" s="158" t="s">
        <v>42</v>
      </c>
      <c r="O216" s="54"/>
      <c r="P216" s="159">
        <f t="shared" si="11"/>
        <v>0</v>
      </c>
      <c r="Q216" s="159">
        <v>1.1999999999999999E-3</v>
      </c>
      <c r="R216" s="159">
        <f t="shared" si="12"/>
        <v>2.3999999999999998E-3</v>
      </c>
      <c r="S216" s="159">
        <v>0</v>
      </c>
      <c r="T216" s="160">
        <f t="shared" si="13"/>
        <v>0</v>
      </c>
      <c r="AR216" s="161" t="s">
        <v>257</v>
      </c>
      <c r="AT216" s="161" t="s">
        <v>146</v>
      </c>
      <c r="AU216" s="161" t="s">
        <v>86</v>
      </c>
      <c r="AY216" s="16" t="s">
        <v>143</v>
      </c>
      <c r="BE216" s="162">
        <f t="shared" si="14"/>
        <v>0</v>
      </c>
      <c r="BF216" s="162">
        <f t="shared" si="15"/>
        <v>0</v>
      </c>
      <c r="BG216" s="162">
        <f t="shared" si="16"/>
        <v>0</v>
      </c>
      <c r="BH216" s="162">
        <f t="shared" si="17"/>
        <v>0</v>
      </c>
      <c r="BI216" s="162">
        <f t="shared" si="18"/>
        <v>0</v>
      </c>
      <c r="BJ216" s="16" t="s">
        <v>84</v>
      </c>
      <c r="BK216" s="162">
        <f t="shared" si="19"/>
        <v>0</v>
      </c>
      <c r="BL216" s="16" t="s">
        <v>257</v>
      </c>
      <c r="BM216" s="161" t="s">
        <v>564</v>
      </c>
    </row>
    <row r="217" spans="2:65" s="1" customFormat="1" ht="16.5" customHeight="1">
      <c r="B217" s="155"/>
      <c r="C217" s="221" t="s">
        <v>404</v>
      </c>
      <c r="D217" s="221" t="s">
        <v>146</v>
      </c>
      <c r="E217" s="222" t="s">
        <v>565</v>
      </c>
      <c r="F217" s="223" t="s">
        <v>566</v>
      </c>
      <c r="G217" s="224" t="s">
        <v>509</v>
      </c>
      <c r="H217" s="225">
        <v>1</v>
      </c>
      <c r="I217" s="156"/>
      <c r="J217" s="226">
        <f t="shared" si="10"/>
        <v>0</v>
      </c>
      <c r="K217" s="223" t="s">
        <v>149</v>
      </c>
      <c r="L217" s="31"/>
      <c r="M217" s="157" t="s">
        <v>1</v>
      </c>
      <c r="N217" s="158" t="s">
        <v>42</v>
      </c>
      <c r="O217" s="54"/>
      <c r="P217" s="159">
        <f t="shared" si="11"/>
        <v>0</v>
      </c>
      <c r="Q217" s="159">
        <v>3.47E-3</v>
      </c>
      <c r="R217" s="159">
        <f t="shared" si="12"/>
        <v>3.47E-3</v>
      </c>
      <c r="S217" s="159">
        <v>0</v>
      </c>
      <c r="T217" s="160">
        <f t="shared" si="13"/>
        <v>0</v>
      </c>
      <c r="AR217" s="161" t="s">
        <v>257</v>
      </c>
      <c r="AT217" s="161" t="s">
        <v>146</v>
      </c>
      <c r="AU217" s="161" t="s">
        <v>86</v>
      </c>
      <c r="AY217" s="16" t="s">
        <v>143</v>
      </c>
      <c r="BE217" s="162">
        <f t="shared" si="14"/>
        <v>0</v>
      </c>
      <c r="BF217" s="162">
        <f t="shared" si="15"/>
        <v>0</v>
      </c>
      <c r="BG217" s="162">
        <f t="shared" si="16"/>
        <v>0</v>
      </c>
      <c r="BH217" s="162">
        <f t="shared" si="17"/>
        <v>0</v>
      </c>
      <c r="BI217" s="162">
        <f t="shared" si="18"/>
        <v>0</v>
      </c>
      <c r="BJ217" s="16" t="s">
        <v>84</v>
      </c>
      <c r="BK217" s="162">
        <f t="shared" si="19"/>
        <v>0</v>
      </c>
      <c r="BL217" s="16" t="s">
        <v>257</v>
      </c>
      <c r="BM217" s="161" t="s">
        <v>567</v>
      </c>
    </row>
    <row r="218" spans="2:65" s="1" customFormat="1" ht="16.5" customHeight="1">
      <c r="B218" s="155"/>
      <c r="C218" s="221" t="s">
        <v>408</v>
      </c>
      <c r="D218" s="221" t="s">
        <v>146</v>
      </c>
      <c r="E218" s="222" t="s">
        <v>568</v>
      </c>
      <c r="F218" s="223" t="s">
        <v>569</v>
      </c>
      <c r="G218" s="224" t="s">
        <v>509</v>
      </c>
      <c r="H218" s="225">
        <v>4</v>
      </c>
      <c r="I218" s="156"/>
      <c r="J218" s="226">
        <f t="shared" si="10"/>
        <v>0</v>
      </c>
      <c r="K218" s="223" t="s">
        <v>149</v>
      </c>
      <c r="L218" s="31"/>
      <c r="M218" s="157" t="s">
        <v>1</v>
      </c>
      <c r="N218" s="158" t="s">
        <v>42</v>
      </c>
      <c r="O218" s="54"/>
      <c r="P218" s="159">
        <f t="shared" si="11"/>
        <v>0</v>
      </c>
      <c r="Q218" s="159">
        <v>2.0000000000000002E-5</v>
      </c>
      <c r="R218" s="159">
        <f t="shared" si="12"/>
        <v>8.0000000000000007E-5</v>
      </c>
      <c r="S218" s="159">
        <v>0</v>
      </c>
      <c r="T218" s="160">
        <f t="shared" si="13"/>
        <v>0</v>
      </c>
      <c r="AR218" s="161" t="s">
        <v>257</v>
      </c>
      <c r="AT218" s="161" t="s">
        <v>146</v>
      </c>
      <c r="AU218" s="161" t="s">
        <v>86</v>
      </c>
      <c r="AY218" s="16" t="s">
        <v>143</v>
      </c>
      <c r="BE218" s="162">
        <f t="shared" si="14"/>
        <v>0</v>
      </c>
      <c r="BF218" s="162">
        <f t="shared" si="15"/>
        <v>0</v>
      </c>
      <c r="BG218" s="162">
        <f t="shared" si="16"/>
        <v>0</v>
      </c>
      <c r="BH218" s="162">
        <f t="shared" si="17"/>
        <v>0</v>
      </c>
      <c r="BI218" s="162">
        <f t="shared" si="18"/>
        <v>0</v>
      </c>
      <c r="BJ218" s="16" t="s">
        <v>84</v>
      </c>
      <c r="BK218" s="162">
        <f t="shared" si="19"/>
        <v>0</v>
      </c>
      <c r="BL218" s="16" t="s">
        <v>257</v>
      </c>
      <c r="BM218" s="161" t="s">
        <v>570</v>
      </c>
    </row>
    <row r="219" spans="2:65" s="1" customFormat="1" ht="16.5" customHeight="1">
      <c r="B219" s="155"/>
      <c r="C219" s="236" t="s">
        <v>412</v>
      </c>
      <c r="D219" s="236" t="s">
        <v>283</v>
      </c>
      <c r="E219" s="237" t="s">
        <v>571</v>
      </c>
      <c r="F219" s="238" t="s">
        <v>572</v>
      </c>
      <c r="G219" s="239" t="s">
        <v>509</v>
      </c>
      <c r="H219" s="240">
        <v>1</v>
      </c>
      <c r="I219" s="178"/>
      <c r="J219" s="241">
        <f t="shared" si="10"/>
        <v>0</v>
      </c>
      <c r="K219" s="238" t="s">
        <v>149</v>
      </c>
      <c r="L219" s="179"/>
      <c r="M219" s="180" t="s">
        <v>1</v>
      </c>
      <c r="N219" s="181" t="s">
        <v>42</v>
      </c>
      <c r="O219" s="54"/>
      <c r="P219" s="159">
        <f t="shared" si="11"/>
        <v>0</v>
      </c>
      <c r="Q219" s="159">
        <v>7.3999999999999999E-4</v>
      </c>
      <c r="R219" s="159">
        <f t="shared" si="12"/>
        <v>7.3999999999999999E-4</v>
      </c>
      <c r="S219" s="159">
        <v>0</v>
      </c>
      <c r="T219" s="160">
        <f t="shared" si="13"/>
        <v>0</v>
      </c>
      <c r="AR219" s="161" t="s">
        <v>286</v>
      </c>
      <c r="AT219" s="161" t="s">
        <v>283</v>
      </c>
      <c r="AU219" s="161" t="s">
        <v>86</v>
      </c>
      <c r="AY219" s="16" t="s">
        <v>143</v>
      </c>
      <c r="BE219" s="162">
        <f t="shared" si="14"/>
        <v>0</v>
      </c>
      <c r="BF219" s="162">
        <f t="shared" si="15"/>
        <v>0</v>
      </c>
      <c r="BG219" s="162">
        <f t="shared" si="16"/>
        <v>0</v>
      </c>
      <c r="BH219" s="162">
        <f t="shared" si="17"/>
        <v>0</v>
      </c>
      <c r="BI219" s="162">
        <f t="shared" si="18"/>
        <v>0</v>
      </c>
      <c r="BJ219" s="16" t="s">
        <v>84</v>
      </c>
      <c r="BK219" s="162">
        <f t="shared" si="19"/>
        <v>0</v>
      </c>
      <c r="BL219" s="16" t="s">
        <v>257</v>
      </c>
      <c r="BM219" s="161" t="s">
        <v>573</v>
      </c>
    </row>
    <row r="220" spans="2:65" s="1" customFormat="1" ht="16.5" customHeight="1">
      <c r="B220" s="155"/>
      <c r="C220" s="236" t="s">
        <v>574</v>
      </c>
      <c r="D220" s="236" t="s">
        <v>283</v>
      </c>
      <c r="E220" s="237" t="s">
        <v>575</v>
      </c>
      <c r="F220" s="238" t="s">
        <v>576</v>
      </c>
      <c r="G220" s="239" t="s">
        <v>509</v>
      </c>
      <c r="H220" s="240">
        <v>2</v>
      </c>
      <c r="I220" s="178"/>
      <c r="J220" s="241">
        <f t="shared" si="10"/>
        <v>0</v>
      </c>
      <c r="K220" s="238" t="s">
        <v>149</v>
      </c>
      <c r="L220" s="179"/>
      <c r="M220" s="180" t="s">
        <v>1</v>
      </c>
      <c r="N220" s="181" t="s">
        <v>42</v>
      </c>
      <c r="O220" s="54"/>
      <c r="P220" s="159">
        <f t="shared" si="11"/>
        <v>0</v>
      </c>
      <c r="Q220" s="159">
        <v>2.5999999999999999E-3</v>
      </c>
      <c r="R220" s="159">
        <f t="shared" si="12"/>
        <v>5.1999999999999998E-3</v>
      </c>
      <c r="S220" s="159">
        <v>0</v>
      </c>
      <c r="T220" s="160">
        <f t="shared" si="13"/>
        <v>0</v>
      </c>
      <c r="AR220" s="161" t="s">
        <v>286</v>
      </c>
      <c r="AT220" s="161" t="s">
        <v>283</v>
      </c>
      <c r="AU220" s="161" t="s">
        <v>86</v>
      </c>
      <c r="AY220" s="16" t="s">
        <v>143</v>
      </c>
      <c r="BE220" s="162">
        <f t="shared" si="14"/>
        <v>0</v>
      </c>
      <c r="BF220" s="162">
        <f t="shared" si="15"/>
        <v>0</v>
      </c>
      <c r="BG220" s="162">
        <f t="shared" si="16"/>
        <v>0</v>
      </c>
      <c r="BH220" s="162">
        <f t="shared" si="17"/>
        <v>0</v>
      </c>
      <c r="BI220" s="162">
        <f t="shared" si="18"/>
        <v>0</v>
      </c>
      <c r="BJ220" s="16" t="s">
        <v>84</v>
      </c>
      <c r="BK220" s="162">
        <f t="shared" si="19"/>
        <v>0</v>
      </c>
      <c r="BL220" s="16" t="s">
        <v>257</v>
      </c>
      <c r="BM220" s="161" t="s">
        <v>577</v>
      </c>
    </row>
    <row r="221" spans="2:65" s="1" customFormat="1" ht="24" customHeight="1">
      <c r="B221" s="155"/>
      <c r="C221" s="236" t="s">
        <v>578</v>
      </c>
      <c r="D221" s="236" t="s">
        <v>283</v>
      </c>
      <c r="E221" s="237" t="s">
        <v>579</v>
      </c>
      <c r="F221" s="238" t="s">
        <v>580</v>
      </c>
      <c r="G221" s="239" t="s">
        <v>509</v>
      </c>
      <c r="H221" s="240">
        <v>1</v>
      </c>
      <c r="I221" s="178"/>
      <c r="J221" s="241">
        <f t="shared" si="10"/>
        <v>0</v>
      </c>
      <c r="K221" s="238" t="s">
        <v>149</v>
      </c>
      <c r="L221" s="179"/>
      <c r="M221" s="180" t="s">
        <v>1</v>
      </c>
      <c r="N221" s="181" t="s">
        <v>42</v>
      </c>
      <c r="O221" s="54"/>
      <c r="P221" s="159">
        <f t="shared" si="11"/>
        <v>0</v>
      </c>
      <c r="Q221" s="159">
        <v>8.3000000000000001E-4</v>
      </c>
      <c r="R221" s="159">
        <f t="shared" si="12"/>
        <v>8.3000000000000001E-4</v>
      </c>
      <c r="S221" s="159">
        <v>0</v>
      </c>
      <c r="T221" s="160">
        <f t="shared" si="13"/>
        <v>0</v>
      </c>
      <c r="AR221" s="161" t="s">
        <v>286</v>
      </c>
      <c r="AT221" s="161" t="s">
        <v>283</v>
      </c>
      <c r="AU221" s="161" t="s">
        <v>86</v>
      </c>
      <c r="AY221" s="16" t="s">
        <v>143</v>
      </c>
      <c r="BE221" s="162">
        <f t="shared" si="14"/>
        <v>0</v>
      </c>
      <c r="BF221" s="162">
        <f t="shared" si="15"/>
        <v>0</v>
      </c>
      <c r="BG221" s="162">
        <f t="shared" si="16"/>
        <v>0</v>
      </c>
      <c r="BH221" s="162">
        <f t="shared" si="17"/>
        <v>0</v>
      </c>
      <c r="BI221" s="162">
        <f t="shared" si="18"/>
        <v>0</v>
      </c>
      <c r="BJ221" s="16" t="s">
        <v>84</v>
      </c>
      <c r="BK221" s="162">
        <f t="shared" si="19"/>
        <v>0</v>
      </c>
      <c r="BL221" s="16" t="s">
        <v>257</v>
      </c>
      <c r="BM221" s="161" t="s">
        <v>581</v>
      </c>
    </row>
    <row r="222" spans="2:65" s="1" customFormat="1" ht="16.5" customHeight="1">
      <c r="B222" s="155"/>
      <c r="C222" s="221" t="s">
        <v>582</v>
      </c>
      <c r="D222" s="221" t="s">
        <v>146</v>
      </c>
      <c r="E222" s="222" t="s">
        <v>583</v>
      </c>
      <c r="F222" s="223" t="s">
        <v>584</v>
      </c>
      <c r="G222" s="224" t="s">
        <v>509</v>
      </c>
      <c r="H222" s="225">
        <v>8</v>
      </c>
      <c r="I222" s="156"/>
      <c r="J222" s="226">
        <f t="shared" si="10"/>
        <v>0</v>
      </c>
      <c r="K222" s="223" t="s">
        <v>149</v>
      </c>
      <c r="L222" s="31"/>
      <c r="M222" s="157" t="s">
        <v>1</v>
      </c>
      <c r="N222" s="158" t="s">
        <v>42</v>
      </c>
      <c r="O222" s="54"/>
      <c r="P222" s="159">
        <f t="shared" si="11"/>
        <v>0</v>
      </c>
      <c r="Q222" s="159">
        <v>7.5000000000000002E-4</v>
      </c>
      <c r="R222" s="159">
        <f t="shared" si="12"/>
        <v>6.0000000000000001E-3</v>
      </c>
      <c r="S222" s="159">
        <v>0</v>
      </c>
      <c r="T222" s="160">
        <f t="shared" si="13"/>
        <v>0</v>
      </c>
      <c r="AR222" s="161" t="s">
        <v>257</v>
      </c>
      <c r="AT222" s="161" t="s">
        <v>146</v>
      </c>
      <c r="AU222" s="161" t="s">
        <v>86</v>
      </c>
      <c r="AY222" s="16" t="s">
        <v>143</v>
      </c>
      <c r="BE222" s="162">
        <f t="shared" si="14"/>
        <v>0</v>
      </c>
      <c r="BF222" s="162">
        <f t="shared" si="15"/>
        <v>0</v>
      </c>
      <c r="BG222" s="162">
        <f t="shared" si="16"/>
        <v>0</v>
      </c>
      <c r="BH222" s="162">
        <f t="shared" si="17"/>
        <v>0</v>
      </c>
      <c r="BI222" s="162">
        <f t="shared" si="18"/>
        <v>0</v>
      </c>
      <c r="BJ222" s="16" t="s">
        <v>84</v>
      </c>
      <c r="BK222" s="162">
        <f t="shared" si="19"/>
        <v>0</v>
      </c>
      <c r="BL222" s="16" t="s">
        <v>257</v>
      </c>
      <c r="BM222" s="161" t="s">
        <v>585</v>
      </c>
    </row>
    <row r="223" spans="2:65" s="13" customFormat="1">
      <c r="B223" s="168"/>
      <c r="C223" s="214"/>
      <c r="D223" s="215" t="s">
        <v>152</v>
      </c>
      <c r="E223" s="216" t="s">
        <v>1</v>
      </c>
      <c r="F223" s="212" t="s">
        <v>586</v>
      </c>
      <c r="G223" s="214"/>
      <c r="H223" s="217">
        <v>8</v>
      </c>
      <c r="I223" s="214"/>
      <c r="J223" s="214"/>
      <c r="K223" s="214"/>
      <c r="L223" s="168"/>
      <c r="M223" s="170"/>
      <c r="N223" s="171"/>
      <c r="O223" s="171"/>
      <c r="P223" s="171"/>
      <c r="Q223" s="171"/>
      <c r="R223" s="171"/>
      <c r="S223" s="171"/>
      <c r="T223" s="172"/>
      <c r="AT223" s="169" t="s">
        <v>152</v>
      </c>
      <c r="AU223" s="169" t="s">
        <v>86</v>
      </c>
      <c r="AV223" s="13" t="s">
        <v>86</v>
      </c>
      <c r="AW223" s="13" t="s">
        <v>32</v>
      </c>
      <c r="AX223" s="13" t="s">
        <v>84</v>
      </c>
      <c r="AY223" s="169" t="s">
        <v>143</v>
      </c>
    </row>
    <row r="224" spans="2:65" s="1" customFormat="1" ht="24" customHeight="1">
      <c r="B224" s="155"/>
      <c r="C224" s="221" t="s">
        <v>587</v>
      </c>
      <c r="D224" s="221" t="s">
        <v>146</v>
      </c>
      <c r="E224" s="222" t="s">
        <v>588</v>
      </c>
      <c r="F224" s="223" t="s">
        <v>589</v>
      </c>
      <c r="G224" s="224" t="s">
        <v>202</v>
      </c>
      <c r="H224" s="225">
        <v>2</v>
      </c>
      <c r="I224" s="156"/>
      <c r="J224" s="226">
        <f>ROUND(I224*H224,2)</f>
        <v>0</v>
      </c>
      <c r="K224" s="223" t="s">
        <v>149</v>
      </c>
      <c r="L224" s="31"/>
      <c r="M224" s="157" t="s">
        <v>1</v>
      </c>
      <c r="N224" s="158" t="s">
        <v>42</v>
      </c>
      <c r="O224" s="54"/>
      <c r="P224" s="159">
        <f>O224*H224</f>
        <v>0</v>
      </c>
      <c r="Q224" s="159">
        <v>0</v>
      </c>
      <c r="R224" s="159">
        <f>Q224*H224</f>
        <v>0</v>
      </c>
      <c r="S224" s="159">
        <v>0</v>
      </c>
      <c r="T224" s="160">
        <f>S224*H224</f>
        <v>0</v>
      </c>
      <c r="AR224" s="161" t="s">
        <v>257</v>
      </c>
      <c r="AT224" s="161" t="s">
        <v>146</v>
      </c>
      <c r="AU224" s="161" t="s">
        <v>86</v>
      </c>
      <c r="AY224" s="16" t="s">
        <v>143</v>
      </c>
      <c r="BE224" s="162">
        <f>IF(N224="základní",J224,0)</f>
        <v>0</v>
      </c>
      <c r="BF224" s="162">
        <f>IF(N224="snížená",J224,0)</f>
        <v>0</v>
      </c>
      <c r="BG224" s="162">
        <f>IF(N224="zákl. přenesená",J224,0)</f>
        <v>0</v>
      </c>
      <c r="BH224" s="162">
        <f>IF(N224="sníž. přenesená",J224,0)</f>
        <v>0</v>
      </c>
      <c r="BI224" s="162">
        <f>IF(N224="nulová",J224,0)</f>
        <v>0</v>
      </c>
      <c r="BJ224" s="16" t="s">
        <v>84</v>
      </c>
      <c r="BK224" s="162">
        <f>ROUND(I224*H224,2)</f>
        <v>0</v>
      </c>
      <c r="BL224" s="16" t="s">
        <v>257</v>
      </c>
      <c r="BM224" s="161" t="s">
        <v>590</v>
      </c>
    </row>
    <row r="225" spans="2:65" s="1" customFormat="1" ht="24" customHeight="1">
      <c r="B225" s="155"/>
      <c r="C225" s="221" t="s">
        <v>591</v>
      </c>
      <c r="D225" s="221" t="s">
        <v>146</v>
      </c>
      <c r="E225" s="222" t="s">
        <v>592</v>
      </c>
      <c r="F225" s="223" t="s">
        <v>593</v>
      </c>
      <c r="G225" s="224" t="s">
        <v>202</v>
      </c>
      <c r="H225" s="225">
        <v>1.6830000000000001</v>
      </c>
      <c r="I225" s="156"/>
      <c r="J225" s="226">
        <f>ROUND(I225*H225,2)</f>
        <v>0</v>
      </c>
      <c r="K225" s="223" t="s">
        <v>149</v>
      </c>
      <c r="L225" s="31"/>
      <c r="M225" s="185" t="s">
        <v>1</v>
      </c>
      <c r="N225" s="186" t="s">
        <v>42</v>
      </c>
      <c r="O225" s="187"/>
      <c r="P225" s="188">
        <f>O225*H225</f>
        <v>0</v>
      </c>
      <c r="Q225" s="188">
        <v>0</v>
      </c>
      <c r="R225" s="188">
        <f>Q225*H225</f>
        <v>0</v>
      </c>
      <c r="S225" s="188">
        <v>0</v>
      </c>
      <c r="T225" s="189">
        <f>S225*H225</f>
        <v>0</v>
      </c>
      <c r="AR225" s="161" t="s">
        <v>257</v>
      </c>
      <c r="AT225" s="161" t="s">
        <v>146</v>
      </c>
      <c r="AU225" s="161" t="s">
        <v>86</v>
      </c>
      <c r="AY225" s="16" t="s">
        <v>143</v>
      </c>
      <c r="BE225" s="162">
        <f>IF(N225="základní",J225,0)</f>
        <v>0</v>
      </c>
      <c r="BF225" s="162">
        <f>IF(N225="snížená",J225,0)</f>
        <v>0</v>
      </c>
      <c r="BG225" s="162">
        <f>IF(N225="zákl. přenesená",J225,0)</f>
        <v>0</v>
      </c>
      <c r="BH225" s="162">
        <f>IF(N225="sníž. přenesená",J225,0)</f>
        <v>0</v>
      </c>
      <c r="BI225" s="162">
        <f>IF(N225="nulová",J225,0)</f>
        <v>0</v>
      </c>
      <c r="BJ225" s="16" t="s">
        <v>84</v>
      </c>
      <c r="BK225" s="162">
        <f>ROUND(I225*H225,2)</f>
        <v>0</v>
      </c>
      <c r="BL225" s="16" t="s">
        <v>257</v>
      </c>
      <c r="BM225" s="161" t="s">
        <v>594</v>
      </c>
    </row>
    <row r="226" spans="2:65" s="1" customFormat="1" ht="6.95" customHeight="1">
      <c r="B226" s="43"/>
      <c r="C226" s="44"/>
      <c r="D226" s="44"/>
      <c r="E226" s="44"/>
      <c r="F226" s="44"/>
      <c r="G226" s="44"/>
      <c r="H226" s="44"/>
      <c r="I226" s="117"/>
      <c r="J226" s="44"/>
      <c r="K226" s="44"/>
      <c r="L226" s="31"/>
    </row>
  </sheetData>
  <sheetProtection password="E780" sheet="1" objects="1" scenarios="1"/>
  <autoFilter ref="C125:K225" xr:uid="{00000000-0009-0000-0000-000002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51"/>
  <sheetViews>
    <sheetView showGridLines="0" topLeftCell="A225" workbookViewId="0">
      <selection activeCell="I250" sqref="I25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2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3" t="s">
        <v>5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6" t="s">
        <v>97</v>
      </c>
    </row>
    <row r="3" spans="2:46" ht="6.95" hidden="1" customHeight="1">
      <c r="B3" s="17"/>
      <c r="C3" s="18"/>
      <c r="D3" s="18"/>
      <c r="E3" s="18"/>
      <c r="F3" s="18"/>
      <c r="G3" s="18"/>
      <c r="H3" s="18"/>
      <c r="I3" s="94"/>
      <c r="J3" s="18"/>
      <c r="K3" s="18"/>
      <c r="L3" s="19"/>
      <c r="AT3" s="16" t="s">
        <v>86</v>
      </c>
    </row>
    <row r="4" spans="2:46" ht="24.95" hidden="1" customHeight="1">
      <c r="B4" s="19"/>
      <c r="D4" s="20" t="s">
        <v>105</v>
      </c>
      <c r="L4" s="19"/>
      <c r="M4" s="95" t="s">
        <v>10</v>
      </c>
      <c r="AT4" s="16" t="s">
        <v>3</v>
      </c>
    </row>
    <row r="5" spans="2:46" ht="6.95" hidden="1" customHeight="1">
      <c r="B5" s="19"/>
      <c r="L5" s="19"/>
    </row>
    <row r="6" spans="2:46" ht="12" hidden="1" customHeight="1">
      <c r="B6" s="19"/>
      <c r="D6" s="26" t="s">
        <v>16</v>
      </c>
      <c r="L6" s="19"/>
    </row>
    <row r="7" spans="2:46" ht="16.5" hidden="1" customHeight="1">
      <c r="B7" s="19"/>
      <c r="E7" s="287" t="str">
        <f>'Rekapitulace stavby'!K6</f>
        <v>STAVEBNÍ ÚPRAVY ZTI V ČÁSTI BUDOVY 1.NP. ZUŠ ČESKÁ LÍPA-A</v>
      </c>
      <c r="F7" s="288"/>
      <c r="G7" s="288"/>
      <c r="H7" s="288"/>
      <c r="L7" s="19"/>
    </row>
    <row r="8" spans="2:46" ht="12" hidden="1" customHeight="1">
      <c r="B8" s="19"/>
      <c r="D8" s="26" t="s">
        <v>106</v>
      </c>
      <c r="L8" s="19"/>
    </row>
    <row r="9" spans="2:46" s="1" customFormat="1" ht="16.5" hidden="1" customHeight="1">
      <c r="B9" s="31"/>
      <c r="E9" s="287" t="s">
        <v>107</v>
      </c>
      <c r="F9" s="286"/>
      <c r="G9" s="286"/>
      <c r="H9" s="286"/>
      <c r="I9" s="96"/>
      <c r="L9" s="31"/>
    </row>
    <row r="10" spans="2:46" s="1" customFormat="1" ht="12" hidden="1" customHeight="1">
      <c r="B10" s="31"/>
      <c r="D10" s="26" t="s">
        <v>108</v>
      </c>
      <c r="I10" s="96"/>
      <c r="L10" s="31"/>
    </row>
    <row r="11" spans="2:46" s="1" customFormat="1" ht="36.950000000000003" hidden="1" customHeight="1">
      <c r="B11" s="31"/>
      <c r="E11" s="271" t="s">
        <v>595</v>
      </c>
      <c r="F11" s="286"/>
      <c r="G11" s="286"/>
      <c r="H11" s="286"/>
      <c r="I11" s="96"/>
      <c r="L11" s="31"/>
    </row>
    <row r="12" spans="2:46" s="1" customFormat="1" hidden="1">
      <c r="B12" s="31"/>
      <c r="I12" s="96"/>
      <c r="L12" s="31"/>
    </row>
    <row r="13" spans="2:46" s="1" customFormat="1" ht="12" hidden="1" customHeight="1">
      <c r="B13" s="31"/>
      <c r="D13" s="26" t="s">
        <v>18</v>
      </c>
      <c r="F13" s="24" t="s">
        <v>1</v>
      </c>
      <c r="I13" s="97" t="s">
        <v>19</v>
      </c>
      <c r="J13" s="24" t="s">
        <v>1</v>
      </c>
      <c r="L13" s="31"/>
    </row>
    <row r="14" spans="2:46" s="1" customFormat="1" ht="12" hidden="1" customHeight="1">
      <c r="B14" s="31"/>
      <c r="D14" s="26" t="s">
        <v>20</v>
      </c>
      <c r="F14" s="24" t="s">
        <v>21</v>
      </c>
      <c r="I14" s="97" t="s">
        <v>22</v>
      </c>
      <c r="J14" s="51" t="str">
        <f>'Rekapitulace stavby'!AN8</f>
        <v>5. 4. 2019</v>
      </c>
      <c r="L14" s="31"/>
    </row>
    <row r="15" spans="2:46" s="1" customFormat="1" ht="10.9" hidden="1" customHeight="1">
      <c r="B15" s="31"/>
      <c r="I15" s="96"/>
      <c r="L15" s="31"/>
    </row>
    <row r="16" spans="2:46" s="1" customFormat="1" ht="12" hidden="1" customHeight="1">
      <c r="B16" s="31"/>
      <c r="D16" s="26" t="s">
        <v>24</v>
      </c>
      <c r="I16" s="97" t="s">
        <v>25</v>
      </c>
      <c r="J16" s="24" t="s">
        <v>1</v>
      </c>
      <c r="L16" s="31"/>
    </row>
    <row r="17" spans="2:12" s="1" customFormat="1" ht="18" hidden="1" customHeight="1">
      <c r="B17" s="31"/>
      <c r="E17" s="24" t="s">
        <v>26</v>
      </c>
      <c r="I17" s="97" t="s">
        <v>27</v>
      </c>
      <c r="J17" s="24" t="s">
        <v>1</v>
      </c>
      <c r="L17" s="31"/>
    </row>
    <row r="18" spans="2:12" s="1" customFormat="1" ht="6.95" hidden="1" customHeight="1">
      <c r="B18" s="31"/>
      <c r="I18" s="96"/>
      <c r="L18" s="31"/>
    </row>
    <row r="19" spans="2:12" s="1" customFormat="1" ht="12" hidden="1" customHeight="1">
      <c r="B19" s="31"/>
      <c r="D19" s="26" t="s">
        <v>28</v>
      </c>
      <c r="I19" s="97" t="s">
        <v>25</v>
      </c>
      <c r="J19" s="27" t="str">
        <f>'Rekapitulace stavby'!AN13</f>
        <v>Vyplň údaj</v>
      </c>
      <c r="L19" s="31"/>
    </row>
    <row r="20" spans="2:12" s="1" customFormat="1" ht="18" hidden="1" customHeight="1">
      <c r="B20" s="31"/>
      <c r="E20" s="289" t="str">
        <f>'Rekapitulace stavby'!E14</f>
        <v>Vyplň údaj</v>
      </c>
      <c r="F20" s="274"/>
      <c r="G20" s="274"/>
      <c r="H20" s="274"/>
      <c r="I20" s="97" t="s">
        <v>27</v>
      </c>
      <c r="J20" s="27" t="str">
        <f>'Rekapitulace stavby'!AN14</f>
        <v>Vyplň údaj</v>
      </c>
      <c r="L20" s="31"/>
    </row>
    <row r="21" spans="2:12" s="1" customFormat="1" ht="6.95" hidden="1" customHeight="1">
      <c r="B21" s="31"/>
      <c r="I21" s="96"/>
      <c r="L21" s="31"/>
    </row>
    <row r="22" spans="2:12" s="1" customFormat="1" ht="12" hidden="1" customHeight="1">
      <c r="B22" s="31"/>
      <c r="D22" s="26" t="s">
        <v>30</v>
      </c>
      <c r="I22" s="97" t="s">
        <v>25</v>
      </c>
      <c r="J22" s="24" t="s">
        <v>1</v>
      </c>
      <c r="L22" s="31"/>
    </row>
    <row r="23" spans="2:12" s="1" customFormat="1" ht="18" hidden="1" customHeight="1">
      <c r="B23" s="31"/>
      <c r="E23" s="24" t="s">
        <v>31</v>
      </c>
      <c r="I23" s="97" t="s">
        <v>27</v>
      </c>
      <c r="J23" s="24" t="s">
        <v>1</v>
      </c>
      <c r="L23" s="31"/>
    </row>
    <row r="24" spans="2:12" s="1" customFormat="1" ht="6.95" hidden="1" customHeight="1">
      <c r="B24" s="31"/>
      <c r="I24" s="96"/>
      <c r="L24" s="31"/>
    </row>
    <row r="25" spans="2:12" s="1" customFormat="1" ht="12" hidden="1" customHeight="1">
      <c r="B25" s="31"/>
      <c r="D25" s="26" t="s">
        <v>33</v>
      </c>
      <c r="I25" s="97" t="s">
        <v>25</v>
      </c>
      <c r="J25" s="24" t="s">
        <v>1</v>
      </c>
      <c r="L25" s="31"/>
    </row>
    <row r="26" spans="2:12" s="1" customFormat="1" ht="18" hidden="1" customHeight="1">
      <c r="B26" s="31"/>
      <c r="E26" s="24" t="s">
        <v>34</v>
      </c>
      <c r="I26" s="97" t="s">
        <v>27</v>
      </c>
      <c r="J26" s="24" t="s">
        <v>1</v>
      </c>
      <c r="L26" s="31"/>
    </row>
    <row r="27" spans="2:12" s="1" customFormat="1" ht="6.95" hidden="1" customHeight="1">
      <c r="B27" s="31"/>
      <c r="I27" s="96"/>
      <c r="L27" s="31"/>
    </row>
    <row r="28" spans="2:12" s="1" customFormat="1" ht="12" hidden="1" customHeight="1">
      <c r="B28" s="31"/>
      <c r="D28" s="26" t="s">
        <v>35</v>
      </c>
      <c r="I28" s="96"/>
      <c r="L28" s="31"/>
    </row>
    <row r="29" spans="2:12" s="7" customFormat="1" ht="89.25" hidden="1" customHeight="1">
      <c r="B29" s="98"/>
      <c r="E29" s="278" t="s">
        <v>36</v>
      </c>
      <c r="F29" s="278"/>
      <c r="G29" s="278"/>
      <c r="H29" s="278"/>
      <c r="I29" s="99"/>
      <c r="L29" s="98"/>
    </row>
    <row r="30" spans="2:12" s="1" customFormat="1" ht="6.95" hidden="1" customHeight="1">
      <c r="B30" s="31"/>
      <c r="I30" s="96"/>
      <c r="L30" s="31"/>
    </row>
    <row r="31" spans="2:12" s="1" customFormat="1" ht="6.95" hidden="1" customHeight="1">
      <c r="B31" s="31"/>
      <c r="D31" s="52"/>
      <c r="E31" s="52"/>
      <c r="F31" s="52"/>
      <c r="G31" s="52"/>
      <c r="H31" s="52"/>
      <c r="I31" s="100"/>
      <c r="J31" s="52"/>
      <c r="K31" s="52"/>
      <c r="L31" s="31"/>
    </row>
    <row r="32" spans="2:12" s="1" customFormat="1" ht="25.35" hidden="1" customHeight="1">
      <c r="B32" s="31"/>
      <c r="D32" s="101" t="s">
        <v>37</v>
      </c>
      <c r="I32" s="96"/>
      <c r="J32" s="65">
        <f>ROUND(J124, 2)</f>
        <v>0</v>
      </c>
      <c r="L32" s="31"/>
    </row>
    <row r="33" spans="2:12" s="1" customFormat="1" ht="6.95" hidden="1" customHeight="1">
      <c r="B33" s="31"/>
      <c r="D33" s="52"/>
      <c r="E33" s="52"/>
      <c r="F33" s="52"/>
      <c r="G33" s="52"/>
      <c r="H33" s="52"/>
      <c r="I33" s="100"/>
      <c r="J33" s="52"/>
      <c r="K33" s="52"/>
      <c r="L33" s="31"/>
    </row>
    <row r="34" spans="2:12" s="1" customFormat="1" ht="14.45" hidden="1" customHeight="1">
      <c r="B34" s="31"/>
      <c r="F34" s="34" t="s">
        <v>39</v>
      </c>
      <c r="I34" s="102" t="s">
        <v>38</v>
      </c>
      <c r="J34" s="34" t="s">
        <v>40</v>
      </c>
      <c r="L34" s="31"/>
    </row>
    <row r="35" spans="2:12" s="1" customFormat="1" ht="14.45" hidden="1" customHeight="1">
      <c r="B35" s="31"/>
      <c r="D35" s="103" t="s">
        <v>41</v>
      </c>
      <c r="E35" s="26" t="s">
        <v>42</v>
      </c>
      <c r="F35" s="104">
        <f>ROUND((SUM(BE124:BE250)),  2)</f>
        <v>0</v>
      </c>
      <c r="I35" s="105">
        <v>0.21</v>
      </c>
      <c r="J35" s="104">
        <f>ROUND(((SUM(BE124:BE250))*I35),  2)</f>
        <v>0</v>
      </c>
      <c r="L35" s="31"/>
    </row>
    <row r="36" spans="2:12" s="1" customFormat="1" ht="14.45" hidden="1" customHeight="1">
      <c r="B36" s="31"/>
      <c r="E36" s="26" t="s">
        <v>43</v>
      </c>
      <c r="F36" s="104">
        <f>ROUND((SUM(BF124:BF250)),  2)</f>
        <v>0</v>
      </c>
      <c r="I36" s="105">
        <v>0.15</v>
      </c>
      <c r="J36" s="104">
        <f>ROUND(((SUM(BF124:BF250))*I36),  2)</f>
        <v>0</v>
      </c>
      <c r="L36" s="31"/>
    </row>
    <row r="37" spans="2:12" s="1" customFormat="1" ht="14.45" hidden="1" customHeight="1">
      <c r="B37" s="31"/>
      <c r="E37" s="26" t="s">
        <v>44</v>
      </c>
      <c r="F37" s="104">
        <f>ROUND((SUM(BG124:BG250)),  2)</f>
        <v>0</v>
      </c>
      <c r="I37" s="105">
        <v>0.21</v>
      </c>
      <c r="J37" s="104">
        <f>0</f>
        <v>0</v>
      </c>
      <c r="L37" s="31"/>
    </row>
    <row r="38" spans="2:12" s="1" customFormat="1" ht="14.45" hidden="1" customHeight="1">
      <c r="B38" s="31"/>
      <c r="E38" s="26" t="s">
        <v>45</v>
      </c>
      <c r="F38" s="104">
        <f>ROUND((SUM(BH124:BH250)),  2)</f>
        <v>0</v>
      </c>
      <c r="I38" s="105">
        <v>0.15</v>
      </c>
      <c r="J38" s="104">
        <f>0</f>
        <v>0</v>
      </c>
      <c r="L38" s="31"/>
    </row>
    <row r="39" spans="2:12" s="1" customFormat="1" ht="14.45" hidden="1" customHeight="1">
      <c r="B39" s="31"/>
      <c r="E39" s="26" t="s">
        <v>46</v>
      </c>
      <c r="F39" s="104">
        <f>ROUND((SUM(BI124:BI250)),  2)</f>
        <v>0</v>
      </c>
      <c r="I39" s="105">
        <v>0</v>
      </c>
      <c r="J39" s="104">
        <f>0</f>
        <v>0</v>
      </c>
      <c r="L39" s="31"/>
    </row>
    <row r="40" spans="2:12" s="1" customFormat="1" ht="6.95" hidden="1" customHeight="1">
      <c r="B40" s="31"/>
      <c r="I40" s="96"/>
      <c r="L40" s="31"/>
    </row>
    <row r="41" spans="2:12" s="1" customFormat="1" ht="25.35" hidden="1" customHeight="1">
      <c r="B41" s="31"/>
      <c r="C41" s="106"/>
      <c r="D41" s="107" t="s">
        <v>47</v>
      </c>
      <c r="E41" s="56"/>
      <c r="F41" s="56"/>
      <c r="G41" s="108" t="s">
        <v>48</v>
      </c>
      <c r="H41" s="109" t="s">
        <v>49</v>
      </c>
      <c r="I41" s="110"/>
      <c r="J41" s="111">
        <f>SUM(J32:J39)</f>
        <v>0</v>
      </c>
      <c r="K41" s="112"/>
      <c r="L41" s="31"/>
    </row>
    <row r="42" spans="2:12" s="1" customFormat="1" ht="14.45" hidden="1" customHeight="1">
      <c r="B42" s="31"/>
      <c r="I42" s="96"/>
      <c r="L42" s="31"/>
    </row>
    <row r="43" spans="2:12" ht="14.45" hidden="1" customHeight="1">
      <c r="B43" s="19"/>
      <c r="L43" s="19"/>
    </row>
    <row r="44" spans="2:12" ht="14.45" hidden="1" customHeight="1">
      <c r="B44" s="19"/>
      <c r="L44" s="19"/>
    </row>
    <row r="45" spans="2:12" ht="14.45" hidden="1" customHeight="1">
      <c r="B45" s="19"/>
      <c r="L45" s="19"/>
    </row>
    <row r="46" spans="2:12" ht="14.45" hidden="1" customHeight="1">
      <c r="B46" s="19"/>
      <c r="L46" s="19"/>
    </row>
    <row r="47" spans="2:12" ht="14.45" hidden="1" customHeight="1">
      <c r="B47" s="19"/>
      <c r="L47" s="19"/>
    </row>
    <row r="48" spans="2:12" ht="14.45" hidden="1" customHeight="1">
      <c r="B48" s="19"/>
      <c r="L48" s="19"/>
    </row>
    <row r="49" spans="2:12" ht="14.45" hidden="1" customHeight="1">
      <c r="B49" s="19"/>
      <c r="L49" s="19"/>
    </row>
    <row r="50" spans="2:12" s="1" customFormat="1" ht="14.45" hidden="1" customHeight="1">
      <c r="B50" s="31"/>
      <c r="D50" s="40" t="s">
        <v>50</v>
      </c>
      <c r="E50" s="41"/>
      <c r="F50" s="41"/>
      <c r="G50" s="40" t="s">
        <v>51</v>
      </c>
      <c r="H50" s="41"/>
      <c r="I50" s="113"/>
      <c r="J50" s="41"/>
      <c r="K50" s="41"/>
      <c r="L50" s="31"/>
    </row>
    <row r="51" spans="2:12" hidden="1">
      <c r="B51" s="19"/>
      <c r="L51" s="19"/>
    </row>
    <row r="52" spans="2:12" hidden="1">
      <c r="B52" s="19"/>
      <c r="L52" s="19"/>
    </row>
    <row r="53" spans="2:12" hidden="1">
      <c r="B53" s="19"/>
      <c r="L53" s="19"/>
    </row>
    <row r="54" spans="2:12" hidden="1">
      <c r="B54" s="19"/>
      <c r="L54" s="19"/>
    </row>
    <row r="55" spans="2:12" hidden="1">
      <c r="B55" s="19"/>
      <c r="L55" s="19"/>
    </row>
    <row r="56" spans="2:12" hidden="1">
      <c r="B56" s="19"/>
      <c r="L56" s="19"/>
    </row>
    <row r="57" spans="2:12" hidden="1">
      <c r="B57" s="19"/>
      <c r="L57" s="19"/>
    </row>
    <row r="58" spans="2:12" hidden="1">
      <c r="B58" s="19"/>
      <c r="L58" s="19"/>
    </row>
    <row r="59" spans="2:12" hidden="1">
      <c r="B59" s="19"/>
      <c r="L59" s="19"/>
    </row>
    <row r="60" spans="2:12" hidden="1">
      <c r="B60" s="19"/>
      <c r="L60" s="19"/>
    </row>
    <row r="61" spans="2:12" s="1" customFormat="1" ht="12.75" hidden="1">
      <c r="B61" s="31"/>
      <c r="D61" s="42" t="s">
        <v>52</v>
      </c>
      <c r="E61" s="33"/>
      <c r="F61" s="114" t="s">
        <v>53</v>
      </c>
      <c r="G61" s="42" t="s">
        <v>52</v>
      </c>
      <c r="H61" s="33"/>
      <c r="I61" s="115"/>
      <c r="J61" s="116" t="s">
        <v>53</v>
      </c>
      <c r="K61" s="33"/>
      <c r="L61" s="31"/>
    </row>
    <row r="62" spans="2:12" hidden="1">
      <c r="B62" s="19"/>
      <c r="L62" s="19"/>
    </row>
    <row r="63" spans="2:12" hidden="1">
      <c r="B63" s="19"/>
      <c r="L63" s="19"/>
    </row>
    <row r="64" spans="2:12" hidden="1">
      <c r="B64" s="19"/>
      <c r="L64" s="19"/>
    </row>
    <row r="65" spans="2:12" s="1" customFormat="1" ht="12.75" hidden="1">
      <c r="B65" s="31"/>
      <c r="D65" s="40" t="s">
        <v>54</v>
      </c>
      <c r="E65" s="41"/>
      <c r="F65" s="41"/>
      <c r="G65" s="40" t="s">
        <v>55</v>
      </c>
      <c r="H65" s="41"/>
      <c r="I65" s="113"/>
      <c r="J65" s="41"/>
      <c r="K65" s="41"/>
      <c r="L65" s="31"/>
    </row>
    <row r="66" spans="2:12" hidden="1">
      <c r="B66" s="19"/>
      <c r="L66" s="19"/>
    </row>
    <row r="67" spans="2:12" hidden="1">
      <c r="B67" s="19"/>
      <c r="L67" s="19"/>
    </row>
    <row r="68" spans="2:12" hidden="1">
      <c r="B68" s="19"/>
      <c r="L68" s="19"/>
    </row>
    <row r="69" spans="2:12" hidden="1">
      <c r="B69" s="19"/>
      <c r="L69" s="19"/>
    </row>
    <row r="70" spans="2:12" hidden="1">
      <c r="B70" s="19"/>
      <c r="L70" s="19"/>
    </row>
    <row r="71" spans="2:12" hidden="1">
      <c r="B71" s="19"/>
      <c r="L71" s="19"/>
    </row>
    <row r="72" spans="2:12" hidden="1">
      <c r="B72" s="19"/>
      <c r="L72" s="19"/>
    </row>
    <row r="73" spans="2:12" hidden="1">
      <c r="B73" s="19"/>
      <c r="L73" s="19"/>
    </row>
    <row r="74" spans="2:12" hidden="1">
      <c r="B74" s="19"/>
      <c r="L74" s="19"/>
    </row>
    <row r="75" spans="2:12" hidden="1">
      <c r="B75" s="19"/>
      <c r="L75" s="19"/>
    </row>
    <row r="76" spans="2:12" s="1" customFormat="1" ht="12.75" hidden="1">
      <c r="B76" s="31"/>
      <c r="D76" s="42" t="s">
        <v>52</v>
      </c>
      <c r="E76" s="33"/>
      <c r="F76" s="114" t="s">
        <v>53</v>
      </c>
      <c r="G76" s="42" t="s">
        <v>52</v>
      </c>
      <c r="H76" s="33"/>
      <c r="I76" s="115"/>
      <c r="J76" s="116" t="s">
        <v>53</v>
      </c>
      <c r="K76" s="33"/>
      <c r="L76" s="31"/>
    </row>
    <row r="77" spans="2:12" s="1" customFormat="1" ht="14.45" hidden="1" customHeight="1">
      <c r="B77" s="43"/>
      <c r="C77" s="44"/>
      <c r="D77" s="44"/>
      <c r="E77" s="44"/>
      <c r="F77" s="44"/>
      <c r="G77" s="44"/>
      <c r="H77" s="44"/>
      <c r="I77" s="117"/>
      <c r="J77" s="44"/>
      <c r="K77" s="44"/>
      <c r="L77" s="31"/>
    </row>
    <row r="78" spans="2:12" hidden="1"/>
    <row r="79" spans="2:12" hidden="1"/>
    <row r="80" spans="2:12" hidden="1"/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118"/>
      <c r="J81" s="46"/>
      <c r="K81" s="46"/>
      <c r="L81" s="31"/>
    </row>
    <row r="82" spans="2:12" s="1" customFormat="1" ht="24.95" hidden="1" customHeight="1">
      <c r="B82" s="31"/>
      <c r="C82" s="20" t="s">
        <v>110</v>
      </c>
      <c r="I82" s="96"/>
      <c r="L82" s="31"/>
    </row>
    <row r="83" spans="2:12" s="1" customFormat="1" ht="6.95" hidden="1" customHeight="1">
      <c r="B83" s="31"/>
      <c r="I83" s="96"/>
      <c r="L83" s="31"/>
    </row>
    <row r="84" spans="2:12" s="1" customFormat="1" ht="12" hidden="1" customHeight="1">
      <c r="B84" s="31"/>
      <c r="C84" s="26" t="s">
        <v>16</v>
      </c>
      <c r="I84" s="96"/>
      <c r="L84" s="31"/>
    </row>
    <row r="85" spans="2:12" s="1" customFormat="1" ht="16.5" hidden="1" customHeight="1">
      <c r="B85" s="31"/>
      <c r="E85" s="287" t="str">
        <f>E7</f>
        <v>STAVEBNÍ ÚPRAVY ZTI V ČÁSTI BUDOVY 1.NP. ZUŠ ČESKÁ LÍPA-A</v>
      </c>
      <c r="F85" s="288"/>
      <c r="G85" s="288"/>
      <c r="H85" s="288"/>
      <c r="I85" s="96"/>
      <c r="L85" s="31"/>
    </row>
    <row r="86" spans="2:12" ht="12" hidden="1" customHeight="1">
      <c r="B86" s="19"/>
      <c r="C86" s="26" t="s">
        <v>106</v>
      </c>
      <c r="L86" s="19"/>
    </row>
    <row r="87" spans="2:12" s="1" customFormat="1" ht="16.5" hidden="1" customHeight="1">
      <c r="B87" s="31"/>
      <c r="E87" s="287" t="s">
        <v>107</v>
      </c>
      <c r="F87" s="286"/>
      <c r="G87" s="286"/>
      <c r="H87" s="286"/>
      <c r="I87" s="96"/>
      <c r="L87" s="31"/>
    </row>
    <row r="88" spans="2:12" s="1" customFormat="1" ht="12" hidden="1" customHeight="1">
      <c r="B88" s="31"/>
      <c r="C88" s="26" t="s">
        <v>108</v>
      </c>
      <c r="I88" s="96"/>
      <c r="L88" s="31"/>
    </row>
    <row r="89" spans="2:12" s="1" customFormat="1" ht="16.5" hidden="1" customHeight="1">
      <c r="B89" s="31"/>
      <c r="E89" s="271" t="str">
        <f>E11</f>
        <v>SO 701.2b - SO 701.2b ZTI SOCIÁLKY SÁLY</v>
      </c>
      <c r="F89" s="286"/>
      <c r="G89" s="286"/>
      <c r="H89" s="286"/>
      <c r="I89" s="96"/>
      <c r="L89" s="31"/>
    </row>
    <row r="90" spans="2:12" s="1" customFormat="1" ht="6.95" hidden="1" customHeight="1">
      <c r="B90" s="31"/>
      <c r="I90" s="96"/>
      <c r="L90" s="31"/>
    </row>
    <row r="91" spans="2:12" s="1" customFormat="1" ht="12" hidden="1" customHeight="1">
      <c r="B91" s="31"/>
      <c r="C91" s="26" t="s">
        <v>20</v>
      </c>
      <c r="F91" s="24" t="str">
        <f>F14</f>
        <v>Náměstí T. G. M. čp. 1</v>
      </c>
      <c r="I91" s="97" t="s">
        <v>22</v>
      </c>
      <c r="J91" s="51" t="str">
        <f>IF(J14="","",J14)</f>
        <v>5. 4. 2019</v>
      </c>
      <c r="L91" s="31"/>
    </row>
    <row r="92" spans="2:12" s="1" customFormat="1" ht="6.95" hidden="1" customHeight="1">
      <c r="B92" s="31"/>
      <c r="I92" s="96"/>
      <c r="L92" s="31"/>
    </row>
    <row r="93" spans="2:12" s="1" customFormat="1" ht="15.2" hidden="1" customHeight="1">
      <c r="B93" s="31"/>
      <c r="C93" s="26" t="s">
        <v>24</v>
      </c>
      <c r="F93" s="24" t="str">
        <f>E17</f>
        <v>MĚSTO ČESKÁ LÍPA</v>
      </c>
      <c r="I93" s="97" t="s">
        <v>30</v>
      </c>
      <c r="J93" s="29" t="str">
        <f>E23</f>
        <v>Ing. Petr KUČERA</v>
      </c>
      <c r="L93" s="31"/>
    </row>
    <row r="94" spans="2:12" s="1" customFormat="1" ht="15.2" hidden="1" customHeight="1">
      <c r="B94" s="31"/>
      <c r="C94" s="26" t="s">
        <v>28</v>
      </c>
      <c r="F94" s="24" t="str">
        <f>IF(E20="","",E20)</f>
        <v>Vyplň údaj</v>
      </c>
      <c r="I94" s="97" t="s">
        <v>33</v>
      </c>
      <c r="J94" s="29" t="str">
        <f>E26</f>
        <v>Jaroslav VALENTA</v>
      </c>
      <c r="L94" s="31"/>
    </row>
    <row r="95" spans="2:12" s="1" customFormat="1" ht="10.35" hidden="1" customHeight="1">
      <c r="B95" s="31"/>
      <c r="I95" s="96"/>
      <c r="L95" s="31"/>
    </row>
    <row r="96" spans="2:12" s="1" customFormat="1" ht="29.25" hidden="1" customHeight="1">
      <c r="B96" s="31"/>
      <c r="C96" s="119" t="s">
        <v>111</v>
      </c>
      <c r="D96" s="106"/>
      <c r="E96" s="106"/>
      <c r="F96" s="106"/>
      <c r="G96" s="106"/>
      <c r="H96" s="106"/>
      <c r="I96" s="120"/>
      <c r="J96" s="121" t="s">
        <v>112</v>
      </c>
      <c r="K96" s="106"/>
      <c r="L96" s="31"/>
    </row>
    <row r="97" spans="2:47" s="1" customFormat="1" ht="10.35" hidden="1" customHeight="1">
      <c r="B97" s="31"/>
      <c r="I97" s="96"/>
      <c r="L97" s="31"/>
    </row>
    <row r="98" spans="2:47" s="1" customFormat="1" ht="22.9" hidden="1" customHeight="1">
      <c r="B98" s="31"/>
      <c r="C98" s="122" t="s">
        <v>113</v>
      </c>
      <c r="I98" s="96"/>
      <c r="J98" s="65">
        <f>J124</f>
        <v>0</v>
      </c>
      <c r="L98" s="31"/>
      <c r="AU98" s="16" t="s">
        <v>114</v>
      </c>
    </row>
    <row r="99" spans="2:47" s="8" customFormat="1" ht="24.95" hidden="1" customHeight="1">
      <c r="B99" s="123"/>
      <c r="D99" s="124" t="s">
        <v>121</v>
      </c>
      <c r="E99" s="125"/>
      <c r="F99" s="125"/>
      <c r="G99" s="125"/>
      <c r="H99" s="125"/>
      <c r="I99" s="126"/>
      <c r="J99" s="127">
        <f>J125</f>
        <v>0</v>
      </c>
      <c r="L99" s="123"/>
    </row>
    <row r="100" spans="2:47" s="9" customFormat="1" ht="19.899999999999999" hidden="1" customHeight="1">
      <c r="B100" s="128"/>
      <c r="D100" s="129" t="s">
        <v>596</v>
      </c>
      <c r="E100" s="130"/>
      <c r="F100" s="130"/>
      <c r="G100" s="130"/>
      <c r="H100" s="130"/>
      <c r="I100" s="131"/>
      <c r="J100" s="132">
        <f>J126</f>
        <v>0</v>
      </c>
      <c r="L100" s="128"/>
    </row>
    <row r="101" spans="2:47" s="9" customFormat="1" ht="19.899999999999999" hidden="1" customHeight="1">
      <c r="B101" s="128"/>
      <c r="D101" s="129" t="s">
        <v>417</v>
      </c>
      <c r="E101" s="130"/>
      <c r="F101" s="130"/>
      <c r="G101" s="130"/>
      <c r="H101" s="130"/>
      <c r="I101" s="131"/>
      <c r="J101" s="132">
        <f>J168</f>
        <v>0</v>
      </c>
      <c r="L101" s="128"/>
    </row>
    <row r="102" spans="2:47" s="9" customFormat="1" ht="19.899999999999999" hidden="1" customHeight="1">
      <c r="B102" s="128"/>
      <c r="D102" s="129" t="s">
        <v>597</v>
      </c>
      <c r="E102" s="130"/>
      <c r="F102" s="130"/>
      <c r="G102" s="130"/>
      <c r="H102" s="130"/>
      <c r="I102" s="131"/>
      <c r="J102" s="132">
        <f>J206</f>
        <v>0</v>
      </c>
      <c r="L102" s="128"/>
    </row>
    <row r="103" spans="2:47" s="1" customFormat="1" ht="21.75" hidden="1" customHeight="1">
      <c r="B103" s="31"/>
      <c r="I103" s="96"/>
      <c r="L103" s="31"/>
    </row>
    <row r="104" spans="2:47" s="1" customFormat="1" ht="6.95" hidden="1" customHeight="1">
      <c r="B104" s="43"/>
      <c r="C104" s="44"/>
      <c r="D104" s="44"/>
      <c r="E104" s="44"/>
      <c r="F104" s="44"/>
      <c r="G104" s="44"/>
      <c r="H104" s="44"/>
      <c r="I104" s="117"/>
      <c r="J104" s="44"/>
      <c r="K104" s="44"/>
      <c r="L104" s="31"/>
    </row>
    <row r="105" spans="2:47" hidden="1"/>
    <row r="106" spans="2:47" hidden="1"/>
    <row r="107" spans="2:47" hidden="1"/>
    <row r="108" spans="2:47" s="1" customFormat="1" ht="6.95" customHeight="1">
      <c r="B108" s="45"/>
      <c r="C108" s="46"/>
      <c r="D108" s="46"/>
      <c r="E108" s="46"/>
      <c r="F108" s="46"/>
      <c r="G108" s="46"/>
      <c r="H108" s="46"/>
      <c r="I108" s="118"/>
      <c r="J108" s="46"/>
      <c r="K108" s="46"/>
      <c r="L108" s="31"/>
    </row>
    <row r="109" spans="2:47" s="1" customFormat="1" ht="24.95" customHeight="1">
      <c r="B109" s="31"/>
      <c r="C109" s="20" t="s">
        <v>128</v>
      </c>
      <c r="I109" s="96"/>
      <c r="L109" s="31"/>
    </row>
    <row r="110" spans="2:47" s="1" customFormat="1" ht="6.95" customHeight="1">
      <c r="B110" s="31"/>
      <c r="I110" s="96"/>
      <c r="L110" s="31"/>
    </row>
    <row r="111" spans="2:47" s="1" customFormat="1" ht="12" customHeight="1">
      <c r="B111" s="31"/>
      <c r="C111" s="26" t="s">
        <v>16</v>
      </c>
      <c r="I111" s="96"/>
      <c r="L111" s="31"/>
    </row>
    <row r="112" spans="2:47" s="1" customFormat="1" ht="16.5" customHeight="1">
      <c r="B112" s="31"/>
      <c r="E112" s="287" t="str">
        <f>E7</f>
        <v>STAVEBNÍ ÚPRAVY ZTI V ČÁSTI BUDOVY 1.NP. ZUŠ ČESKÁ LÍPA-A</v>
      </c>
      <c r="F112" s="288"/>
      <c r="G112" s="288"/>
      <c r="H112" s="288"/>
      <c r="I112" s="96"/>
      <c r="L112" s="31"/>
    </row>
    <row r="113" spans="2:65" ht="12" customHeight="1">
      <c r="B113" s="19"/>
      <c r="C113" s="26" t="s">
        <v>106</v>
      </c>
      <c r="L113" s="19"/>
    </row>
    <row r="114" spans="2:65" s="1" customFormat="1" ht="16.5" customHeight="1">
      <c r="B114" s="31"/>
      <c r="E114" s="287" t="s">
        <v>107</v>
      </c>
      <c r="F114" s="286"/>
      <c r="G114" s="286"/>
      <c r="H114" s="286"/>
      <c r="I114" s="96"/>
      <c r="L114" s="31"/>
    </row>
    <row r="115" spans="2:65" s="1" customFormat="1" ht="12" customHeight="1">
      <c r="B115" s="31"/>
      <c r="C115" s="26" t="s">
        <v>108</v>
      </c>
      <c r="I115" s="96"/>
      <c r="L115" s="31"/>
    </row>
    <row r="116" spans="2:65" s="1" customFormat="1" ht="16.5" customHeight="1">
      <c r="B116" s="31"/>
      <c r="E116" s="271" t="str">
        <f>E11</f>
        <v>SO 701.2b - SO 701.2b ZTI SOCIÁLKY SÁLY</v>
      </c>
      <c r="F116" s="286"/>
      <c r="G116" s="286"/>
      <c r="H116" s="286"/>
      <c r="I116" s="96"/>
      <c r="L116" s="31"/>
    </row>
    <row r="117" spans="2:65" s="1" customFormat="1" ht="6.95" customHeight="1">
      <c r="B117" s="31"/>
      <c r="I117" s="96"/>
      <c r="L117" s="31"/>
    </row>
    <row r="118" spans="2:65" s="1" customFormat="1" ht="12" customHeight="1">
      <c r="B118" s="31"/>
      <c r="C118" s="26" t="s">
        <v>20</v>
      </c>
      <c r="F118" s="24" t="str">
        <f>F14</f>
        <v>Náměstí T. G. M. čp. 1</v>
      </c>
      <c r="I118" s="97" t="s">
        <v>22</v>
      </c>
      <c r="J118" s="51" t="str">
        <f>IF(J14="","",J14)</f>
        <v>5. 4. 2019</v>
      </c>
      <c r="L118" s="31"/>
    </row>
    <row r="119" spans="2:65" s="1" customFormat="1" ht="6.95" customHeight="1">
      <c r="B119" s="31"/>
      <c r="I119" s="96"/>
      <c r="L119" s="31"/>
    </row>
    <row r="120" spans="2:65" s="1" customFormat="1" ht="15.2" customHeight="1">
      <c r="B120" s="31"/>
      <c r="C120" s="26" t="s">
        <v>24</v>
      </c>
      <c r="F120" s="24" t="str">
        <f>E17</f>
        <v>MĚSTO ČESKÁ LÍPA</v>
      </c>
      <c r="I120" s="97" t="s">
        <v>30</v>
      </c>
      <c r="J120" s="29" t="str">
        <f>E23</f>
        <v>Ing. Petr KUČERA</v>
      </c>
      <c r="L120" s="31"/>
    </row>
    <row r="121" spans="2:65" s="1" customFormat="1" ht="15.2" customHeight="1">
      <c r="B121" s="31"/>
      <c r="C121" s="26" t="s">
        <v>28</v>
      </c>
      <c r="F121" s="24" t="str">
        <f>IF(E20="","",E20)</f>
        <v>Vyplň údaj</v>
      </c>
      <c r="I121" s="97" t="s">
        <v>33</v>
      </c>
      <c r="J121" s="29" t="str">
        <f>E26</f>
        <v>Jaroslav VALENTA</v>
      </c>
      <c r="L121" s="31"/>
    </row>
    <row r="122" spans="2:65" s="1" customFormat="1" ht="10.35" customHeight="1">
      <c r="B122" s="31"/>
      <c r="I122" s="96"/>
      <c r="L122" s="31"/>
    </row>
    <row r="123" spans="2:65" s="10" customFormat="1" ht="29.25" customHeight="1">
      <c r="B123" s="133"/>
      <c r="C123" s="134" t="s">
        <v>129</v>
      </c>
      <c r="D123" s="135" t="s">
        <v>62</v>
      </c>
      <c r="E123" s="135" t="s">
        <v>58</v>
      </c>
      <c r="F123" s="135" t="s">
        <v>59</v>
      </c>
      <c r="G123" s="135" t="s">
        <v>130</v>
      </c>
      <c r="H123" s="135" t="s">
        <v>131</v>
      </c>
      <c r="I123" s="136" t="s">
        <v>132</v>
      </c>
      <c r="J123" s="135" t="s">
        <v>112</v>
      </c>
      <c r="K123" s="137" t="s">
        <v>133</v>
      </c>
      <c r="L123" s="133"/>
      <c r="M123" s="58" t="s">
        <v>1</v>
      </c>
      <c r="N123" s="59" t="s">
        <v>41</v>
      </c>
      <c r="O123" s="59" t="s">
        <v>134</v>
      </c>
      <c r="P123" s="59" t="s">
        <v>135</v>
      </c>
      <c r="Q123" s="59" t="s">
        <v>136</v>
      </c>
      <c r="R123" s="59" t="s">
        <v>137</v>
      </c>
      <c r="S123" s="59" t="s">
        <v>138</v>
      </c>
      <c r="T123" s="60" t="s">
        <v>139</v>
      </c>
    </row>
    <row r="124" spans="2:65" s="1" customFormat="1" ht="22.9" customHeight="1">
      <c r="B124" s="31"/>
      <c r="C124" s="204" t="s">
        <v>140</v>
      </c>
      <c r="D124" s="195"/>
      <c r="E124" s="195"/>
      <c r="F124" s="195"/>
      <c r="G124" s="195"/>
      <c r="H124" s="195"/>
      <c r="I124" s="195"/>
      <c r="J124" s="205">
        <f>BK124</f>
        <v>0</v>
      </c>
      <c r="K124" s="195"/>
      <c r="L124" s="31"/>
      <c r="M124" s="61"/>
      <c r="N124" s="52"/>
      <c r="O124" s="52"/>
      <c r="P124" s="139">
        <f>P125</f>
        <v>0</v>
      </c>
      <c r="Q124" s="52"/>
      <c r="R124" s="139">
        <f>R125</f>
        <v>0</v>
      </c>
      <c r="S124" s="52"/>
      <c r="T124" s="140">
        <f>T125</f>
        <v>0</v>
      </c>
      <c r="AT124" s="16" t="s">
        <v>76</v>
      </c>
      <c r="AU124" s="16" t="s">
        <v>114</v>
      </c>
      <c r="BK124" s="141">
        <f>BK125</f>
        <v>0</v>
      </c>
    </row>
    <row r="125" spans="2:65" s="11" customFormat="1" ht="25.9" customHeight="1">
      <c r="B125" s="142"/>
      <c r="C125" s="206"/>
      <c r="D125" s="207" t="s">
        <v>76</v>
      </c>
      <c r="E125" s="208" t="s">
        <v>273</v>
      </c>
      <c r="F125" s="208" t="s">
        <v>274</v>
      </c>
      <c r="G125" s="206"/>
      <c r="H125" s="206"/>
      <c r="I125" s="206"/>
      <c r="J125" s="209">
        <f>BK125</f>
        <v>0</v>
      </c>
      <c r="K125" s="206"/>
      <c r="L125" s="142"/>
      <c r="M125" s="147"/>
      <c r="N125" s="148"/>
      <c r="O125" s="148"/>
      <c r="P125" s="149">
        <f>P126+P168+P206</f>
        <v>0</v>
      </c>
      <c r="Q125" s="148"/>
      <c r="R125" s="149">
        <f>R126+R168+R206</f>
        <v>0</v>
      </c>
      <c r="S125" s="148"/>
      <c r="T125" s="150">
        <f>T126+T168+T206</f>
        <v>0</v>
      </c>
      <c r="AR125" s="143" t="s">
        <v>86</v>
      </c>
      <c r="AT125" s="151" t="s">
        <v>76</v>
      </c>
      <c r="AU125" s="151" t="s">
        <v>77</v>
      </c>
      <c r="AY125" s="143" t="s">
        <v>143</v>
      </c>
      <c r="BK125" s="152">
        <f>BK126+BK168+BK206</f>
        <v>0</v>
      </c>
    </row>
    <row r="126" spans="2:65" s="11" customFormat="1" ht="22.9" customHeight="1">
      <c r="B126" s="142"/>
      <c r="C126" s="206"/>
      <c r="D126" s="207" t="s">
        <v>76</v>
      </c>
      <c r="E126" s="210" t="s">
        <v>598</v>
      </c>
      <c r="F126" s="210" t="s">
        <v>599</v>
      </c>
      <c r="G126" s="206"/>
      <c r="H126" s="206"/>
      <c r="I126" s="206"/>
      <c r="J126" s="211">
        <f>BK126</f>
        <v>0</v>
      </c>
      <c r="K126" s="206"/>
      <c r="L126" s="142"/>
      <c r="M126" s="147"/>
      <c r="N126" s="148"/>
      <c r="O126" s="148"/>
      <c r="P126" s="149">
        <f>SUM(P127:P167)</f>
        <v>0</v>
      </c>
      <c r="Q126" s="148"/>
      <c r="R126" s="149">
        <f>SUM(R127:R167)</f>
        <v>0</v>
      </c>
      <c r="S126" s="148"/>
      <c r="T126" s="150">
        <f>SUM(T127:T167)</f>
        <v>0</v>
      </c>
      <c r="AR126" s="143" t="s">
        <v>86</v>
      </c>
      <c r="AT126" s="151" t="s">
        <v>76</v>
      </c>
      <c r="AU126" s="151" t="s">
        <v>84</v>
      </c>
      <c r="AY126" s="143" t="s">
        <v>143</v>
      </c>
      <c r="BK126" s="152">
        <f>SUM(BK127:BK167)</f>
        <v>0</v>
      </c>
    </row>
    <row r="127" spans="2:65" s="1" customFormat="1" ht="24" customHeight="1">
      <c r="B127" s="155"/>
      <c r="C127" s="221" t="s">
        <v>84</v>
      </c>
      <c r="D127" s="221" t="s">
        <v>146</v>
      </c>
      <c r="E127" s="222" t="s">
        <v>600</v>
      </c>
      <c r="F127" s="223" t="s">
        <v>601</v>
      </c>
      <c r="G127" s="224" t="s">
        <v>328</v>
      </c>
      <c r="H127" s="225">
        <v>8.8000000000000007</v>
      </c>
      <c r="I127" s="156"/>
      <c r="J127" s="226">
        <f>ROUND(I127*H127,2)</f>
        <v>0</v>
      </c>
      <c r="K127" s="223" t="s">
        <v>1</v>
      </c>
      <c r="L127" s="31"/>
      <c r="M127" s="157" t="s">
        <v>1</v>
      </c>
      <c r="N127" s="158" t="s">
        <v>42</v>
      </c>
      <c r="O127" s="54"/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61" t="s">
        <v>257</v>
      </c>
      <c r="AT127" s="161" t="s">
        <v>146</v>
      </c>
      <c r="AU127" s="161" t="s">
        <v>86</v>
      </c>
      <c r="AY127" s="16" t="s">
        <v>143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6" t="s">
        <v>84</v>
      </c>
      <c r="BK127" s="162">
        <f>ROUND(I127*H127,2)</f>
        <v>0</v>
      </c>
      <c r="BL127" s="16" t="s">
        <v>257</v>
      </c>
      <c r="BM127" s="161" t="s">
        <v>86</v>
      </c>
    </row>
    <row r="128" spans="2:65" s="13" customFormat="1">
      <c r="B128" s="168"/>
      <c r="C128" s="214"/>
      <c r="D128" s="215" t="s">
        <v>152</v>
      </c>
      <c r="E128" s="216" t="s">
        <v>1</v>
      </c>
      <c r="F128" s="212" t="s">
        <v>602</v>
      </c>
      <c r="G128" s="214"/>
      <c r="H128" s="217">
        <v>8.8000000000000007</v>
      </c>
      <c r="I128" s="214"/>
      <c r="J128" s="214"/>
      <c r="K128" s="214"/>
      <c r="L128" s="168"/>
      <c r="M128" s="170"/>
      <c r="N128" s="171"/>
      <c r="O128" s="171"/>
      <c r="P128" s="171"/>
      <c r="Q128" s="171"/>
      <c r="R128" s="171"/>
      <c r="S128" s="171"/>
      <c r="T128" s="172"/>
      <c r="AT128" s="169" t="s">
        <v>152</v>
      </c>
      <c r="AU128" s="169" t="s">
        <v>86</v>
      </c>
      <c r="AV128" s="13" t="s">
        <v>86</v>
      </c>
      <c r="AW128" s="13" t="s">
        <v>32</v>
      </c>
      <c r="AX128" s="13" t="s">
        <v>77</v>
      </c>
      <c r="AY128" s="169" t="s">
        <v>143</v>
      </c>
    </row>
    <row r="129" spans="2:65" s="14" customFormat="1">
      <c r="B129" s="173"/>
      <c r="C129" s="232"/>
      <c r="D129" s="215" t="s">
        <v>152</v>
      </c>
      <c r="E129" s="233" t="s">
        <v>1</v>
      </c>
      <c r="F129" s="234" t="s">
        <v>177</v>
      </c>
      <c r="G129" s="232"/>
      <c r="H129" s="235">
        <v>8.8000000000000007</v>
      </c>
      <c r="I129" s="232"/>
      <c r="J129" s="232"/>
      <c r="K129" s="232"/>
      <c r="L129" s="173"/>
      <c r="M129" s="175"/>
      <c r="N129" s="176"/>
      <c r="O129" s="176"/>
      <c r="P129" s="176"/>
      <c r="Q129" s="176"/>
      <c r="R129" s="176"/>
      <c r="S129" s="176"/>
      <c r="T129" s="177"/>
      <c r="AT129" s="174" t="s">
        <v>152</v>
      </c>
      <c r="AU129" s="174" t="s">
        <v>86</v>
      </c>
      <c r="AV129" s="14" t="s">
        <v>150</v>
      </c>
      <c r="AW129" s="14" t="s">
        <v>32</v>
      </c>
      <c r="AX129" s="14" t="s">
        <v>84</v>
      </c>
      <c r="AY129" s="174" t="s">
        <v>143</v>
      </c>
    </row>
    <row r="130" spans="2:65" s="1" customFormat="1" ht="24" customHeight="1">
      <c r="B130" s="155"/>
      <c r="C130" s="221" t="s">
        <v>86</v>
      </c>
      <c r="D130" s="221" t="s">
        <v>146</v>
      </c>
      <c r="E130" s="222" t="s">
        <v>603</v>
      </c>
      <c r="F130" s="223" t="s">
        <v>604</v>
      </c>
      <c r="G130" s="224" t="s">
        <v>328</v>
      </c>
      <c r="H130" s="225">
        <v>14.5</v>
      </c>
      <c r="I130" s="156"/>
      <c r="J130" s="226">
        <f>ROUND(I130*H130,2)</f>
        <v>0</v>
      </c>
      <c r="K130" s="223" t="s">
        <v>1</v>
      </c>
      <c r="L130" s="31"/>
      <c r="M130" s="157" t="s">
        <v>1</v>
      </c>
      <c r="N130" s="158" t="s">
        <v>42</v>
      </c>
      <c r="O130" s="54"/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61" t="s">
        <v>257</v>
      </c>
      <c r="AT130" s="161" t="s">
        <v>146</v>
      </c>
      <c r="AU130" s="161" t="s">
        <v>86</v>
      </c>
      <c r="AY130" s="16" t="s">
        <v>143</v>
      </c>
      <c r="BE130" s="162">
        <f>IF(N130="základní",J130,0)</f>
        <v>0</v>
      </c>
      <c r="BF130" s="162">
        <f>IF(N130="snížená",J130,0)</f>
        <v>0</v>
      </c>
      <c r="BG130" s="162">
        <f>IF(N130="zákl. přenesená",J130,0)</f>
        <v>0</v>
      </c>
      <c r="BH130" s="162">
        <f>IF(N130="sníž. přenesená",J130,0)</f>
        <v>0</v>
      </c>
      <c r="BI130" s="162">
        <f>IF(N130="nulová",J130,0)</f>
        <v>0</v>
      </c>
      <c r="BJ130" s="16" t="s">
        <v>84</v>
      </c>
      <c r="BK130" s="162">
        <f>ROUND(I130*H130,2)</f>
        <v>0</v>
      </c>
      <c r="BL130" s="16" t="s">
        <v>257</v>
      </c>
      <c r="BM130" s="161" t="s">
        <v>150</v>
      </c>
    </row>
    <row r="131" spans="2:65" s="13" customFormat="1">
      <c r="B131" s="168"/>
      <c r="C131" s="214"/>
      <c r="D131" s="215" t="s">
        <v>152</v>
      </c>
      <c r="E131" s="216" t="s">
        <v>1</v>
      </c>
      <c r="F131" s="212" t="s">
        <v>605</v>
      </c>
      <c r="G131" s="214"/>
      <c r="H131" s="217">
        <v>14.5</v>
      </c>
      <c r="I131" s="214"/>
      <c r="J131" s="214"/>
      <c r="K131" s="214"/>
      <c r="L131" s="168"/>
      <c r="M131" s="170"/>
      <c r="N131" s="171"/>
      <c r="O131" s="171"/>
      <c r="P131" s="171"/>
      <c r="Q131" s="171"/>
      <c r="R131" s="171"/>
      <c r="S131" s="171"/>
      <c r="T131" s="172"/>
      <c r="AT131" s="169" t="s">
        <v>152</v>
      </c>
      <c r="AU131" s="169" t="s">
        <v>86</v>
      </c>
      <c r="AV131" s="13" t="s">
        <v>86</v>
      </c>
      <c r="AW131" s="13" t="s">
        <v>32</v>
      </c>
      <c r="AX131" s="13" t="s">
        <v>77</v>
      </c>
      <c r="AY131" s="169" t="s">
        <v>143</v>
      </c>
    </row>
    <row r="132" spans="2:65" s="14" customFormat="1">
      <c r="B132" s="173"/>
      <c r="C132" s="232"/>
      <c r="D132" s="215" t="s">
        <v>152</v>
      </c>
      <c r="E132" s="233" t="s">
        <v>1</v>
      </c>
      <c r="F132" s="234" t="s">
        <v>177</v>
      </c>
      <c r="G132" s="232"/>
      <c r="H132" s="235">
        <v>14.5</v>
      </c>
      <c r="I132" s="232"/>
      <c r="J132" s="232"/>
      <c r="K132" s="232"/>
      <c r="L132" s="173"/>
      <c r="M132" s="175"/>
      <c r="N132" s="176"/>
      <c r="O132" s="176"/>
      <c r="P132" s="176"/>
      <c r="Q132" s="176"/>
      <c r="R132" s="176"/>
      <c r="S132" s="176"/>
      <c r="T132" s="177"/>
      <c r="AT132" s="174" t="s">
        <v>152</v>
      </c>
      <c r="AU132" s="174" t="s">
        <v>86</v>
      </c>
      <c r="AV132" s="14" t="s">
        <v>150</v>
      </c>
      <c r="AW132" s="14" t="s">
        <v>32</v>
      </c>
      <c r="AX132" s="14" t="s">
        <v>84</v>
      </c>
      <c r="AY132" s="174" t="s">
        <v>143</v>
      </c>
    </row>
    <row r="133" spans="2:65" s="1" customFormat="1" ht="24" customHeight="1">
      <c r="B133" s="155"/>
      <c r="C133" s="221" t="s">
        <v>182</v>
      </c>
      <c r="D133" s="221" t="s">
        <v>146</v>
      </c>
      <c r="E133" s="222" t="s">
        <v>606</v>
      </c>
      <c r="F133" s="223" t="s">
        <v>607</v>
      </c>
      <c r="G133" s="224" t="s">
        <v>328</v>
      </c>
      <c r="H133" s="225">
        <v>5.8</v>
      </c>
      <c r="I133" s="156"/>
      <c r="J133" s="226">
        <f>ROUND(I133*H133,2)</f>
        <v>0</v>
      </c>
      <c r="K133" s="223" t="s">
        <v>1</v>
      </c>
      <c r="L133" s="31"/>
      <c r="M133" s="157" t="s">
        <v>1</v>
      </c>
      <c r="N133" s="158" t="s">
        <v>42</v>
      </c>
      <c r="O133" s="54"/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61" t="s">
        <v>257</v>
      </c>
      <c r="AT133" s="161" t="s">
        <v>146</v>
      </c>
      <c r="AU133" s="161" t="s">
        <v>86</v>
      </c>
      <c r="AY133" s="16" t="s">
        <v>143</v>
      </c>
      <c r="BE133" s="162">
        <f>IF(N133="základní",J133,0)</f>
        <v>0</v>
      </c>
      <c r="BF133" s="162">
        <f>IF(N133="snížená",J133,0)</f>
        <v>0</v>
      </c>
      <c r="BG133" s="162">
        <f>IF(N133="zákl. přenesená",J133,0)</f>
        <v>0</v>
      </c>
      <c r="BH133" s="162">
        <f>IF(N133="sníž. přenesená",J133,0)</f>
        <v>0</v>
      </c>
      <c r="BI133" s="162">
        <f>IF(N133="nulová",J133,0)</f>
        <v>0</v>
      </c>
      <c r="BJ133" s="16" t="s">
        <v>84</v>
      </c>
      <c r="BK133" s="162">
        <f>ROUND(I133*H133,2)</f>
        <v>0</v>
      </c>
      <c r="BL133" s="16" t="s">
        <v>257</v>
      </c>
      <c r="BM133" s="161" t="s">
        <v>144</v>
      </c>
    </row>
    <row r="134" spans="2:65" s="13" customFormat="1">
      <c r="B134" s="168"/>
      <c r="C134" s="214"/>
      <c r="D134" s="215" t="s">
        <v>152</v>
      </c>
      <c r="E134" s="216" t="s">
        <v>1</v>
      </c>
      <c r="F134" s="212" t="s">
        <v>608</v>
      </c>
      <c r="G134" s="214"/>
      <c r="H134" s="217">
        <v>5.8</v>
      </c>
      <c r="I134" s="214"/>
      <c r="J134" s="214"/>
      <c r="K134" s="214"/>
      <c r="L134" s="168"/>
      <c r="M134" s="170"/>
      <c r="N134" s="171"/>
      <c r="O134" s="171"/>
      <c r="P134" s="171"/>
      <c r="Q134" s="171"/>
      <c r="R134" s="171"/>
      <c r="S134" s="171"/>
      <c r="T134" s="172"/>
      <c r="AT134" s="169" t="s">
        <v>152</v>
      </c>
      <c r="AU134" s="169" t="s">
        <v>86</v>
      </c>
      <c r="AV134" s="13" t="s">
        <v>86</v>
      </c>
      <c r="AW134" s="13" t="s">
        <v>32</v>
      </c>
      <c r="AX134" s="13" t="s">
        <v>77</v>
      </c>
      <c r="AY134" s="169" t="s">
        <v>143</v>
      </c>
    </row>
    <row r="135" spans="2:65" s="14" customFormat="1">
      <c r="B135" s="173"/>
      <c r="C135" s="232"/>
      <c r="D135" s="215" t="s">
        <v>152</v>
      </c>
      <c r="E135" s="233" t="s">
        <v>1</v>
      </c>
      <c r="F135" s="234" t="s">
        <v>177</v>
      </c>
      <c r="G135" s="232"/>
      <c r="H135" s="235">
        <v>5.8</v>
      </c>
      <c r="I135" s="232"/>
      <c r="J135" s="232"/>
      <c r="K135" s="232"/>
      <c r="L135" s="173"/>
      <c r="M135" s="175"/>
      <c r="N135" s="176"/>
      <c r="O135" s="176"/>
      <c r="P135" s="176"/>
      <c r="Q135" s="176"/>
      <c r="R135" s="176"/>
      <c r="S135" s="176"/>
      <c r="T135" s="177"/>
      <c r="AT135" s="174" t="s">
        <v>152</v>
      </c>
      <c r="AU135" s="174" t="s">
        <v>86</v>
      </c>
      <c r="AV135" s="14" t="s">
        <v>150</v>
      </c>
      <c r="AW135" s="14" t="s">
        <v>32</v>
      </c>
      <c r="AX135" s="14" t="s">
        <v>84</v>
      </c>
      <c r="AY135" s="174" t="s">
        <v>143</v>
      </c>
    </row>
    <row r="136" spans="2:65" s="1" customFormat="1" ht="24" customHeight="1">
      <c r="B136" s="155"/>
      <c r="C136" s="221" t="s">
        <v>150</v>
      </c>
      <c r="D136" s="221" t="s">
        <v>146</v>
      </c>
      <c r="E136" s="222" t="s">
        <v>609</v>
      </c>
      <c r="F136" s="223" t="s">
        <v>610</v>
      </c>
      <c r="G136" s="224" t="s">
        <v>328</v>
      </c>
      <c r="H136" s="225">
        <v>3.7</v>
      </c>
      <c r="I136" s="156"/>
      <c r="J136" s="226">
        <f>ROUND(I136*H136,2)</f>
        <v>0</v>
      </c>
      <c r="K136" s="223" t="s">
        <v>1</v>
      </c>
      <c r="L136" s="31"/>
      <c r="M136" s="157" t="s">
        <v>1</v>
      </c>
      <c r="N136" s="158" t="s">
        <v>42</v>
      </c>
      <c r="O136" s="54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257</v>
      </c>
      <c r="AT136" s="161" t="s">
        <v>146</v>
      </c>
      <c r="AU136" s="161" t="s">
        <v>86</v>
      </c>
      <c r="AY136" s="16" t="s">
        <v>143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6" t="s">
        <v>84</v>
      </c>
      <c r="BK136" s="162">
        <f>ROUND(I136*H136,2)</f>
        <v>0</v>
      </c>
      <c r="BL136" s="16" t="s">
        <v>257</v>
      </c>
      <c r="BM136" s="161" t="s">
        <v>207</v>
      </c>
    </row>
    <row r="137" spans="2:65" s="13" customFormat="1">
      <c r="B137" s="168"/>
      <c r="C137" s="214"/>
      <c r="D137" s="215" t="s">
        <v>152</v>
      </c>
      <c r="E137" s="216" t="s">
        <v>1</v>
      </c>
      <c r="F137" s="212" t="s">
        <v>611</v>
      </c>
      <c r="G137" s="214"/>
      <c r="H137" s="217">
        <v>3.7</v>
      </c>
      <c r="I137" s="214"/>
      <c r="J137" s="214"/>
      <c r="K137" s="214"/>
      <c r="L137" s="168"/>
      <c r="M137" s="170"/>
      <c r="N137" s="171"/>
      <c r="O137" s="171"/>
      <c r="P137" s="171"/>
      <c r="Q137" s="171"/>
      <c r="R137" s="171"/>
      <c r="S137" s="171"/>
      <c r="T137" s="172"/>
      <c r="AT137" s="169" t="s">
        <v>152</v>
      </c>
      <c r="AU137" s="169" t="s">
        <v>86</v>
      </c>
      <c r="AV137" s="13" t="s">
        <v>86</v>
      </c>
      <c r="AW137" s="13" t="s">
        <v>32</v>
      </c>
      <c r="AX137" s="13" t="s">
        <v>77</v>
      </c>
      <c r="AY137" s="169" t="s">
        <v>143</v>
      </c>
    </row>
    <row r="138" spans="2:65" s="14" customFormat="1">
      <c r="B138" s="173"/>
      <c r="C138" s="232"/>
      <c r="D138" s="215" t="s">
        <v>152</v>
      </c>
      <c r="E138" s="233" t="s">
        <v>1</v>
      </c>
      <c r="F138" s="234" t="s">
        <v>177</v>
      </c>
      <c r="G138" s="232"/>
      <c r="H138" s="235">
        <v>3.7</v>
      </c>
      <c r="I138" s="232"/>
      <c r="J138" s="232"/>
      <c r="K138" s="232"/>
      <c r="L138" s="173"/>
      <c r="M138" s="175"/>
      <c r="N138" s="176"/>
      <c r="O138" s="176"/>
      <c r="P138" s="176"/>
      <c r="Q138" s="176"/>
      <c r="R138" s="176"/>
      <c r="S138" s="176"/>
      <c r="T138" s="177"/>
      <c r="AT138" s="174" t="s">
        <v>152</v>
      </c>
      <c r="AU138" s="174" t="s">
        <v>86</v>
      </c>
      <c r="AV138" s="14" t="s">
        <v>150</v>
      </c>
      <c r="AW138" s="14" t="s">
        <v>32</v>
      </c>
      <c r="AX138" s="14" t="s">
        <v>84</v>
      </c>
      <c r="AY138" s="174" t="s">
        <v>143</v>
      </c>
    </row>
    <row r="139" spans="2:65" s="1" customFormat="1" ht="24" customHeight="1">
      <c r="B139" s="155"/>
      <c r="C139" s="221" t="s">
        <v>192</v>
      </c>
      <c r="D139" s="221" t="s">
        <v>146</v>
      </c>
      <c r="E139" s="222" t="s">
        <v>612</v>
      </c>
      <c r="F139" s="223" t="s">
        <v>613</v>
      </c>
      <c r="G139" s="224" t="s">
        <v>328</v>
      </c>
      <c r="H139" s="225">
        <v>10.8</v>
      </c>
      <c r="I139" s="156"/>
      <c r="J139" s="226">
        <f>ROUND(I139*H139,2)</f>
        <v>0</v>
      </c>
      <c r="K139" s="223" t="s">
        <v>1</v>
      </c>
      <c r="L139" s="31"/>
      <c r="M139" s="157" t="s">
        <v>1</v>
      </c>
      <c r="N139" s="158" t="s">
        <v>42</v>
      </c>
      <c r="O139" s="54"/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61" t="s">
        <v>257</v>
      </c>
      <c r="AT139" s="161" t="s">
        <v>146</v>
      </c>
      <c r="AU139" s="161" t="s">
        <v>86</v>
      </c>
      <c r="AY139" s="16" t="s">
        <v>143</v>
      </c>
      <c r="BE139" s="162">
        <f>IF(N139="základní",J139,0)</f>
        <v>0</v>
      </c>
      <c r="BF139" s="162">
        <f>IF(N139="snížená",J139,0)</f>
        <v>0</v>
      </c>
      <c r="BG139" s="162">
        <f>IF(N139="zákl. přenesená",J139,0)</f>
        <v>0</v>
      </c>
      <c r="BH139" s="162">
        <f>IF(N139="sníž. přenesená",J139,0)</f>
        <v>0</v>
      </c>
      <c r="BI139" s="162">
        <f>IF(N139="nulová",J139,0)</f>
        <v>0</v>
      </c>
      <c r="BJ139" s="16" t="s">
        <v>84</v>
      </c>
      <c r="BK139" s="162">
        <f>ROUND(I139*H139,2)</f>
        <v>0</v>
      </c>
      <c r="BL139" s="16" t="s">
        <v>257</v>
      </c>
      <c r="BM139" s="161" t="s">
        <v>228</v>
      </c>
    </row>
    <row r="140" spans="2:65" s="13" customFormat="1">
      <c r="B140" s="168"/>
      <c r="C140" s="214"/>
      <c r="D140" s="215" t="s">
        <v>152</v>
      </c>
      <c r="E140" s="216" t="s">
        <v>1</v>
      </c>
      <c r="F140" s="212" t="s">
        <v>614</v>
      </c>
      <c r="G140" s="214"/>
      <c r="H140" s="217">
        <v>10.8</v>
      </c>
      <c r="I140" s="214"/>
      <c r="J140" s="214"/>
      <c r="K140" s="214"/>
      <c r="L140" s="168"/>
      <c r="M140" s="170"/>
      <c r="N140" s="171"/>
      <c r="O140" s="171"/>
      <c r="P140" s="171"/>
      <c r="Q140" s="171"/>
      <c r="R140" s="171"/>
      <c r="S140" s="171"/>
      <c r="T140" s="172"/>
      <c r="AT140" s="169" t="s">
        <v>152</v>
      </c>
      <c r="AU140" s="169" t="s">
        <v>86</v>
      </c>
      <c r="AV140" s="13" t="s">
        <v>86</v>
      </c>
      <c r="AW140" s="13" t="s">
        <v>32</v>
      </c>
      <c r="AX140" s="13" t="s">
        <v>77</v>
      </c>
      <c r="AY140" s="169" t="s">
        <v>143</v>
      </c>
    </row>
    <row r="141" spans="2:65" s="14" customFormat="1">
      <c r="B141" s="173"/>
      <c r="C141" s="232"/>
      <c r="D141" s="215" t="s">
        <v>152</v>
      </c>
      <c r="E141" s="233" t="s">
        <v>1</v>
      </c>
      <c r="F141" s="234" t="s">
        <v>177</v>
      </c>
      <c r="G141" s="232"/>
      <c r="H141" s="235">
        <v>10.8</v>
      </c>
      <c r="I141" s="232"/>
      <c r="J141" s="232"/>
      <c r="K141" s="232"/>
      <c r="L141" s="173"/>
      <c r="M141" s="175"/>
      <c r="N141" s="176"/>
      <c r="O141" s="176"/>
      <c r="P141" s="176"/>
      <c r="Q141" s="176"/>
      <c r="R141" s="176"/>
      <c r="S141" s="176"/>
      <c r="T141" s="177"/>
      <c r="AT141" s="174" t="s">
        <v>152</v>
      </c>
      <c r="AU141" s="174" t="s">
        <v>86</v>
      </c>
      <c r="AV141" s="14" t="s">
        <v>150</v>
      </c>
      <c r="AW141" s="14" t="s">
        <v>32</v>
      </c>
      <c r="AX141" s="14" t="s">
        <v>84</v>
      </c>
      <c r="AY141" s="174" t="s">
        <v>143</v>
      </c>
    </row>
    <row r="142" spans="2:65" s="1" customFormat="1" ht="24" customHeight="1">
      <c r="B142" s="155"/>
      <c r="C142" s="221" t="s">
        <v>144</v>
      </c>
      <c r="D142" s="221" t="s">
        <v>146</v>
      </c>
      <c r="E142" s="222" t="s">
        <v>615</v>
      </c>
      <c r="F142" s="223" t="s">
        <v>616</v>
      </c>
      <c r="G142" s="224" t="s">
        <v>328</v>
      </c>
      <c r="H142" s="225">
        <v>3</v>
      </c>
      <c r="I142" s="156"/>
      <c r="J142" s="226">
        <f>ROUND(I142*H142,2)</f>
        <v>0</v>
      </c>
      <c r="K142" s="223" t="s">
        <v>1</v>
      </c>
      <c r="L142" s="31"/>
      <c r="M142" s="157" t="s">
        <v>1</v>
      </c>
      <c r="N142" s="158" t="s">
        <v>42</v>
      </c>
      <c r="O142" s="54"/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AR142" s="161" t="s">
        <v>257</v>
      </c>
      <c r="AT142" s="161" t="s">
        <v>146</v>
      </c>
      <c r="AU142" s="161" t="s">
        <v>86</v>
      </c>
      <c r="AY142" s="16" t="s">
        <v>143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16" t="s">
        <v>84</v>
      </c>
      <c r="BK142" s="162">
        <f>ROUND(I142*H142,2)</f>
        <v>0</v>
      </c>
      <c r="BL142" s="16" t="s">
        <v>257</v>
      </c>
      <c r="BM142" s="161" t="s">
        <v>238</v>
      </c>
    </row>
    <row r="143" spans="2:65" s="13" customFormat="1">
      <c r="B143" s="168"/>
      <c r="C143" s="214"/>
      <c r="D143" s="215" t="s">
        <v>152</v>
      </c>
      <c r="E143" s="216" t="s">
        <v>1</v>
      </c>
      <c r="F143" s="212" t="s">
        <v>617</v>
      </c>
      <c r="G143" s="214"/>
      <c r="H143" s="217">
        <v>3</v>
      </c>
      <c r="I143" s="214"/>
      <c r="J143" s="214"/>
      <c r="K143" s="214"/>
      <c r="L143" s="168"/>
      <c r="M143" s="170"/>
      <c r="N143" s="171"/>
      <c r="O143" s="171"/>
      <c r="P143" s="171"/>
      <c r="Q143" s="171"/>
      <c r="R143" s="171"/>
      <c r="S143" s="171"/>
      <c r="T143" s="172"/>
      <c r="AT143" s="169" t="s">
        <v>152</v>
      </c>
      <c r="AU143" s="169" t="s">
        <v>86</v>
      </c>
      <c r="AV143" s="13" t="s">
        <v>86</v>
      </c>
      <c r="AW143" s="13" t="s">
        <v>32</v>
      </c>
      <c r="AX143" s="13" t="s">
        <v>77</v>
      </c>
      <c r="AY143" s="169" t="s">
        <v>143</v>
      </c>
    </row>
    <row r="144" spans="2:65" s="14" customFormat="1">
      <c r="B144" s="173"/>
      <c r="C144" s="232"/>
      <c r="D144" s="215" t="s">
        <v>152</v>
      </c>
      <c r="E144" s="233" t="s">
        <v>1</v>
      </c>
      <c r="F144" s="234" t="s">
        <v>177</v>
      </c>
      <c r="G144" s="232"/>
      <c r="H144" s="235">
        <v>3</v>
      </c>
      <c r="I144" s="232"/>
      <c r="J144" s="232"/>
      <c r="K144" s="232"/>
      <c r="L144" s="173"/>
      <c r="M144" s="175"/>
      <c r="N144" s="176"/>
      <c r="O144" s="176"/>
      <c r="P144" s="176"/>
      <c r="Q144" s="176"/>
      <c r="R144" s="176"/>
      <c r="S144" s="176"/>
      <c r="T144" s="177"/>
      <c r="AT144" s="174" t="s">
        <v>152</v>
      </c>
      <c r="AU144" s="174" t="s">
        <v>86</v>
      </c>
      <c r="AV144" s="14" t="s">
        <v>150</v>
      </c>
      <c r="AW144" s="14" t="s">
        <v>32</v>
      </c>
      <c r="AX144" s="14" t="s">
        <v>84</v>
      </c>
      <c r="AY144" s="174" t="s">
        <v>143</v>
      </c>
    </row>
    <row r="145" spans="2:65" s="1" customFormat="1" ht="24" customHeight="1">
      <c r="B145" s="155"/>
      <c r="C145" s="221" t="s">
        <v>199</v>
      </c>
      <c r="D145" s="221" t="s">
        <v>146</v>
      </c>
      <c r="E145" s="222" t="s">
        <v>618</v>
      </c>
      <c r="F145" s="223" t="s">
        <v>619</v>
      </c>
      <c r="G145" s="224" t="s">
        <v>328</v>
      </c>
      <c r="H145" s="225">
        <v>4</v>
      </c>
      <c r="I145" s="156"/>
      <c r="J145" s="226">
        <f>ROUND(I145*H145,2)</f>
        <v>0</v>
      </c>
      <c r="K145" s="223" t="s">
        <v>1</v>
      </c>
      <c r="L145" s="31"/>
      <c r="M145" s="157" t="s">
        <v>1</v>
      </c>
      <c r="N145" s="158" t="s">
        <v>42</v>
      </c>
      <c r="O145" s="54"/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AR145" s="161" t="s">
        <v>257</v>
      </c>
      <c r="AT145" s="161" t="s">
        <v>146</v>
      </c>
      <c r="AU145" s="161" t="s">
        <v>86</v>
      </c>
      <c r="AY145" s="16" t="s">
        <v>143</v>
      </c>
      <c r="BE145" s="162">
        <f>IF(N145="základní",J145,0)</f>
        <v>0</v>
      </c>
      <c r="BF145" s="162">
        <f>IF(N145="snížená",J145,0)</f>
        <v>0</v>
      </c>
      <c r="BG145" s="162">
        <f>IF(N145="zákl. přenesená",J145,0)</f>
        <v>0</v>
      </c>
      <c r="BH145" s="162">
        <f>IF(N145="sníž. přenesená",J145,0)</f>
        <v>0</v>
      </c>
      <c r="BI145" s="162">
        <f>IF(N145="nulová",J145,0)</f>
        <v>0</v>
      </c>
      <c r="BJ145" s="16" t="s">
        <v>84</v>
      </c>
      <c r="BK145" s="162">
        <f>ROUND(I145*H145,2)</f>
        <v>0</v>
      </c>
      <c r="BL145" s="16" t="s">
        <v>257</v>
      </c>
      <c r="BM145" s="161" t="s">
        <v>250</v>
      </c>
    </row>
    <row r="146" spans="2:65" s="13" customFormat="1">
      <c r="B146" s="168"/>
      <c r="C146" s="214"/>
      <c r="D146" s="215" t="s">
        <v>152</v>
      </c>
      <c r="E146" s="216" t="s">
        <v>1</v>
      </c>
      <c r="F146" s="212" t="s">
        <v>620</v>
      </c>
      <c r="G146" s="214"/>
      <c r="H146" s="217">
        <v>4</v>
      </c>
      <c r="I146" s="214"/>
      <c r="J146" s="214"/>
      <c r="K146" s="214"/>
      <c r="L146" s="168"/>
      <c r="M146" s="170"/>
      <c r="N146" s="171"/>
      <c r="O146" s="171"/>
      <c r="P146" s="171"/>
      <c r="Q146" s="171"/>
      <c r="R146" s="171"/>
      <c r="S146" s="171"/>
      <c r="T146" s="172"/>
      <c r="AT146" s="169" t="s">
        <v>152</v>
      </c>
      <c r="AU146" s="169" t="s">
        <v>86</v>
      </c>
      <c r="AV146" s="13" t="s">
        <v>86</v>
      </c>
      <c r="AW146" s="13" t="s">
        <v>32</v>
      </c>
      <c r="AX146" s="13" t="s">
        <v>77</v>
      </c>
      <c r="AY146" s="169" t="s">
        <v>143</v>
      </c>
    </row>
    <row r="147" spans="2:65" s="14" customFormat="1">
      <c r="B147" s="173"/>
      <c r="C147" s="232"/>
      <c r="D147" s="215" t="s">
        <v>152</v>
      </c>
      <c r="E147" s="233" t="s">
        <v>1</v>
      </c>
      <c r="F147" s="234" t="s">
        <v>177</v>
      </c>
      <c r="G147" s="232"/>
      <c r="H147" s="235">
        <v>4</v>
      </c>
      <c r="I147" s="232"/>
      <c r="J147" s="232"/>
      <c r="K147" s="232"/>
      <c r="L147" s="173"/>
      <c r="M147" s="175"/>
      <c r="N147" s="176"/>
      <c r="O147" s="176"/>
      <c r="P147" s="176"/>
      <c r="Q147" s="176"/>
      <c r="R147" s="176"/>
      <c r="S147" s="176"/>
      <c r="T147" s="177"/>
      <c r="AT147" s="174" t="s">
        <v>152</v>
      </c>
      <c r="AU147" s="174" t="s">
        <v>86</v>
      </c>
      <c r="AV147" s="14" t="s">
        <v>150</v>
      </c>
      <c r="AW147" s="14" t="s">
        <v>32</v>
      </c>
      <c r="AX147" s="14" t="s">
        <v>84</v>
      </c>
      <c r="AY147" s="174" t="s">
        <v>143</v>
      </c>
    </row>
    <row r="148" spans="2:65" s="1" customFormat="1" ht="16.5" customHeight="1">
      <c r="B148" s="155"/>
      <c r="C148" s="236" t="s">
        <v>207</v>
      </c>
      <c r="D148" s="236" t="s">
        <v>283</v>
      </c>
      <c r="E148" s="237" t="s">
        <v>621</v>
      </c>
      <c r="F148" s="238" t="s">
        <v>622</v>
      </c>
      <c r="G148" s="239" t="s">
        <v>509</v>
      </c>
      <c r="H148" s="240">
        <v>8</v>
      </c>
      <c r="I148" s="178"/>
      <c r="J148" s="241">
        <f>ROUND(I148*H148,2)</f>
        <v>0</v>
      </c>
      <c r="K148" s="238" t="s">
        <v>1</v>
      </c>
      <c r="L148" s="179"/>
      <c r="M148" s="180" t="s">
        <v>1</v>
      </c>
      <c r="N148" s="181" t="s">
        <v>42</v>
      </c>
      <c r="O148" s="54"/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AR148" s="161" t="s">
        <v>286</v>
      </c>
      <c r="AT148" s="161" t="s">
        <v>283</v>
      </c>
      <c r="AU148" s="161" t="s">
        <v>86</v>
      </c>
      <c r="AY148" s="16" t="s">
        <v>143</v>
      </c>
      <c r="BE148" s="162">
        <f>IF(N148="základní",J148,0)</f>
        <v>0</v>
      </c>
      <c r="BF148" s="162">
        <f>IF(N148="snížená",J148,0)</f>
        <v>0</v>
      </c>
      <c r="BG148" s="162">
        <f>IF(N148="zákl. přenesená",J148,0)</f>
        <v>0</v>
      </c>
      <c r="BH148" s="162">
        <f>IF(N148="sníž. přenesená",J148,0)</f>
        <v>0</v>
      </c>
      <c r="BI148" s="162">
        <f>IF(N148="nulová",J148,0)</f>
        <v>0</v>
      </c>
      <c r="BJ148" s="16" t="s">
        <v>84</v>
      </c>
      <c r="BK148" s="162">
        <f>ROUND(I148*H148,2)</f>
        <v>0</v>
      </c>
      <c r="BL148" s="16" t="s">
        <v>257</v>
      </c>
      <c r="BM148" s="161" t="s">
        <v>257</v>
      </c>
    </row>
    <row r="149" spans="2:65" s="13" customFormat="1">
      <c r="B149" s="168"/>
      <c r="C149" s="214"/>
      <c r="D149" s="215" t="s">
        <v>152</v>
      </c>
      <c r="E149" s="216" t="s">
        <v>1</v>
      </c>
      <c r="F149" s="212" t="s">
        <v>623</v>
      </c>
      <c r="G149" s="214"/>
      <c r="H149" s="217">
        <v>8</v>
      </c>
      <c r="I149" s="214"/>
      <c r="J149" s="214"/>
      <c r="K149" s="214"/>
      <c r="L149" s="168"/>
      <c r="M149" s="170"/>
      <c r="N149" s="171"/>
      <c r="O149" s="171"/>
      <c r="P149" s="171"/>
      <c r="Q149" s="171"/>
      <c r="R149" s="171"/>
      <c r="S149" s="171"/>
      <c r="T149" s="172"/>
      <c r="AT149" s="169" t="s">
        <v>152</v>
      </c>
      <c r="AU149" s="169" t="s">
        <v>86</v>
      </c>
      <c r="AV149" s="13" t="s">
        <v>86</v>
      </c>
      <c r="AW149" s="13" t="s">
        <v>32</v>
      </c>
      <c r="AX149" s="13" t="s">
        <v>77</v>
      </c>
      <c r="AY149" s="169" t="s">
        <v>143</v>
      </c>
    </row>
    <row r="150" spans="2:65" s="14" customFormat="1">
      <c r="B150" s="173"/>
      <c r="C150" s="232"/>
      <c r="D150" s="215" t="s">
        <v>152</v>
      </c>
      <c r="E150" s="233" t="s">
        <v>1</v>
      </c>
      <c r="F150" s="234" t="s">
        <v>177</v>
      </c>
      <c r="G150" s="232"/>
      <c r="H150" s="235">
        <v>8</v>
      </c>
      <c r="I150" s="232"/>
      <c r="J150" s="232"/>
      <c r="K150" s="232"/>
      <c r="L150" s="173"/>
      <c r="M150" s="175"/>
      <c r="N150" s="176"/>
      <c r="O150" s="176"/>
      <c r="P150" s="176"/>
      <c r="Q150" s="176"/>
      <c r="R150" s="176"/>
      <c r="S150" s="176"/>
      <c r="T150" s="177"/>
      <c r="AT150" s="174" t="s">
        <v>152</v>
      </c>
      <c r="AU150" s="174" t="s">
        <v>86</v>
      </c>
      <c r="AV150" s="14" t="s">
        <v>150</v>
      </c>
      <c r="AW150" s="14" t="s">
        <v>32</v>
      </c>
      <c r="AX150" s="14" t="s">
        <v>84</v>
      </c>
      <c r="AY150" s="174" t="s">
        <v>143</v>
      </c>
    </row>
    <row r="151" spans="2:65" s="1" customFormat="1" ht="16.5" customHeight="1">
      <c r="B151" s="155"/>
      <c r="C151" s="236" t="s">
        <v>205</v>
      </c>
      <c r="D151" s="236" t="s">
        <v>283</v>
      </c>
      <c r="E151" s="237" t="s">
        <v>624</v>
      </c>
      <c r="F151" s="238" t="s">
        <v>625</v>
      </c>
      <c r="G151" s="239" t="s">
        <v>509</v>
      </c>
      <c r="H151" s="240">
        <v>22</v>
      </c>
      <c r="I151" s="178"/>
      <c r="J151" s="241">
        <f>ROUND(I151*H151,2)</f>
        <v>0</v>
      </c>
      <c r="K151" s="238" t="s">
        <v>1</v>
      </c>
      <c r="L151" s="179"/>
      <c r="M151" s="180" t="s">
        <v>1</v>
      </c>
      <c r="N151" s="181" t="s">
        <v>42</v>
      </c>
      <c r="O151" s="54"/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61" t="s">
        <v>286</v>
      </c>
      <c r="AT151" s="161" t="s">
        <v>283</v>
      </c>
      <c r="AU151" s="161" t="s">
        <v>86</v>
      </c>
      <c r="AY151" s="16" t="s">
        <v>143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6" t="s">
        <v>84</v>
      </c>
      <c r="BK151" s="162">
        <f>ROUND(I151*H151,2)</f>
        <v>0</v>
      </c>
      <c r="BL151" s="16" t="s">
        <v>257</v>
      </c>
      <c r="BM151" s="161" t="s">
        <v>269</v>
      </c>
    </row>
    <row r="152" spans="2:65" s="13" customFormat="1">
      <c r="B152" s="168"/>
      <c r="C152" s="214"/>
      <c r="D152" s="215" t="s">
        <v>152</v>
      </c>
      <c r="E152" s="216" t="s">
        <v>1</v>
      </c>
      <c r="F152" s="212" t="s">
        <v>626</v>
      </c>
      <c r="G152" s="214"/>
      <c r="H152" s="217">
        <v>22</v>
      </c>
      <c r="I152" s="214"/>
      <c r="J152" s="214"/>
      <c r="K152" s="214"/>
      <c r="L152" s="168"/>
      <c r="M152" s="170"/>
      <c r="N152" s="171"/>
      <c r="O152" s="171"/>
      <c r="P152" s="171"/>
      <c r="Q152" s="171"/>
      <c r="R152" s="171"/>
      <c r="S152" s="171"/>
      <c r="T152" s="172"/>
      <c r="AT152" s="169" t="s">
        <v>152</v>
      </c>
      <c r="AU152" s="169" t="s">
        <v>86</v>
      </c>
      <c r="AV152" s="13" t="s">
        <v>86</v>
      </c>
      <c r="AW152" s="13" t="s">
        <v>32</v>
      </c>
      <c r="AX152" s="13" t="s">
        <v>77</v>
      </c>
      <c r="AY152" s="169" t="s">
        <v>143</v>
      </c>
    </row>
    <row r="153" spans="2:65" s="14" customFormat="1">
      <c r="B153" s="173"/>
      <c r="C153" s="232"/>
      <c r="D153" s="215" t="s">
        <v>152</v>
      </c>
      <c r="E153" s="233" t="s">
        <v>1</v>
      </c>
      <c r="F153" s="234" t="s">
        <v>177</v>
      </c>
      <c r="G153" s="232"/>
      <c r="H153" s="235">
        <v>22</v>
      </c>
      <c r="I153" s="232"/>
      <c r="J153" s="232"/>
      <c r="K153" s="232"/>
      <c r="L153" s="173"/>
      <c r="M153" s="175"/>
      <c r="N153" s="176"/>
      <c r="O153" s="176"/>
      <c r="P153" s="176"/>
      <c r="Q153" s="176"/>
      <c r="R153" s="176"/>
      <c r="S153" s="176"/>
      <c r="T153" s="177"/>
      <c r="AT153" s="174" t="s">
        <v>152</v>
      </c>
      <c r="AU153" s="174" t="s">
        <v>86</v>
      </c>
      <c r="AV153" s="14" t="s">
        <v>150</v>
      </c>
      <c r="AW153" s="14" t="s">
        <v>32</v>
      </c>
      <c r="AX153" s="14" t="s">
        <v>84</v>
      </c>
      <c r="AY153" s="174" t="s">
        <v>143</v>
      </c>
    </row>
    <row r="154" spans="2:65" s="1" customFormat="1" ht="16.5" customHeight="1">
      <c r="B154" s="155"/>
      <c r="C154" s="236" t="s">
        <v>228</v>
      </c>
      <c r="D154" s="236" t="s">
        <v>283</v>
      </c>
      <c r="E154" s="237" t="s">
        <v>627</v>
      </c>
      <c r="F154" s="238" t="s">
        <v>628</v>
      </c>
      <c r="G154" s="239" t="s">
        <v>509</v>
      </c>
      <c r="H154" s="240">
        <v>3</v>
      </c>
      <c r="I154" s="178"/>
      <c r="J154" s="241">
        <f>ROUND(I154*H154,2)</f>
        <v>0</v>
      </c>
      <c r="K154" s="238" t="s">
        <v>1</v>
      </c>
      <c r="L154" s="179"/>
      <c r="M154" s="180" t="s">
        <v>1</v>
      </c>
      <c r="N154" s="181" t="s">
        <v>42</v>
      </c>
      <c r="O154" s="54"/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AR154" s="161" t="s">
        <v>286</v>
      </c>
      <c r="AT154" s="161" t="s">
        <v>283</v>
      </c>
      <c r="AU154" s="161" t="s">
        <v>86</v>
      </c>
      <c r="AY154" s="16" t="s">
        <v>143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6" t="s">
        <v>84</v>
      </c>
      <c r="BK154" s="162">
        <f>ROUND(I154*H154,2)</f>
        <v>0</v>
      </c>
      <c r="BL154" s="16" t="s">
        <v>257</v>
      </c>
      <c r="BM154" s="161" t="s">
        <v>282</v>
      </c>
    </row>
    <row r="155" spans="2:65" s="13" customFormat="1">
      <c r="B155" s="168"/>
      <c r="C155" s="214"/>
      <c r="D155" s="215" t="s">
        <v>152</v>
      </c>
      <c r="E155" s="216" t="s">
        <v>1</v>
      </c>
      <c r="F155" s="212" t="s">
        <v>629</v>
      </c>
      <c r="G155" s="214"/>
      <c r="H155" s="217">
        <v>3</v>
      </c>
      <c r="I155" s="214"/>
      <c r="J155" s="214"/>
      <c r="K155" s="214"/>
      <c r="L155" s="168"/>
      <c r="M155" s="170"/>
      <c r="N155" s="171"/>
      <c r="O155" s="171"/>
      <c r="P155" s="171"/>
      <c r="Q155" s="171"/>
      <c r="R155" s="171"/>
      <c r="S155" s="171"/>
      <c r="T155" s="172"/>
      <c r="AT155" s="169" t="s">
        <v>152</v>
      </c>
      <c r="AU155" s="169" t="s">
        <v>86</v>
      </c>
      <c r="AV155" s="13" t="s">
        <v>86</v>
      </c>
      <c r="AW155" s="13" t="s">
        <v>32</v>
      </c>
      <c r="AX155" s="13" t="s">
        <v>77</v>
      </c>
      <c r="AY155" s="169" t="s">
        <v>143</v>
      </c>
    </row>
    <row r="156" spans="2:65" s="14" customFormat="1">
      <c r="B156" s="173"/>
      <c r="C156" s="232"/>
      <c r="D156" s="215" t="s">
        <v>152</v>
      </c>
      <c r="E156" s="233" t="s">
        <v>1</v>
      </c>
      <c r="F156" s="234" t="s">
        <v>177</v>
      </c>
      <c r="G156" s="232"/>
      <c r="H156" s="235">
        <v>3</v>
      </c>
      <c r="I156" s="232"/>
      <c r="J156" s="232"/>
      <c r="K156" s="232"/>
      <c r="L156" s="173"/>
      <c r="M156" s="175"/>
      <c r="N156" s="176"/>
      <c r="O156" s="176"/>
      <c r="P156" s="176"/>
      <c r="Q156" s="176"/>
      <c r="R156" s="176"/>
      <c r="S156" s="176"/>
      <c r="T156" s="177"/>
      <c r="AT156" s="174" t="s">
        <v>152</v>
      </c>
      <c r="AU156" s="174" t="s">
        <v>86</v>
      </c>
      <c r="AV156" s="14" t="s">
        <v>150</v>
      </c>
      <c r="AW156" s="14" t="s">
        <v>32</v>
      </c>
      <c r="AX156" s="14" t="s">
        <v>84</v>
      </c>
      <c r="AY156" s="174" t="s">
        <v>143</v>
      </c>
    </row>
    <row r="157" spans="2:65" s="1" customFormat="1" ht="16.5" customHeight="1">
      <c r="B157" s="155"/>
      <c r="C157" s="236" t="s">
        <v>234</v>
      </c>
      <c r="D157" s="236" t="s">
        <v>283</v>
      </c>
      <c r="E157" s="237" t="s">
        <v>630</v>
      </c>
      <c r="F157" s="238" t="s">
        <v>631</v>
      </c>
      <c r="G157" s="239" t="s">
        <v>509</v>
      </c>
      <c r="H157" s="240">
        <v>4</v>
      </c>
      <c r="I157" s="178"/>
      <c r="J157" s="241">
        <f>ROUND(I157*H157,2)</f>
        <v>0</v>
      </c>
      <c r="K157" s="238" t="s">
        <v>1</v>
      </c>
      <c r="L157" s="179"/>
      <c r="M157" s="180" t="s">
        <v>1</v>
      </c>
      <c r="N157" s="181" t="s">
        <v>42</v>
      </c>
      <c r="O157" s="54"/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AR157" s="161" t="s">
        <v>286</v>
      </c>
      <c r="AT157" s="161" t="s">
        <v>283</v>
      </c>
      <c r="AU157" s="161" t="s">
        <v>86</v>
      </c>
      <c r="AY157" s="16" t="s">
        <v>143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6" t="s">
        <v>84</v>
      </c>
      <c r="BK157" s="162">
        <f>ROUND(I157*H157,2)</f>
        <v>0</v>
      </c>
      <c r="BL157" s="16" t="s">
        <v>257</v>
      </c>
      <c r="BM157" s="161" t="s">
        <v>292</v>
      </c>
    </row>
    <row r="158" spans="2:65" s="13" customFormat="1">
      <c r="B158" s="168"/>
      <c r="C158" s="214"/>
      <c r="D158" s="215" t="s">
        <v>152</v>
      </c>
      <c r="E158" s="216" t="s">
        <v>1</v>
      </c>
      <c r="F158" s="212" t="s">
        <v>632</v>
      </c>
      <c r="G158" s="214"/>
      <c r="H158" s="217">
        <v>4</v>
      </c>
      <c r="I158" s="214"/>
      <c r="J158" s="214"/>
      <c r="K158" s="214"/>
      <c r="L158" s="168"/>
      <c r="M158" s="170"/>
      <c r="N158" s="171"/>
      <c r="O158" s="171"/>
      <c r="P158" s="171"/>
      <c r="Q158" s="171"/>
      <c r="R158" s="171"/>
      <c r="S158" s="171"/>
      <c r="T158" s="172"/>
      <c r="AT158" s="169" t="s">
        <v>152</v>
      </c>
      <c r="AU158" s="169" t="s">
        <v>86</v>
      </c>
      <c r="AV158" s="13" t="s">
        <v>86</v>
      </c>
      <c r="AW158" s="13" t="s">
        <v>32</v>
      </c>
      <c r="AX158" s="13" t="s">
        <v>77</v>
      </c>
      <c r="AY158" s="169" t="s">
        <v>143</v>
      </c>
    </row>
    <row r="159" spans="2:65" s="14" customFormat="1">
      <c r="B159" s="173"/>
      <c r="C159" s="232"/>
      <c r="D159" s="215" t="s">
        <v>152</v>
      </c>
      <c r="E159" s="233" t="s">
        <v>1</v>
      </c>
      <c r="F159" s="234" t="s">
        <v>177</v>
      </c>
      <c r="G159" s="232"/>
      <c r="H159" s="235">
        <v>4</v>
      </c>
      <c r="I159" s="232"/>
      <c r="J159" s="232"/>
      <c r="K159" s="232"/>
      <c r="L159" s="173"/>
      <c r="M159" s="175"/>
      <c r="N159" s="176"/>
      <c r="O159" s="176"/>
      <c r="P159" s="176"/>
      <c r="Q159" s="176"/>
      <c r="R159" s="176"/>
      <c r="S159" s="176"/>
      <c r="T159" s="177"/>
      <c r="AT159" s="174" t="s">
        <v>152</v>
      </c>
      <c r="AU159" s="174" t="s">
        <v>86</v>
      </c>
      <c r="AV159" s="14" t="s">
        <v>150</v>
      </c>
      <c r="AW159" s="14" t="s">
        <v>32</v>
      </c>
      <c r="AX159" s="14" t="s">
        <v>84</v>
      </c>
      <c r="AY159" s="174" t="s">
        <v>143</v>
      </c>
    </row>
    <row r="160" spans="2:65" s="1" customFormat="1" ht="16.5" customHeight="1">
      <c r="B160" s="155"/>
      <c r="C160" s="236" t="s">
        <v>238</v>
      </c>
      <c r="D160" s="236" t="s">
        <v>283</v>
      </c>
      <c r="E160" s="237" t="s">
        <v>633</v>
      </c>
      <c r="F160" s="238" t="s">
        <v>634</v>
      </c>
      <c r="G160" s="239" t="s">
        <v>509</v>
      </c>
      <c r="H160" s="240">
        <v>6</v>
      </c>
      <c r="I160" s="178"/>
      <c r="J160" s="241">
        <f>ROUND(I160*H160,2)</f>
        <v>0</v>
      </c>
      <c r="K160" s="238" t="s">
        <v>1</v>
      </c>
      <c r="L160" s="179"/>
      <c r="M160" s="180" t="s">
        <v>1</v>
      </c>
      <c r="N160" s="181" t="s">
        <v>42</v>
      </c>
      <c r="O160" s="54"/>
      <c r="P160" s="159">
        <f>O160*H160</f>
        <v>0</v>
      </c>
      <c r="Q160" s="159">
        <v>0</v>
      </c>
      <c r="R160" s="159">
        <f>Q160*H160</f>
        <v>0</v>
      </c>
      <c r="S160" s="159">
        <v>0</v>
      </c>
      <c r="T160" s="160">
        <f>S160*H160</f>
        <v>0</v>
      </c>
      <c r="AR160" s="161" t="s">
        <v>286</v>
      </c>
      <c r="AT160" s="161" t="s">
        <v>283</v>
      </c>
      <c r="AU160" s="161" t="s">
        <v>86</v>
      </c>
      <c r="AY160" s="16" t="s">
        <v>143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6" t="s">
        <v>84</v>
      </c>
      <c r="BK160" s="162">
        <f>ROUND(I160*H160,2)</f>
        <v>0</v>
      </c>
      <c r="BL160" s="16" t="s">
        <v>257</v>
      </c>
      <c r="BM160" s="161" t="s">
        <v>303</v>
      </c>
    </row>
    <row r="161" spans="2:65" s="13" customFormat="1">
      <c r="B161" s="168"/>
      <c r="C161" s="214"/>
      <c r="D161" s="215" t="s">
        <v>152</v>
      </c>
      <c r="E161" s="216" t="s">
        <v>1</v>
      </c>
      <c r="F161" s="212" t="s">
        <v>635</v>
      </c>
      <c r="G161" s="214"/>
      <c r="H161" s="217">
        <v>6</v>
      </c>
      <c r="I161" s="214"/>
      <c r="J161" s="214"/>
      <c r="K161" s="214"/>
      <c r="L161" s="168"/>
      <c r="M161" s="170"/>
      <c r="N161" s="171"/>
      <c r="O161" s="171"/>
      <c r="P161" s="171"/>
      <c r="Q161" s="171"/>
      <c r="R161" s="171"/>
      <c r="S161" s="171"/>
      <c r="T161" s="172"/>
      <c r="AT161" s="169" t="s">
        <v>152</v>
      </c>
      <c r="AU161" s="169" t="s">
        <v>86</v>
      </c>
      <c r="AV161" s="13" t="s">
        <v>86</v>
      </c>
      <c r="AW161" s="13" t="s">
        <v>32</v>
      </c>
      <c r="AX161" s="13" t="s">
        <v>77</v>
      </c>
      <c r="AY161" s="169" t="s">
        <v>143</v>
      </c>
    </row>
    <row r="162" spans="2:65" s="14" customFormat="1">
      <c r="B162" s="173"/>
      <c r="C162" s="232"/>
      <c r="D162" s="215" t="s">
        <v>152</v>
      </c>
      <c r="E162" s="233" t="s">
        <v>1</v>
      </c>
      <c r="F162" s="234" t="s">
        <v>177</v>
      </c>
      <c r="G162" s="232"/>
      <c r="H162" s="235">
        <v>6</v>
      </c>
      <c r="I162" s="232"/>
      <c r="J162" s="232"/>
      <c r="K162" s="232"/>
      <c r="L162" s="173"/>
      <c r="M162" s="175"/>
      <c r="N162" s="176"/>
      <c r="O162" s="176"/>
      <c r="P162" s="176"/>
      <c r="Q162" s="176"/>
      <c r="R162" s="176"/>
      <c r="S162" s="176"/>
      <c r="T162" s="177"/>
      <c r="AT162" s="174" t="s">
        <v>152</v>
      </c>
      <c r="AU162" s="174" t="s">
        <v>86</v>
      </c>
      <c r="AV162" s="14" t="s">
        <v>150</v>
      </c>
      <c r="AW162" s="14" t="s">
        <v>32</v>
      </c>
      <c r="AX162" s="14" t="s">
        <v>84</v>
      </c>
      <c r="AY162" s="174" t="s">
        <v>143</v>
      </c>
    </row>
    <row r="163" spans="2:65" s="1" customFormat="1" ht="16.5" customHeight="1">
      <c r="B163" s="155"/>
      <c r="C163" s="221" t="s">
        <v>244</v>
      </c>
      <c r="D163" s="221" t="s">
        <v>146</v>
      </c>
      <c r="E163" s="222" t="s">
        <v>636</v>
      </c>
      <c r="F163" s="223" t="s">
        <v>637</v>
      </c>
      <c r="G163" s="224" t="s">
        <v>509</v>
      </c>
      <c r="H163" s="225">
        <v>12</v>
      </c>
      <c r="I163" s="156"/>
      <c r="J163" s="226">
        <f>ROUND(I163*H163,2)</f>
        <v>0</v>
      </c>
      <c r="K163" s="223" t="s">
        <v>1</v>
      </c>
      <c r="L163" s="31"/>
      <c r="M163" s="157" t="s">
        <v>1</v>
      </c>
      <c r="N163" s="158" t="s">
        <v>42</v>
      </c>
      <c r="O163" s="54"/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AR163" s="161" t="s">
        <v>257</v>
      </c>
      <c r="AT163" s="161" t="s">
        <v>146</v>
      </c>
      <c r="AU163" s="161" t="s">
        <v>86</v>
      </c>
      <c r="AY163" s="16" t="s">
        <v>143</v>
      </c>
      <c r="BE163" s="162">
        <f>IF(N163="základní",J163,0)</f>
        <v>0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16" t="s">
        <v>84</v>
      </c>
      <c r="BK163" s="162">
        <f>ROUND(I163*H163,2)</f>
        <v>0</v>
      </c>
      <c r="BL163" s="16" t="s">
        <v>257</v>
      </c>
      <c r="BM163" s="161" t="s">
        <v>314</v>
      </c>
    </row>
    <row r="164" spans="2:65" s="13" customFormat="1">
      <c r="B164" s="168"/>
      <c r="C164" s="214"/>
      <c r="D164" s="215" t="s">
        <v>152</v>
      </c>
      <c r="E164" s="216" t="s">
        <v>1</v>
      </c>
      <c r="F164" s="212" t="s">
        <v>638</v>
      </c>
      <c r="G164" s="214"/>
      <c r="H164" s="217">
        <v>12</v>
      </c>
      <c r="I164" s="214"/>
      <c r="J164" s="214"/>
      <c r="K164" s="214"/>
      <c r="L164" s="168"/>
      <c r="M164" s="170"/>
      <c r="N164" s="171"/>
      <c r="O164" s="171"/>
      <c r="P164" s="171"/>
      <c r="Q164" s="171"/>
      <c r="R164" s="171"/>
      <c r="S164" s="171"/>
      <c r="T164" s="172"/>
      <c r="AT164" s="169" t="s">
        <v>152</v>
      </c>
      <c r="AU164" s="169" t="s">
        <v>86</v>
      </c>
      <c r="AV164" s="13" t="s">
        <v>86</v>
      </c>
      <c r="AW164" s="13" t="s">
        <v>32</v>
      </c>
      <c r="AX164" s="13" t="s">
        <v>77</v>
      </c>
      <c r="AY164" s="169" t="s">
        <v>143</v>
      </c>
    </row>
    <row r="165" spans="2:65" s="14" customFormat="1">
      <c r="B165" s="173"/>
      <c r="C165" s="232"/>
      <c r="D165" s="215" t="s">
        <v>152</v>
      </c>
      <c r="E165" s="233" t="s">
        <v>1</v>
      </c>
      <c r="F165" s="234" t="s">
        <v>177</v>
      </c>
      <c r="G165" s="232"/>
      <c r="H165" s="235">
        <v>12</v>
      </c>
      <c r="I165" s="232"/>
      <c r="J165" s="232"/>
      <c r="K165" s="232"/>
      <c r="L165" s="173"/>
      <c r="M165" s="175"/>
      <c r="N165" s="176"/>
      <c r="O165" s="176"/>
      <c r="P165" s="176"/>
      <c r="Q165" s="176"/>
      <c r="R165" s="176"/>
      <c r="S165" s="176"/>
      <c r="T165" s="177"/>
      <c r="AT165" s="174" t="s">
        <v>152</v>
      </c>
      <c r="AU165" s="174" t="s">
        <v>86</v>
      </c>
      <c r="AV165" s="14" t="s">
        <v>150</v>
      </c>
      <c r="AW165" s="14" t="s">
        <v>32</v>
      </c>
      <c r="AX165" s="14" t="s">
        <v>84</v>
      </c>
      <c r="AY165" s="174" t="s">
        <v>143</v>
      </c>
    </row>
    <row r="166" spans="2:65" s="1" customFormat="1" ht="24" customHeight="1">
      <c r="B166" s="155"/>
      <c r="C166" s="221" t="s">
        <v>250</v>
      </c>
      <c r="D166" s="221" t="s">
        <v>146</v>
      </c>
      <c r="E166" s="222" t="s">
        <v>639</v>
      </c>
      <c r="F166" s="223" t="s">
        <v>640</v>
      </c>
      <c r="G166" s="224" t="s">
        <v>328</v>
      </c>
      <c r="H166" s="225">
        <v>27.3</v>
      </c>
      <c r="I166" s="156"/>
      <c r="J166" s="226">
        <f>ROUND(I166*H166,2)</f>
        <v>0</v>
      </c>
      <c r="K166" s="223" t="s">
        <v>1</v>
      </c>
      <c r="L166" s="31"/>
      <c r="M166" s="157" t="s">
        <v>1</v>
      </c>
      <c r="N166" s="158" t="s">
        <v>42</v>
      </c>
      <c r="O166" s="54"/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AR166" s="161" t="s">
        <v>257</v>
      </c>
      <c r="AT166" s="161" t="s">
        <v>146</v>
      </c>
      <c r="AU166" s="161" t="s">
        <v>86</v>
      </c>
      <c r="AY166" s="16" t="s">
        <v>143</v>
      </c>
      <c r="BE166" s="162">
        <f>IF(N166="základní",J166,0)</f>
        <v>0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16" t="s">
        <v>84</v>
      </c>
      <c r="BK166" s="162">
        <f>ROUND(I166*H166,2)</f>
        <v>0</v>
      </c>
      <c r="BL166" s="16" t="s">
        <v>257</v>
      </c>
      <c r="BM166" s="161" t="s">
        <v>325</v>
      </c>
    </row>
    <row r="167" spans="2:65" s="1" customFormat="1" ht="48" customHeight="1">
      <c r="B167" s="155"/>
      <c r="C167" s="221" t="s">
        <v>8</v>
      </c>
      <c r="D167" s="221" t="s">
        <v>146</v>
      </c>
      <c r="E167" s="222" t="s">
        <v>641</v>
      </c>
      <c r="F167" s="223" t="s">
        <v>642</v>
      </c>
      <c r="G167" s="224" t="s">
        <v>202</v>
      </c>
      <c r="H167" s="225">
        <v>2.1999999999999999E-2</v>
      </c>
      <c r="I167" s="156"/>
      <c r="J167" s="226">
        <f>ROUND(I167*H167,2)</f>
        <v>0</v>
      </c>
      <c r="K167" s="223" t="s">
        <v>1</v>
      </c>
      <c r="L167" s="31"/>
      <c r="M167" s="157" t="s">
        <v>1</v>
      </c>
      <c r="N167" s="158" t="s">
        <v>42</v>
      </c>
      <c r="O167" s="54"/>
      <c r="P167" s="159">
        <f>O167*H167</f>
        <v>0</v>
      </c>
      <c r="Q167" s="159">
        <v>0</v>
      </c>
      <c r="R167" s="159">
        <f>Q167*H167</f>
        <v>0</v>
      </c>
      <c r="S167" s="159">
        <v>0</v>
      </c>
      <c r="T167" s="160">
        <f>S167*H167</f>
        <v>0</v>
      </c>
      <c r="AR167" s="161" t="s">
        <v>257</v>
      </c>
      <c r="AT167" s="161" t="s">
        <v>146</v>
      </c>
      <c r="AU167" s="161" t="s">
        <v>86</v>
      </c>
      <c r="AY167" s="16" t="s">
        <v>143</v>
      </c>
      <c r="BE167" s="162">
        <f>IF(N167="základní",J167,0)</f>
        <v>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6" t="s">
        <v>84</v>
      </c>
      <c r="BK167" s="162">
        <f>ROUND(I167*H167,2)</f>
        <v>0</v>
      </c>
      <c r="BL167" s="16" t="s">
        <v>257</v>
      </c>
      <c r="BM167" s="161" t="s">
        <v>340</v>
      </c>
    </row>
    <row r="168" spans="2:65" s="11" customFormat="1" ht="22.9" customHeight="1">
      <c r="B168" s="142"/>
      <c r="C168" s="206"/>
      <c r="D168" s="207" t="s">
        <v>76</v>
      </c>
      <c r="E168" s="210" t="s">
        <v>445</v>
      </c>
      <c r="F168" s="210" t="s">
        <v>446</v>
      </c>
      <c r="G168" s="206"/>
      <c r="H168" s="206"/>
      <c r="I168" s="206"/>
      <c r="J168" s="211">
        <f>BK168</f>
        <v>0</v>
      </c>
      <c r="K168" s="206"/>
      <c r="L168" s="142"/>
      <c r="M168" s="147"/>
      <c r="N168" s="148"/>
      <c r="O168" s="148"/>
      <c r="P168" s="149">
        <f>SUM(P169:P205)</f>
        <v>0</v>
      </c>
      <c r="Q168" s="148"/>
      <c r="R168" s="149">
        <f>SUM(R169:R205)</f>
        <v>0</v>
      </c>
      <c r="S168" s="148"/>
      <c r="T168" s="150">
        <f>SUM(T169:T205)</f>
        <v>0</v>
      </c>
      <c r="AR168" s="143" t="s">
        <v>86</v>
      </c>
      <c r="AT168" s="151" t="s">
        <v>76</v>
      </c>
      <c r="AU168" s="151" t="s">
        <v>84</v>
      </c>
      <c r="AY168" s="143" t="s">
        <v>143</v>
      </c>
      <c r="BK168" s="152">
        <f>SUM(BK169:BK205)</f>
        <v>0</v>
      </c>
    </row>
    <row r="169" spans="2:65" s="1" customFormat="1" ht="24" customHeight="1">
      <c r="B169" s="155"/>
      <c r="C169" s="221" t="s">
        <v>257</v>
      </c>
      <c r="D169" s="221" t="s">
        <v>146</v>
      </c>
      <c r="E169" s="222" t="s">
        <v>643</v>
      </c>
      <c r="F169" s="223" t="s">
        <v>644</v>
      </c>
      <c r="G169" s="224" t="s">
        <v>328</v>
      </c>
      <c r="H169" s="225">
        <v>14</v>
      </c>
      <c r="I169" s="156"/>
      <c r="J169" s="226">
        <f>ROUND(I169*H169,2)</f>
        <v>0</v>
      </c>
      <c r="K169" s="223" t="s">
        <v>1</v>
      </c>
      <c r="L169" s="31"/>
      <c r="M169" s="157" t="s">
        <v>1</v>
      </c>
      <c r="N169" s="158" t="s">
        <v>42</v>
      </c>
      <c r="O169" s="54"/>
      <c r="P169" s="159">
        <f>O169*H169</f>
        <v>0</v>
      </c>
      <c r="Q169" s="159">
        <v>0</v>
      </c>
      <c r="R169" s="159">
        <f>Q169*H169</f>
        <v>0</v>
      </c>
      <c r="S169" s="159">
        <v>0</v>
      </c>
      <c r="T169" s="160">
        <f>S169*H169</f>
        <v>0</v>
      </c>
      <c r="AR169" s="161" t="s">
        <v>257</v>
      </c>
      <c r="AT169" s="161" t="s">
        <v>146</v>
      </c>
      <c r="AU169" s="161" t="s">
        <v>86</v>
      </c>
      <c r="AY169" s="16" t="s">
        <v>143</v>
      </c>
      <c r="BE169" s="162">
        <f>IF(N169="základní",J169,0)</f>
        <v>0</v>
      </c>
      <c r="BF169" s="162">
        <f>IF(N169="snížená",J169,0)</f>
        <v>0</v>
      </c>
      <c r="BG169" s="162">
        <f>IF(N169="zákl. přenesená",J169,0)</f>
        <v>0</v>
      </c>
      <c r="BH169" s="162">
        <f>IF(N169="sníž. přenesená",J169,0)</f>
        <v>0</v>
      </c>
      <c r="BI169" s="162">
        <f>IF(N169="nulová",J169,0)</f>
        <v>0</v>
      </c>
      <c r="BJ169" s="16" t="s">
        <v>84</v>
      </c>
      <c r="BK169" s="162">
        <f>ROUND(I169*H169,2)</f>
        <v>0</v>
      </c>
      <c r="BL169" s="16" t="s">
        <v>257</v>
      </c>
      <c r="BM169" s="161" t="s">
        <v>286</v>
      </c>
    </row>
    <row r="170" spans="2:65" s="13" customFormat="1">
      <c r="B170" s="168"/>
      <c r="C170" s="214"/>
      <c r="D170" s="215" t="s">
        <v>152</v>
      </c>
      <c r="E170" s="216" t="s">
        <v>1</v>
      </c>
      <c r="F170" s="212" t="s">
        <v>645</v>
      </c>
      <c r="G170" s="214"/>
      <c r="H170" s="217">
        <v>14</v>
      </c>
      <c r="I170" s="214"/>
      <c r="J170" s="214"/>
      <c r="K170" s="214"/>
      <c r="L170" s="168"/>
      <c r="M170" s="170"/>
      <c r="N170" s="171"/>
      <c r="O170" s="171"/>
      <c r="P170" s="171"/>
      <c r="Q170" s="171"/>
      <c r="R170" s="171"/>
      <c r="S170" s="171"/>
      <c r="T170" s="172"/>
      <c r="AT170" s="169" t="s">
        <v>152</v>
      </c>
      <c r="AU170" s="169" t="s">
        <v>86</v>
      </c>
      <c r="AV170" s="13" t="s">
        <v>86</v>
      </c>
      <c r="AW170" s="13" t="s">
        <v>32</v>
      </c>
      <c r="AX170" s="13" t="s">
        <v>77</v>
      </c>
      <c r="AY170" s="169" t="s">
        <v>143</v>
      </c>
    </row>
    <row r="171" spans="2:65" s="14" customFormat="1">
      <c r="B171" s="173"/>
      <c r="C171" s="232"/>
      <c r="D171" s="215" t="s">
        <v>152</v>
      </c>
      <c r="E171" s="233" t="s">
        <v>1</v>
      </c>
      <c r="F171" s="234" t="s">
        <v>177</v>
      </c>
      <c r="G171" s="232"/>
      <c r="H171" s="235">
        <v>14</v>
      </c>
      <c r="I171" s="232"/>
      <c r="J171" s="232"/>
      <c r="K171" s="232"/>
      <c r="L171" s="173"/>
      <c r="M171" s="175"/>
      <c r="N171" s="176"/>
      <c r="O171" s="176"/>
      <c r="P171" s="176"/>
      <c r="Q171" s="176"/>
      <c r="R171" s="176"/>
      <c r="S171" s="176"/>
      <c r="T171" s="177"/>
      <c r="AT171" s="174" t="s">
        <v>152</v>
      </c>
      <c r="AU171" s="174" t="s">
        <v>86</v>
      </c>
      <c r="AV171" s="14" t="s">
        <v>150</v>
      </c>
      <c r="AW171" s="14" t="s">
        <v>32</v>
      </c>
      <c r="AX171" s="14" t="s">
        <v>84</v>
      </c>
      <c r="AY171" s="174" t="s">
        <v>143</v>
      </c>
    </row>
    <row r="172" spans="2:65" s="1" customFormat="1" ht="24" customHeight="1">
      <c r="B172" s="155"/>
      <c r="C172" s="221" t="s">
        <v>262</v>
      </c>
      <c r="D172" s="221" t="s">
        <v>146</v>
      </c>
      <c r="E172" s="222" t="s">
        <v>460</v>
      </c>
      <c r="F172" s="223" t="s">
        <v>646</v>
      </c>
      <c r="G172" s="224" t="s">
        <v>328</v>
      </c>
      <c r="H172" s="225">
        <v>13.5</v>
      </c>
      <c r="I172" s="156"/>
      <c r="J172" s="226">
        <f>ROUND(I172*H172,2)</f>
        <v>0</v>
      </c>
      <c r="K172" s="223" t="s">
        <v>1</v>
      </c>
      <c r="L172" s="31"/>
      <c r="M172" s="157" t="s">
        <v>1</v>
      </c>
      <c r="N172" s="158" t="s">
        <v>42</v>
      </c>
      <c r="O172" s="54"/>
      <c r="P172" s="159">
        <f>O172*H172</f>
        <v>0</v>
      </c>
      <c r="Q172" s="159">
        <v>0</v>
      </c>
      <c r="R172" s="159">
        <f>Q172*H172</f>
        <v>0</v>
      </c>
      <c r="S172" s="159">
        <v>0</v>
      </c>
      <c r="T172" s="160">
        <f>S172*H172</f>
        <v>0</v>
      </c>
      <c r="AR172" s="161" t="s">
        <v>257</v>
      </c>
      <c r="AT172" s="161" t="s">
        <v>146</v>
      </c>
      <c r="AU172" s="161" t="s">
        <v>86</v>
      </c>
      <c r="AY172" s="16" t="s">
        <v>143</v>
      </c>
      <c r="BE172" s="162">
        <f>IF(N172="základní",J172,0)</f>
        <v>0</v>
      </c>
      <c r="BF172" s="162">
        <f>IF(N172="snížená",J172,0)</f>
        <v>0</v>
      </c>
      <c r="BG172" s="162">
        <f>IF(N172="zákl. přenesená",J172,0)</f>
        <v>0</v>
      </c>
      <c r="BH172" s="162">
        <f>IF(N172="sníž. přenesená",J172,0)</f>
        <v>0</v>
      </c>
      <c r="BI172" s="162">
        <f>IF(N172="nulová",J172,0)</f>
        <v>0</v>
      </c>
      <c r="BJ172" s="16" t="s">
        <v>84</v>
      </c>
      <c r="BK172" s="162">
        <f>ROUND(I172*H172,2)</f>
        <v>0</v>
      </c>
      <c r="BL172" s="16" t="s">
        <v>257</v>
      </c>
      <c r="BM172" s="161" t="s">
        <v>364</v>
      </c>
    </row>
    <row r="173" spans="2:65" s="13" customFormat="1">
      <c r="B173" s="168"/>
      <c r="C173" s="214"/>
      <c r="D173" s="215" t="s">
        <v>152</v>
      </c>
      <c r="E173" s="216" t="s">
        <v>1</v>
      </c>
      <c r="F173" s="212" t="s">
        <v>647</v>
      </c>
      <c r="G173" s="214"/>
      <c r="H173" s="217">
        <v>13.5</v>
      </c>
      <c r="I173" s="214"/>
      <c r="J173" s="214"/>
      <c r="K173" s="214"/>
      <c r="L173" s="168"/>
      <c r="M173" s="170"/>
      <c r="N173" s="171"/>
      <c r="O173" s="171"/>
      <c r="P173" s="171"/>
      <c r="Q173" s="171"/>
      <c r="R173" s="171"/>
      <c r="S173" s="171"/>
      <c r="T173" s="172"/>
      <c r="AT173" s="169" t="s">
        <v>152</v>
      </c>
      <c r="AU173" s="169" t="s">
        <v>86</v>
      </c>
      <c r="AV173" s="13" t="s">
        <v>86</v>
      </c>
      <c r="AW173" s="13" t="s">
        <v>32</v>
      </c>
      <c r="AX173" s="13" t="s">
        <v>77</v>
      </c>
      <c r="AY173" s="169" t="s">
        <v>143</v>
      </c>
    </row>
    <row r="174" spans="2:65" s="14" customFormat="1">
      <c r="B174" s="173"/>
      <c r="C174" s="232"/>
      <c r="D174" s="215" t="s">
        <v>152</v>
      </c>
      <c r="E174" s="233" t="s">
        <v>1</v>
      </c>
      <c r="F174" s="234" t="s">
        <v>177</v>
      </c>
      <c r="G174" s="232"/>
      <c r="H174" s="235">
        <v>13.5</v>
      </c>
      <c r="I174" s="232"/>
      <c r="J174" s="232"/>
      <c r="K174" s="232"/>
      <c r="L174" s="173"/>
      <c r="M174" s="175"/>
      <c r="N174" s="176"/>
      <c r="O174" s="176"/>
      <c r="P174" s="176"/>
      <c r="Q174" s="176"/>
      <c r="R174" s="176"/>
      <c r="S174" s="176"/>
      <c r="T174" s="177"/>
      <c r="AT174" s="174" t="s">
        <v>152</v>
      </c>
      <c r="AU174" s="174" t="s">
        <v>86</v>
      </c>
      <c r="AV174" s="14" t="s">
        <v>150</v>
      </c>
      <c r="AW174" s="14" t="s">
        <v>32</v>
      </c>
      <c r="AX174" s="14" t="s">
        <v>84</v>
      </c>
      <c r="AY174" s="174" t="s">
        <v>143</v>
      </c>
    </row>
    <row r="175" spans="2:65" s="1" customFormat="1" ht="24" customHeight="1">
      <c r="B175" s="155"/>
      <c r="C175" s="221" t="s">
        <v>269</v>
      </c>
      <c r="D175" s="221" t="s">
        <v>146</v>
      </c>
      <c r="E175" s="222" t="s">
        <v>475</v>
      </c>
      <c r="F175" s="223" t="s">
        <v>648</v>
      </c>
      <c r="G175" s="224" t="s">
        <v>328</v>
      </c>
      <c r="H175" s="225">
        <v>7</v>
      </c>
      <c r="I175" s="156"/>
      <c r="J175" s="226">
        <f>ROUND(I175*H175,2)</f>
        <v>0</v>
      </c>
      <c r="K175" s="223" t="s">
        <v>1</v>
      </c>
      <c r="L175" s="31"/>
      <c r="M175" s="157" t="s">
        <v>1</v>
      </c>
      <c r="N175" s="158" t="s">
        <v>42</v>
      </c>
      <c r="O175" s="54"/>
      <c r="P175" s="159">
        <f>O175*H175</f>
        <v>0</v>
      </c>
      <c r="Q175" s="159">
        <v>0</v>
      </c>
      <c r="R175" s="159">
        <f>Q175*H175</f>
        <v>0</v>
      </c>
      <c r="S175" s="159">
        <v>0</v>
      </c>
      <c r="T175" s="160">
        <f>S175*H175</f>
        <v>0</v>
      </c>
      <c r="AR175" s="161" t="s">
        <v>257</v>
      </c>
      <c r="AT175" s="161" t="s">
        <v>146</v>
      </c>
      <c r="AU175" s="161" t="s">
        <v>86</v>
      </c>
      <c r="AY175" s="16" t="s">
        <v>143</v>
      </c>
      <c r="BE175" s="162">
        <f>IF(N175="základní",J175,0)</f>
        <v>0</v>
      </c>
      <c r="BF175" s="162">
        <f>IF(N175="snížená",J175,0)</f>
        <v>0</v>
      </c>
      <c r="BG175" s="162">
        <f>IF(N175="zákl. přenesená",J175,0)</f>
        <v>0</v>
      </c>
      <c r="BH175" s="162">
        <f>IF(N175="sníž. přenesená",J175,0)</f>
        <v>0</v>
      </c>
      <c r="BI175" s="162">
        <f>IF(N175="nulová",J175,0)</f>
        <v>0</v>
      </c>
      <c r="BJ175" s="16" t="s">
        <v>84</v>
      </c>
      <c r="BK175" s="162">
        <f>ROUND(I175*H175,2)</f>
        <v>0</v>
      </c>
      <c r="BL175" s="16" t="s">
        <v>257</v>
      </c>
      <c r="BM175" s="161" t="s">
        <v>373</v>
      </c>
    </row>
    <row r="176" spans="2:65" s="12" customFormat="1">
      <c r="B176" s="163"/>
      <c r="C176" s="218"/>
      <c r="D176" s="215" t="s">
        <v>152</v>
      </c>
      <c r="E176" s="219" t="s">
        <v>1</v>
      </c>
      <c r="F176" s="220" t="s">
        <v>649</v>
      </c>
      <c r="G176" s="218"/>
      <c r="H176" s="219" t="s">
        <v>1</v>
      </c>
      <c r="I176" s="218"/>
      <c r="J176" s="218"/>
      <c r="K176" s="218"/>
      <c r="L176" s="163"/>
      <c r="M176" s="165"/>
      <c r="N176" s="166"/>
      <c r="O176" s="166"/>
      <c r="P176" s="166"/>
      <c r="Q176" s="166"/>
      <c r="R176" s="166"/>
      <c r="S176" s="166"/>
      <c r="T176" s="167"/>
      <c r="AT176" s="164" t="s">
        <v>152</v>
      </c>
      <c r="AU176" s="164" t="s">
        <v>86</v>
      </c>
      <c r="AV176" s="12" t="s">
        <v>84</v>
      </c>
      <c r="AW176" s="12" t="s">
        <v>32</v>
      </c>
      <c r="AX176" s="12" t="s">
        <v>77</v>
      </c>
      <c r="AY176" s="164" t="s">
        <v>143</v>
      </c>
    </row>
    <row r="177" spans="2:65" s="13" customFormat="1">
      <c r="B177" s="168"/>
      <c r="C177" s="214"/>
      <c r="D177" s="215" t="s">
        <v>152</v>
      </c>
      <c r="E177" s="216" t="s">
        <v>1</v>
      </c>
      <c r="F177" s="212" t="s">
        <v>650</v>
      </c>
      <c r="G177" s="214"/>
      <c r="H177" s="217">
        <v>7</v>
      </c>
      <c r="I177" s="214"/>
      <c r="J177" s="214"/>
      <c r="K177" s="214"/>
      <c r="L177" s="168"/>
      <c r="M177" s="170"/>
      <c r="N177" s="171"/>
      <c r="O177" s="171"/>
      <c r="P177" s="171"/>
      <c r="Q177" s="171"/>
      <c r="R177" s="171"/>
      <c r="S177" s="171"/>
      <c r="T177" s="172"/>
      <c r="AT177" s="169" t="s">
        <v>152</v>
      </c>
      <c r="AU177" s="169" t="s">
        <v>86</v>
      </c>
      <c r="AV177" s="13" t="s">
        <v>86</v>
      </c>
      <c r="AW177" s="13" t="s">
        <v>32</v>
      </c>
      <c r="AX177" s="13" t="s">
        <v>77</v>
      </c>
      <c r="AY177" s="169" t="s">
        <v>143</v>
      </c>
    </row>
    <row r="178" spans="2:65" s="14" customFormat="1">
      <c r="B178" s="173"/>
      <c r="C178" s="232"/>
      <c r="D178" s="215" t="s">
        <v>152</v>
      </c>
      <c r="E178" s="233" t="s">
        <v>1</v>
      </c>
      <c r="F178" s="234" t="s">
        <v>177</v>
      </c>
      <c r="G178" s="232"/>
      <c r="H178" s="235">
        <v>7</v>
      </c>
      <c r="I178" s="232"/>
      <c r="J178" s="232"/>
      <c r="K178" s="232"/>
      <c r="L178" s="173"/>
      <c r="M178" s="175"/>
      <c r="N178" s="176"/>
      <c r="O178" s="176"/>
      <c r="P178" s="176"/>
      <c r="Q178" s="176"/>
      <c r="R178" s="176"/>
      <c r="S178" s="176"/>
      <c r="T178" s="177"/>
      <c r="AT178" s="174" t="s">
        <v>152</v>
      </c>
      <c r="AU178" s="174" t="s">
        <v>86</v>
      </c>
      <c r="AV178" s="14" t="s">
        <v>150</v>
      </c>
      <c r="AW178" s="14" t="s">
        <v>32</v>
      </c>
      <c r="AX178" s="14" t="s">
        <v>84</v>
      </c>
      <c r="AY178" s="174" t="s">
        <v>143</v>
      </c>
    </row>
    <row r="179" spans="2:65" s="1" customFormat="1" ht="24" customHeight="1">
      <c r="B179" s="155"/>
      <c r="C179" s="221" t="s">
        <v>277</v>
      </c>
      <c r="D179" s="221" t="s">
        <v>146</v>
      </c>
      <c r="E179" s="222" t="s">
        <v>481</v>
      </c>
      <c r="F179" s="223" t="s">
        <v>651</v>
      </c>
      <c r="G179" s="224" t="s">
        <v>328</v>
      </c>
      <c r="H179" s="225">
        <v>7</v>
      </c>
      <c r="I179" s="156"/>
      <c r="J179" s="226">
        <f>ROUND(I179*H179,2)</f>
        <v>0</v>
      </c>
      <c r="K179" s="223" t="s">
        <v>1</v>
      </c>
      <c r="L179" s="31"/>
      <c r="M179" s="157" t="s">
        <v>1</v>
      </c>
      <c r="N179" s="158" t="s">
        <v>42</v>
      </c>
      <c r="O179" s="54"/>
      <c r="P179" s="159">
        <f>O179*H179</f>
        <v>0</v>
      </c>
      <c r="Q179" s="159">
        <v>0</v>
      </c>
      <c r="R179" s="159">
        <f>Q179*H179</f>
        <v>0</v>
      </c>
      <c r="S179" s="159">
        <v>0</v>
      </c>
      <c r="T179" s="160">
        <f>S179*H179</f>
        <v>0</v>
      </c>
      <c r="AR179" s="161" t="s">
        <v>257</v>
      </c>
      <c r="AT179" s="161" t="s">
        <v>146</v>
      </c>
      <c r="AU179" s="161" t="s">
        <v>86</v>
      </c>
      <c r="AY179" s="16" t="s">
        <v>143</v>
      </c>
      <c r="BE179" s="162">
        <f>IF(N179="základní",J179,0)</f>
        <v>0</v>
      </c>
      <c r="BF179" s="162">
        <f>IF(N179="snížená",J179,0)</f>
        <v>0</v>
      </c>
      <c r="BG179" s="162">
        <f>IF(N179="zákl. přenesená",J179,0)</f>
        <v>0</v>
      </c>
      <c r="BH179" s="162">
        <f>IF(N179="sníž. přenesená",J179,0)</f>
        <v>0</v>
      </c>
      <c r="BI179" s="162">
        <f>IF(N179="nulová",J179,0)</f>
        <v>0</v>
      </c>
      <c r="BJ179" s="16" t="s">
        <v>84</v>
      </c>
      <c r="BK179" s="162">
        <f>ROUND(I179*H179,2)</f>
        <v>0</v>
      </c>
      <c r="BL179" s="16" t="s">
        <v>257</v>
      </c>
      <c r="BM179" s="161" t="s">
        <v>384</v>
      </c>
    </row>
    <row r="180" spans="2:65" s="12" customFormat="1">
      <c r="B180" s="163"/>
      <c r="C180" s="218"/>
      <c r="D180" s="215" t="s">
        <v>152</v>
      </c>
      <c r="E180" s="219" t="s">
        <v>1</v>
      </c>
      <c r="F180" s="220" t="s">
        <v>649</v>
      </c>
      <c r="G180" s="218"/>
      <c r="H180" s="219" t="s">
        <v>1</v>
      </c>
      <c r="I180" s="218"/>
      <c r="J180" s="218"/>
      <c r="K180" s="218"/>
      <c r="L180" s="163"/>
      <c r="M180" s="165"/>
      <c r="N180" s="166"/>
      <c r="O180" s="166"/>
      <c r="P180" s="166"/>
      <c r="Q180" s="166"/>
      <c r="R180" s="166"/>
      <c r="S180" s="166"/>
      <c r="T180" s="167"/>
      <c r="AT180" s="164" t="s">
        <v>152</v>
      </c>
      <c r="AU180" s="164" t="s">
        <v>86</v>
      </c>
      <c r="AV180" s="12" t="s">
        <v>84</v>
      </c>
      <c r="AW180" s="12" t="s">
        <v>32</v>
      </c>
      <c r="AX180" s="12" t="s">
        <v>77</v>
      </c>
      <c r="AY180" s="164" t="s">
        <v>143</v>
      </c>
    </row>
    <row r="181" spans="2:65" s="13" customFormat="1">
      <c r="B181" s="168"/>
      <c r="C181" s="214"/>
      <c r="D181" s="215" t="s">
        <v>152</v>
      </c>
      <c r="E181" s="216" t="s">
        <v>1</v>
      </c>
      <c r="F181" s="212" t="s">
        <v>650</v>
      </c>
      <c r="G181" s="214"/>
      <c r="H181" s="217">
        <v>7</v>
      </c>
      <c r="I181" s="214"/>
      <c r="J181" s="214"/>
      <c r="K181" s="214"/>
      <c r="L181" s="168"/>
      <c r="M181" s="170"/>
      <c r="N181" s="171"/>
      <c r="O181" s="171"/>
      <c r="P181" s="171"/>
      <c r="Q181" s="171"/>
      <c r="R181" s="171"/>
      <c r="S181" s="171"/>
      <c r="T181" s="172"/>
      <c r="AT181" s="169" t="s">
        <v>152</v>
      </c>
      <c r="AU181" s="169" t="s">
        <v>86</v>
      </c>
      <c r="AV181" s="13" t="s">
        <v>86</v>
      </c>
      <c r="AW181" s="13" t="s">
        <v>32</v>
      </c>
      <c r="AX181" s="13" t="s">
        <v>77</v>
      </c>
      <c r="AY181" s="169" t="s">
        <v>143</v>
      </c>
    </row>
    <row r="182" spans="2:65" s="14" customFormat="1">
      <c r="B182" s="173"/>
      <c r="C182" s="232"/>
      <c r="D182" s="215" t="s">
        <v>152</v>
      </c>
      <c r="E182" s="233" t="s">
        <v>1</v>
      </c>
      <c r="F182" s="234" t="s">
        <v>177</v>
      </c>
      <c r="G182" s="232"/>
      <c r="H182" s="235">
        <v>7</v>
      </c>
      <c r="I182" s="232"/>
      <c r="J182" s="232"/>
      <c r="K182" s="232"/>
      <c r="L182" s="173"/>
      <c r="M182" s="175"/>
      <c r="N182" s="176"/>
      <c r="O182" s="176"/>
      <c r="P182" s="176"/>
      <c r="Q182" s="176"/>
      <c r="R182" s="176"/>
      <c r="S182" s="176"/>
      <c r="T182" s="177"/>
      <c r="AT182" s="174" t="s">
        <v>152</v>
      </c>
      <c r="AU182" s="174" t="s">
        <v>86</v>
      </c>
      <c r="AV182" s="14" t="s">
        <v>150</v>
      </c>
      <c r="AW182" s="14" t="s">
        <v>32</v>
      </c>
      <c r="AX182" s="14" t="s">
        <v>84</v>
      </c>
      <c r="AY182" s="174" t="s">
        <v>143</v>
      </c>
    </row>
    <row r="183" spans="2:65" s="1" customFormat="1" ht="24" customHeight="1">
      <c r="B183" s="155"/>
      <c r="C183" s="221" t="s">
        <v>282</v>
      </c>
      <c r="D183" s="221" t="s">
        <v>146</v>
      </c>
      <c r="E183" s="222" t="s">
        <v>486</v>
      </c>
      <c r="F183" s="223" t="s">
        <v>652</v>
      </c>
      <c r="G183" s="224" t="s">
        <v>328</v>
      </c>
      <c r="H183" s="225">
        <v>8</v>
      </c>
      <c r="I183" s="156"/>
      <c r="J183" s="226">
        <f>ROUND(I183*H183,2)</f>
        <v>0</v>
      </c>
      <c r="K183" s="223" t="s">
        <v>1</v>
      </c>
      <c r="L183" s="31"/>
      <c r="M183" s="157" t="s">
        <v>1</v>
      </c>
      <c r="N183" s="158" t="s">
        <v>42</v>
      </c>
      <c r="O183" s="54"/>
      <c r="P183" s="159">
        <f>O183*H183</f>
        <v>0</v>
      </c>
      <c r="Q183" s="159">
        <v>0</v>
      </c>
      <c r="R183" s="159">
        <f>Q183*H183</f>
        <v>0</v>
      </c>
      <c r="S183" s="159">
        <v>0</v>
      </c>
      <c r="T183" s="160">
        <f>S183*H183</f>
        <v>0</v>
      </c>
      <c r="AR183" s="161" t="s">
        <v>257</v>
      </c>
      <c r="AT183" s="161" t="s">
        <v>146</v>
      </c>
      <c r="AU183" s="161" t="s">
        <v>86</v>
      </c>
      <c r="AY183" s="16" t="s">
        <v>143</v>
      </c>
      <c r="BE183" s="162">
        <f>IF(N183="základní",J183,0)</f>
        <v>0</v>
      </c>
      <c r="BF183" s="162">
        <f>IF(N183="snížená",J183,0)</f>
        <v>0</v>
      </c>
      <c r="BG183" s="162">
        <f>IF(N183="zákl. přenesená",J183,0)</f>
        <v>0</v>
      </c>
      <c r="BH183" s="162">
        <f>IF(N183="sníž. přenesená",J183,0)</f>
        <v>0</v>
      </c>
      <c r="BI183" s="162">
        <f>IF(N183="nulová",J183,0)</f>
        <v>0</v>
      </c>
      <c r="BJ183" s="16" t="s">
        <v>84</v>
      </c>
      <c r="BK183" s="162">
        <f>ROUND(I183*H183,2)</f>
        <v>0</v>
      </c>
      <c r="BL183" s="16" t="s">
        <v>257</v>
      </c>
      <c r="BM183" s="161" t="s">
        <v>394</v>
      </c>
    </row>
    <row r="184" spans="2:65" s="12" customFormat="1">
      <c r="B184" s="163"/>
      <c r="C184" s="218"/>
      <c r="D184" s="215" t="s">
        <v>152</v>
      </c>
      <c r="E184" s="219" t="s">
        <v>1</v>
      </c>
      <c r="F184" s="220" t="s">
        <v>649</v>
      </c>
      <c r="G184" s="218"/>
      <c r="H184" s="219" t="s">
        <v>1</v>
      </c>
      <c r="I184" s="218"/>
      <c r="J184" s="218"/>
      <c r="K184" s="218"/>
      <c r="L184" s="163"/>
      <c r="M184" s="165"/>
      <c r="N184" s="166"/>
      <c r="O184" s="166"/>
      <c r="P184" s="166"/>
      <c r="Q184" s="166"/>
      <c r="R184" s="166"/>
      <c r="S184" s="166"/>
      <c r="T184" s="167"/>
      <c r="AT184" s="164" t="s">
        <v>152</v>
      </c>
      <c r="AU184" s="164" t="s">
        <v>86</v>
      </c>
      <c r="AV184" s="12" t="s">
        <v>84</v>
      </c>
      <c r="AW184" s="12" t="s">
        <v>32</v>
      </c>
      <c r="AX184" s="12" t="s">
        <v>77</v>
      </c>
      <c r="AY184" s="164" t="s">
        <v>143</v>
      </c>
    </row>
    <row r="185" spans="2:65" s="13" customFormat="1">
      <c r="B185" s="168"/>
      <c r="C185" s="214"/>
      <c r="D185" s="215" t="s">
        <v>152</v>
      </c>
      <c r="E185" s="216" t="s">
        <v>1</v>
      </c>
      <c r="F185" s="212" t="s">
        <v>623</v>
      </c>
      <c r="G185" s="214"/>
      <c r="H185" s="217">
        <v>8</v>
      </c>
      <c r="I185" s="214"/>
      <c r="J185" s="214"/>
      <c r="K185" s="214"/>
      <c r="L185" s="168"/>
      <c r="M185" s="170"/>
      <c r="N185" s="171"/>
      <c r="O185" s="171"/>
      <c r="P185" s="171"/>
      <c r="Q185" s="171"/>
      <c r="R185" s="171"/>
      <c r="S185" s="171"/>
      <c r="T185" s="172"/>
      <c r="AT185" s="169" t="s">
        <v>152</v>
      </c>
      <c r="AU185" s="169" t="s">
        <v>86</v>
      </c>
      <c r="AV185" s="13" t="s">
        <v>86</v>
      </c>
      <c r="AW185" s="13" t="s">
        <v>32</v>
      </c>
      <c r="AX185" s="13" t="s">
        <v>77</v>
      </c>
      <c r="AY185" s="169" t="s">
        <v>143</v>
      </c>
    </row>
    <row r="186" spans="2:65" s="14" customFormat="1">
      <c r="B186" s="173"/>
      <c r="C186" s="232"/>
      <c r="D186" s="215" t="s">
        <v>152</v>
      </c>
      <c r="E186" s="233" t="s">
        <v>1</v>
      </c>
      <c r="F186" s="234" t="s">
        <v>177</v>
      </c>
      <c r="G186" s="232"/>
      <c r="H186" s="235">
        <v>8</v>
      </c>
      <c r="I186" s="232"/>
      <c r="J186" s="232"/>
      <c r="K186" s="232"/>
      <c r="L186" s="173"/>
      <c r="M186" s="175"/>
      <c r="N186" s="176"/>
      <c r="O186" s="176"/>
      <c r="P186" s="176"/>
      <c r="Q186" s="176"/>
      <c r="R186" s="176"/>
      <c r="S186" s="176"/>
      <c r="T186" s="177"/>
      <c r="AT186" s="174" t="s">
        <v>152</v>
      </c>
      <c r="AU186" s="174" t="s">
        <v>86</v>
      </c>
      <c r="AV186" s="14" t="s">
        <v>150</v>
      </c>
      <c r="AW186" s="14" t="s">
        <v>32</v>
      </c>
      <c r="AX186" s="14" t="s">
        <v>84</v>
      </c>
      <c r="AY186" s="174" t="s">
        <v>143</v>
      </c>
    </row>
    <row r="187" spans="2:65" s="1" customFormat="1" ht="24" customHeight="1">
      <c r="B187" s="155"/>
      <c r="C187" s="221" t="s">
        <v>7</v>
      </c>
      <c r="D187" s="221" t="s">
        <v>146</v>
      </c>
      <c r="E187" s="222" t="s">
        <v>491</v>
      </c>
      <c r="F187" s="223" t="s">
        <v>653</v>
      </c>
      <c r="G187" s="224" t="s">
        <v>328</v>
      </c>
      <c r="H187" s="225">
        <v>5.5</v>
      </c>
      <c r="I187" s="156"/>
      <c r="J187" s="226">
        <f>ROUND(I187*H187,2)</f>
        <v>0</v>
      </c>
      <c r="K187" s="223" t="s">
        <v>1</v>
      </c>
      <c r="L187" s="31"/>
      <c r="M187" s="157" t="s">
        <v>1</v>
      </c>
      <c r="N187" s="158" t="s">
        <v>42</v>
      </c>
      <c r="O187" s="54"/>
      <c r="P187" s="159">
        <f>O187*H187</f>
        <v>0</v>
      </c>
      <c r="Q187" s="159">
        <v>0</v>
      </c>
      <c r="R187" s="159">
        <f>Q187*H187</f>
        <v>0</v>
      </c>
      <c r="S187" s="159">
        <v>0</v>
      </c>
      <c r="T187" s="160">
        <f>S187*H187</f>
        <v>0</v>
      </c>
      <c r="AR187" s="161" t="s">
        <v>257</v>
      </c>
      <c r="AT187" s="161" t="s">
        <v>146</v>
      </c>
      <c r="AU187" s="161" t="s">
        <v>86</v>
      </c>
      <c r="AY187" s="16" t="s">
        <v>143</v>
      </c>
      <c r="BE187" s="162">
        <f>IF(N187="základní",J187,0)</f>
        <v>0</v>
      </c>
      <c r="BF187" s="162">
        <f>IF(N187="snížená",J187,0)</f>
        <v>0</v>
      </c>
      <c r="BG187" s="162">
        <f>IF(N187="zákl. přenesená",J187,0)</f>
        <v>0</v>
      </c>
      <c r="BH187" s="162">
        <f>IF(N187="sníž. přenesená",J187,0)</f>
        <v>0</v>
      </c>
      <c r="BI187" s="162">
        <f>IF(N187="nulová",J187,0)</f>
        <v>0</v>
      </c>
      <c r="BJ187" s="16" t="s">
        <v>84</v>
      </c>
      <c r="BK187" s="162">
        <f>ROUND(I187*H187,2)</f>
        <v>0</v>
      </c>
      <c r="BL187" s="16" t="s">
        <v>257</v>
      </c>
      <c r="BM187" s="161" t="s">
        <v>404</v>
      </c>
    </row>
    <row r="188" spans="2:65" s="12" customFormat="1">
      <c r="B188" s="163"/>
      <c r="C188" s="218"/>
      <c r="D188" s="215" t="s">
        <v>152</v>
      </c>
      <c r="E188" s="219" t="s">
        <v>1</v>
      </c>
      <c r="F188" s="220" t="s">
        <v>649</v>
      </c>
      <c r="G188" s="218"/>
      <c r="H188" s="219" t="s">
        <v>1</v>
      </c>
      <c r="I188" s="218"/>
      <c r="J188" s="218"/>
      <c r="K188" s="218"/>
      <c r="L188" s="163"/>
      <c r="M188" s="165"/>
      <c r="N188" s="166"/>
      <c r="O188" s="166"/>
      <c r="P188" s="166"/>
      <c r="Q188" s="166"/>
      <c r="R188" s="166"/>
      <c r="S188" s="166"/>
      <c r="T188" s="167"/>
      <c r="AT188" s="164" t="s">
        <v>152</v>
      </c>
      <c r="AU188" s="164" t="s">
        <v>86</v>
      </c>
      <c r="AV188" s="12" t="s">
        <v>84</v>
      </c>
      <c r="AW188" s="12" t="s">
        <v>32</v>
      </c>
      <c r="AX188" s="12" t="s">
        <v>77</v>
      </c>
      <c r="AY188" s="164" t="s">
        <v>143</v>
      </c>
    </row>
    <row r="189" spans="2:65" s="13" customFormat="1">
      <c r="B189" s="168"/>
      <c r="C189" s="214"/>
      <c r="D189" s="215" t="s">
        <v>152</v>
      </c>
      <c r="E189" s="216" t="s">
        <v>1</v>
      </c>
      <c r="F189" s="212" t="s">
        <v>654</v>
      </c>
      <c r="G189" s="214"/>
      <c r="H189" s="217">
        <v>5.5</v>
      </c>
      <c r="I189" s="214"/>
      <c r="J189" s="214"/>
      <c r="K189" s="214"/>
      <c r="L189" s="168"/>
      <c r="M189" s="170"/>
      <c r="N189" s="171"/>
      <c r="O189" s="171"/>
      <c r="P189" s="171"/>
      <c r="Q189" s="171"/>
      <c r="R189" s="171"/>
      <c r="S189" s="171"/>
      <c r="T189" s="172"/>
      <c r="AT189" s="169" t="s">
        <v>152</v>
      </c>
      <c r="AU189" s="169" t="s">
        <v>86</v>
      </c>
      <c r="AV189" s="13" t="s">
        <v>86</v>
      </c>
      <c r="AW189" s="13" t="s">
        <v>32</v>
      </c>
      <c r="AX189" s="13" t="s">
        <v>77</v>
      </c>
      <c r="AY189" s="169" t="s">
        <v>143</v>
      </c>
    </row>
    <row r="190" spans="2:65" s="14" customFormat="1">
      <c r="B190" s="173"/>
      <c r="C190" s="232"/>
      <c r="D190" s="215" t="s">
        <v>152</v>
      </c>
      <c r="E190" s="233" t="s">
        <v>1</v>
      </c>
      <c r="F190" s="234" t="s">
        <v>177</v>
      </c>
      <c r="G190" s="232"/>
      <c r="H190" s="235">
        <v>5.5</v>
      </c>
      <c r="I190" s="232"/>
      <c r="J190" s="232"/>
      <c r="K190" s="232"/>
      <c r="L190" s="173"/>
      <c r="M190" s="175"/>
      <c r="N190" s="176"/>
      <c r="O190" s="176"/>
      <c r="P190" s="176"/>
      <c r="Q190" s="176"/>
      <c r="R190" s="176"/>
      <c r="S190" s="176"/>
      <c r="T190" s="177"/>
      <c r="AT190" s="174" t="s">
        <v>152</v>
      </c>
      <c r="AU190" s="174" t="s">
        <v>86</v>
      </c>
      <c r="AV190" s="14" t="s">
        <v>150</v>
      </c>
      <c r="AW190" s="14" t="s">
        <v>32</v>
      </c>
      <c r="AX190" s="14" t="s">
        <v>84</v>
      </c>
      <c r="AY190" s="174" t="s">
        <v>143</v>
      </c>
    </row>
    <row r="191" spans="2:65" s="1" customFormat="1" ht="16.5" customHeight="1">
      <c r="B191" s="155"/>
      <c r="C191" s="236" t="s">
        <v>292</v>
      </c>
      <c r="D191" s="236" t="s">
        <v>283</v>
      </c>
      <c r="E191" s="237" t="s">
        <v>507</v>
      </c>
      <c r="F191" s="238" t="s">
        <v>655</v>
      </c>
      <c r="G191" s="239" t="s">
        <v>509</v>
      </c>
      <c r="H191" s="240">
        <v>28</v>
      </c>
      <c r="I191" s="178"/>
      <c r="J191" s="241">
        <f>ROUND(I191*H191,2)</f>
        <v>0</v>
      </c>
      <c r="K191" s="238" t="s">
        <v>1</v>
      </c>
      <c r="L191" s="179"/>
      <c r="M191" s="180" t="s">
        <v>1</v>
      </c>
      <c r="N191" s="181" t="s">
        <v>42</v>
      </c>
      <c r="O191" s="54"/>
      <c r="P191" s="159">
        <f>O191*H191</f>
        <v>0</v>
      </c>
      <c r="Q191" s="159">
        <v>0</v>
      </c>
      <c r="R191" s="159">
        <f>Q191*H191</f>
        <v>0</v>
      </c>
      <c r="S191" s="159">
        <v>0</v>
      </c>
      <c r="T191" s="160">
        <f>S191*H191</f>
        <v>0</v>
      </c>
      <c r="AR191" s="161" t="s">
        <v>286</v>
      </c>
      <c r="AT191" s="161" t="s">
        <v>283</v>
      </c>
      <c r="AU191" s="161" t="s">
        <v>86</v>
      </c>
      <c r="AY191" s="16" t="s">
        <v>143</v>
      </c>
      <c r="BE191" s="162">
        <f>IF(N191="základní",J191,0)</f>
        <v>0</v>
      </c>
      <c r="BF191" s="162">
        <f>IF(N191="snížená",J191,0)</f>
        <v>0</v>
      </c>
      <c r="BG191" s="162">
        <f>IF(N191="zákl. přenesená",J191,0)</f>
        <v>0</v>
      </c>
      <c r="BH191" s="162">
        <f>IF(N191="sníž. přenesená",J191,0)</f>
        <v>0</v>
      </c>
      <c r="BI191" s="162">
        <f>IF(N191="nulová",J191,0)</f>
        <v>0</v>
      </c>
      <c r="BJ191" s="16" t="s">
        <v>84</v>
      </c>
      <c r="BK191" s="162">
        <f>ROUND(I191*H191,2)</f>
        <v>0</v>
      </c>
      <c r="BL191" s="16" t="s">
        <v>257</v>
      </c>
      <c r="BM191" s="161" t="s">
        <v>412</v>
      </c>
    </row>
    <row r="192" spans="2:65" s="13" customFormat="1">
      <c r="B192" s="168"/>
      <c r="C192" s="214"/>
      <c r="D192" s="215" t="s">
        <v>152</v>
      </c>
      <c r="E192" s="216" t="s">
        <v>1</v>
      </c>
      <c r="F192" s="212" t="s">
        <v>656</v>
      </c>
      <c r="G192" s="214"/>
      <c r="H192" s="217">
        <v>28</v>
      </c>
      <c r="I192" s="214"/>
      <c r="J192" s="214"/>
      <c r="K192" s="214"/>
      <c r="L192" s="168"/>
      <c r="M192" s="170"/>
      <c r="N192" s="171"/>
      <c r="O192" s="171"/>
      <c r="P192" s="171"/>
      <c r="Q192" s="171"/>
      <c r="R192" s="171"/>
      <c r="S192" s="171"/>
      <c r="T192" s="172"/>
      <c r="AT192" s="169" t="s">
        <v>152</v>
      </c>
      <c r="AU192" s="169" t="s">
        <v>86</v>
      </c>
      <c r="AV192" s="13" t="s">
        <v>86</v>
      </c>
      <c r="AW192" s="13" t="s">
        <v>32</v>
      </c>
      <c r="AX192" s="13" t="s">
        <v>77</v>
      </c>
      <c r="AY192" s="169" t="s">
        <v>143</v>
      </c>
    </row>
    <row r="193" spans="2:65" s="14" customFormat="1">
      <c r="B193" s="173"/>
      <c r="C193" s="232"/>
      <c r="D193" s="215" t="s">
        <v>152</v>
      </c>
      <c r="E193" s="233" t="s">
        <v>1</v>
      </c>
      <c r="F193" s="234" t="s">
        <v>177</v>
      </c>
      <c r="G193" s="232"/>
      <c r="H193" s="235">
        <v>28</v>
      </c>
      <c r="I193" s="232"/>
      <c r="J193" s="232"/>
      <c r="K193" s="232"/>
      <c r="L193" s="173"/>
      <c r="M193" s="175"/>
      <c r="N193" s="176"/>
      <c r="O193" s="176"/>
      <c r="P193" s="176"/>
      <c r="Q193" s="176"/>
      <c r="R193" s="176"/>
      <c r="S193" s="176"/>
      <c r="T193" s="177"/>
      <c r="AT193" s="174" t="s">
        <v>152</v>
      </c>
      <c r="AU193" s="174" t="s">
        <v>86</v>
      </c>
      <c r="AV193" s="14" t="s">
        <v>150</v>
      </c>
      <c r="AW193" s="14" t="s">
        <v>32</v>
      </c>
      <c r="AX193" s="14" t="s">
        <v>84</v>
      </c>
      <c r="AY193" s="174" t="s">
        <v>143</v>
      </c>
    </row>
    <row r="194" spans="2:65" s="1" customFormat="1" ht="16.5" customHeight="1">
      <c r="B194" s="155"/>
      <c r="C194" s="236" t="s">
        <v>297</v>
      </c>
      <c r="D194" s="236" t="s">
        <v>283</v>
      </c>
      <c r="E194" s="237" t="s">
        <v>512</v>
      </c>
      <c r="F194" s="238" t="s">
        <v>657</v>
      </c>
      <c r="G194" s="239" t="s">
        <v>509</v>
      </c>
      <c r="H194" s="240">
        <v>14</v>
      </c>
      <c r="I194" s="178"/>
      <c r="J194" s="241">
        <f>ROUND(I194*H194,2)</f>
        <v>0</v>
      </c>
      <c r="K194" s="238" t="s">
        <v>1</v>
      </c>
      <c r="L194" s="179"/>
      <c r="M194" s="180" t="s">
        <v>1</v>
      </c>
      <c r="N194" s="181" t="s">
        <v>42</v>
      </c>
      <c r="O194" s="54"/>
      <c r="P194" s="159">
        <f>O194*H194</f>
        <v>0</v>
      </c>
      <c r="Q194" s="159">
        <v>0</v>
      </c>
      <c r="R194" s="159">
        <f>Q194*H194</f>
        <v>0</v>
      </c>
      <c r="S194" s="159">
        <v>0</v>
      </c>
      <c r="T194" s="160">
        <f>S194*H194</f>
        <v>0</v>
      </c>
      <c r="AR194" s="161" t="s">
        <v>286</v>
      </c>
      <c r="AT194" s="161" t="s">
        <v>283</v>
      </c>
      <c r="AU194" s="161" t="s">
        <v>86</v>
      </c>
      <c r="AY194" s="16" t="s">
        <v>143</v>
      </c>
      <c r="BE194" s="162">
        <f>IF(N194="základní",J194,0)</f>
        <v>0</v>
      </c>
      <c r="BF194" s="162">
        <f>IF(N194="snížená",J194,0)</f>
        <v>0</v>
      </c>
      <c r="BG194" s="162">
        <f>IF(N194="zákl. přenesená",J194,0)</f>
        <v>0</v>
      </c>
      <c r="BH194" s="162">
        <f>IF(N194="sníž. přenesená",J194,0)</f>
        <v>0</v>
      </c>
      <c r="BI194" s="162">
        <f>IF(N194="nulová",J194,0)</f>
        <v>0</v>
      </c>
      <c r="BJ194" s="16" t="s">
        <v>84</v>
      </c>
      <c r="BK194" s="162">
        <f>ROUND(I194*H194,2)</f>
        <v>0</v>
      </c>
      <c r="BL194" s="16" t="s">
        <v>257</v>
      </c>
      <c r="BM194" s="161" t="s">
        <v>578</v>
      </c>
    </row>
    <row r="195" spans="2:65" s="13" customFormat="1">
      <c r="B195" s="168"/>
      <c r="C195" s="214"/>
      <c r="D195" s="215" t="s">
        <v>152</v>
      </c>
      <c r="E195" s="216" t="s">
        <v>1</v>
      </c>
      <c r="F195" s="212" t="s">
        <v>658</v>
      </c>
      <c r="G195" s="214"/>
      <c r="H195" s="217">
        <v>14</v>
      </c>
      <c r="I195" s="214"/>
      <c r="J195" s="214"/>
      <c r="K195" s="214"/>
      <c r="L195" s="168"/>
      <c r="M195" s="170"/>
      <c r="N195" s="171"/>
      <c r="O195" s="171"/>
      <c r="P195" s="171"/>
      <c r="Q195" s="171"/>
      <c r="R195" s="171"/>
      <c r="S195" s="171"/>
      <c r="T195" s="172"/>
      <c r="AT195" s="169" t="s">
        <v>152</v>
      </c>
      <c r="AU195" s="169" t="s">
        <v>86</v>
      </c>
      <c r="AV195" s="13" t="s">
        <v>86</v>
      </c>
      <c r="AW195" s="13" t="s">
        <v>32</v>
      </c>
      <c r="AX195" s="13" t="s">
        <v>77</v>
      </c>
      <c r="AY195" s="169" t="s">
        <v>143</v>
      </c>
    </row>
    <row r="196" spans="2:65" s="14" customFormat="1">
      <c r="B196" s="173"/>
      <c r="C196" s="232"/>
      <c r="D196" s="215" t="s">
        <v>152</v>
      </c>
      <c r="E196" s="233" t="s">
        <v>1</v>
      </c>
      <c r="F196" s="234" t="s">
        <v>177</v>
      </c>
      <c r="G196" s="232"/>
      <c r="H196" s="235">
        <v>14</v>
      </c>
      <c r="I196" s="232"/>
      <c r="J196" s="232"/>
      <c r="K196" s="232"/>
      <c r="L196" s="173"/>
      <c r="M196" s="175"/>
      <c r="N196" s="176"/>
      <c r="O196" s="176"/>
      <c r="P196" s="176"/>
      <c r="Q196" s="176"/>
      <c r="R196" s="176"/>
      <c r="S196" s="176"/>
      <c r="T196" s="177"/>
      <c r="AT196" s="174" t="s">
        <v>152</v>
      </c>
      <c r="AU196" s="174" t="s">
        <v>86</v>
      </c>
      <c r="AV196" s="14" t="s">
        <v>150</v>
      </c>
      <c r="AW196" s="14" t="s">
        <v>32</v>
      </c>
      <c r="AX196" s="14" t="s">
        <v>84</v>
      </c>
      <c r="AY196" s="174" t="s">
        <v>143</v>
      </c>
    </row>
    <row r="197" spans="2:65" s="1" customFormat="1" ht="48" customHeight="1">
      <c r="B197" s="155"/>
      <c r="C197" s="221" t="s">
        <v>303</v>
      </c>
      <c r="D197" s="221" t="s">
        <v>146</v>
      </c>
      <c r="E197" s="222" t="s">
        <v>523</v>
      </c>
      <c r="F197" s="223" t="s">
        <v>659</v>
      </c>
      <c r="G197" s="224" t="s">
        <v>328</v>
      </c>
      <c r="H197" s="225">
        <v>7</v>
      </c>
      <c r="I197" s="156"/>
      <c r="J197" s="226">
        <f>ROUND(I197*H197,2)</f>
        <v>0</v>
      </c>
      <c r="K197" s="223" t="s">
        <v>1</v>
      </c>
      <c r="L197" s="31"/>
      <c r="M197" s="157" t="s">
        <v>1</v>
      </c>
      <c r="N197" s="158" t="s">
        <v>42</v>
      </c>
      <c r="O197" s="54"/>
      <c r="P197" s="159">
        <f>O197*H197</f>
        <v>0</v>
      </c>
      <c r="Q197" s="159">
        <v>0</v>
      </c>
      <c r="R197" s="159">
        <f>Q197*H197</f>
        <v>0</v>
      </c>
      <c r="S197" s="159">
        <v>0</v>
      </c>
      <c r="T197" s="160">
        <f>S197*H197</f>
        <v>0</v>
      </c>
      <c r="AR197" s="161" t="s">
        <v>257</v>
      </c>
      <c r="AT197" s="161" t="s">
        <v>146</v>
      </c>
      <c r="AU197" s="161" t="s">
        <v>86</v>
      </c>
      <c r="AY197" s="16" t="s">
        <v>143</v>
      </c>
      <c r="BE197" s="162">
        <f>IF(N197="základní",J197,0)</f>
        <v>0</v>
      </c>
      <c r="BF197" s="162">
        <f>IF(N197="snížená",J197,0)</f>
        <v>0</v>
      </c>
      <c r="BG197" s="162">
        <f>IF(N197="zákl. přenesená",J197,0)</f>
        <v>0</v>
      </c>
      <c r="BH197" s="162">
        <f>IF(N197="sníž. přenesená",J197,0)</f>
        <v>0</v>
      </c>
      <c r="BI197" s="162">
        <f>IF(N197="nulová",J197,0)</f>
        <v>0</v>
      </c>
      <c r="BJ197" s="16" t="s">
        <v>84</v>
      </c>
      <c r="BK197" s="162">
        <f>ROUND(I197*H197,2)</f>
        <v>0</v>
      </c>
      <c r="BL197" s="16" t="s">
        <v>257</v>
      </c>
      <c r="BM197" s="161" t="s">
        <v>587</v>
      </c>
    </row>
    <row r="198" spans="2:65" s="13" customFormat="1">
      <c r="B198" s="168"/>
      <c r="C198" s="214"/>
      <c r="D198" s="215" t="s">
        <v>152</v>
      </c>
      <c r="E198" s="216" t="s">
        <v>1</v>
      </c>
      <c r="F198" s="212" t="s">
        <v>650</v>
      </c>
      <c r="G198" s="214"/>
      <c r="H198" s="217">
        <v>7</v>
      </c>
      <c r="I198" s="214"/>
      <c r="J198" s="214"/>
      <c r="K198" s="214"/>
      <c r="L198" s="168"/>
      <c r="M198" s="170"/>
      <c r="N198" s="171"/>
      <c r="O198" s="171"/>
      <c r="P198" s="171"/>
      <c r="Q198" s="171"/>
      <c r="R198" s="171"/>
      <c r="S198" s="171"/>
      <c r="T198" s="172"/>
      <c r="AT198" s="169" t="s">
        <v>152</v>
      </c>
      <c r="AU198" s="169" t="s">
        <v>86</v>
      </c>
      <c r="AV198" s="13" t="s">
        <v>86</v>
      </c>
      <c r="AW198" s="13" t="s">
        <v>32</v>
      </c>
      <c r="AX198" s="13" t="s">
        <v>77</v>
      </c>
      <c r="AY198" s="169" t="s">
        <v>143</v>
      </c>
    </row>
    <row r="199" spans="2:65" s="14" customFormat="1">
      <c r="B199" s="173"/>
      <c r="C199" s="232"/>
      <c r="D199" s="215" t="s">
        <v>152</v>
      </c>
      <c r="E199" s="233" t="s">
        <v>1</v>
      </c>
      <c r="F199" s="234" t="s">
        <v>177</v>
      </c>
      <c r="G199" s="232"/>
      <c r="H199" s="235">
        <v>7</v>
      </c>
      <c r="I199" s="232"/>
      <c r="J199" s="232"/>
      <c r="K199" s="232"/>
      <c r="L199" s="173"/>
      <c r="M199" s="175"/>
      <c r="N199" s="176"/>
      <c r="O199" s="176"/>
      <c r="P199" s="176"/>
      <c r="Q199" s="176"/>
      <c r="R199" s="176"/>
      <c r="S199" s="176"/>
      <c r="T199" s="177"/>
      <c r="AT199" s="174" t="s">
        <v>152</v>
      </c>
      <c r="AU199" s="174" t="s">
        <v>86</v>
      </c>
      <c r="AV199" s="14" t="s">
        <v>150</v>
      </c>
      <c r="AW199" s="14" t="s">
        <v>32</v>
      </c>
      <c r="AX199" s="14" t="s">
        <v>84</v>
      </c>
      <c r="AY199" s="174" t="s">
        <v>143</v>
      </c>
    </row>
    <row r="200" spans="2:65" s="1" customFormat="1" ht="48" customHeight="1">
      <c r="B200" s="155"/>
      <c r="C200" s="221" t="s">
        <v>309</v>
      </c>
      <c r="D200" s="221" t="s">
        <v>146</v>
      </c>
      <c r="E200" s="222" t="s">
        <v>527</v>
      </c>
      <c r="F200" s="223" t="s">
        <v>660</v>
      </c>
      <c r="G200" s="224" t="s">
        <v>328</v>
      </c>
      <c r="H200" s="225">
        <v>15</v>
      </c>
      <c r="I200" s="156"/>
      <c r="J200" s="226">
        <f>ROUND(I200*H200,2)</f>
        <v>0</v>
      </c>
      <c r="K200" s="223" t="s">
        <v>1</v>
      </c>
      <c r="L200" s="31"/>
      <c r="M200" s="157" t="s">
        <v>1</v>
      </c>
      <c r="N200" s="158" t="s">
        <v>42</v>
      </c>
      <c r="O200" s="54"/>
      <c r="P200" s="159">
        <f>O200*H200</f>
        <v>0</v>
      </c>
      <c r="Q200" s="159">
        <v>0</v>
      </c>
      <c r="R200" s="159">
        <f>Q200*H200</f>
        <v>0</v>
      </c>
      <c r="S200" s="159">
        <v>0</v>
      </c>
      <c r="T200" s="160">
        <f>S200*H200</f>
        <v>0</v>
      </c>
      <c r="AR200" s="161" t="s">
        <v>257</v>
      </c>
      <c r="AT200" s="161" t="s">
        <v>146</v>
      </c>
      <c r="AU200" s="161" t="s">
        <v>86</v>
      </c>
      <c r="AY200" s="16" t="s">
        <v>143</v>
      </c>
      <c r="BE200" s="162">
        <f>IF(N200="základní",J200,0)</f>
        <v>0</v>
      </c>
      <c r="BF200" s="162">
        <f>IF(N200="snížená",J200,0)</f>
        <v>0</v>
      </c>
      <c r="BG200" s="162">
        <f>IF(N200="zákl. přenesená",J200,0)</f>
        <v>0</v>
      </c>
      <c r="BH200" s="162">
        <f>IF(N200="sníž. přenesená",J200,0)</f>
        <v>0</v>
      </c>
      <c r="BI200" s="162">
        <f>IF(N200="nulová",J200,0)</f>
        <v>0</v>
      </c>
      <c r="BJ200" s="16" t="s">
        <v>84</v>
      </c>
      <c r="BK200" s="162">
        <f>ROUND(I200*H200,2)</f>
        <v>0</v>
      </c>
      <c r="BL200" s="16" t="s">
        <v>257</v>
      </c>
      <c r="BM200" s="161" t="s">
        <v>661</v>
      </c>
    </row>
    <row r="201" spans="2:65" s="13" customFormat="1">
      <c r="B201" s="168"/>
      <c r="C201" s="214"/>
      <c r="D201" s="215" t="s">
        <v>152</v>
      </c>
      <c r="E201" s="216" t="s">
        <v>1</v>
      </c>
      <c r="F201" s="212" t="s">
        <v>662</v>
      </c>
      <c r="G201" s="214"/>
      <c r="H201" s="217">
        <v>15</v>
      </c>
      <c r="I201" s="214"/>
      <c r="J201" s="214"/>
      <c r="K201" s="214"/>
      <c r="L201" s="168"/>
      <c r="M201" s="170"/>
      <c r="N201" s="171"/>
      <c r="O201" s="171"/>
      <c r="P201" s="171"/>
      <c r="Q201" s="171"/>
      <c r="R201" s="171"/>
      <c r="S201" s="171"/>
      <c r="T201" s="172"/>
      <c r="AT201" s="169" t="s">
        <v>152</v>
      </c>
      <c r="AU201" s="169" t="s">
        <v>86</v>
      </c>
      <c r="AV201" s="13" t="s">
        <v>86</v>
      </c>
      <c r="AW201" s="13" t="s">
        <v>32</v>
      </c>
      <c r="AX201" s="13" t="s">
        <v>77</v>
      </c>
      <c r="AY201" s="169" t="s">
        <v>143</v>
      </c>
    </row>
    <row r="202" spans="2:65" s="14" customFormat="1">
      <c r="B202" s="173"/>
      <c r="C202" s="232"/>
      <c r="D202" s="215" t="s">
        <v>152</v>
      </c>
      <c r="E202" s="233" t="s">
        <v>1</v>
      </c>
      <c r="F202" s="234" t="s">
        <v>177</v>
      </c>
      <c r="G202" s="232"/>
      <c r="H202" s="235">
        <v>15</v>
      </c>
      <c r="I202" s="232"/>
      <c r="J202" s="232"/>
      <c r="K202" s="232"/>
      <c r="L202" s="173"/>
      <c r="M202" s="175"/>
      <c r="N202" s="176"/>
      <c r="O202" s="176"/>
      <c r="P202" s="176"/>
      <c r="Q202" s="176"/>
      <c r="R202" s="176"/>
      <c r="S202" s="176"/>
      <c r="T202" s="177"/>
      <c r="AT202" s="174" t="s">
        <v>152</v>
      </c>
      <c r="AU202" s="174" t="s">
        <v>86</v>
      </c>
      <c r="AV202" s="14" t="s">
        <v>150</v>
      </c>
      <c r="AW202" s="14" t="s">
        <v>32</v>
      </c>
      <c r="AX202" s="14" t="s">
        <v>84</v>
      </c>
      <c r="AY202" s="174" t="s">
        <v>143</v>
      </c>
    </row>
    <row r="203" spans="2:65" s="1" customFormat="1" ht="48" customHeight="1">
      <c r="B203" s="155"/>
      <c r="C203" s="221" t="s">
        <v>314</v>
      </c>
      <c r="D203" s="221" t="s">
        <v>146</v>
      </c>
      <c r="E203" s="222" t="s">
        <v>663</v>
      </c>
      <c r="F203" s="223" t="s">
        <v>664</v>
      </c>
      <c r="G203" s="224" t="s">
        <v>328</v>
      </c>
      <c r="H203" s="225">
        <v>5.5</v>
      </c>
      <c r="I203" s="156"/>
      <c r="J203" s="226">
        <f>ROUND(I203*H203,2)</f>
        <v>0</v>
      </c>
      <c r="K203" s="223" t="s">
        <v>1</v>
      </c>
      <c r="L203" s="31"/>
      <c r="M203" s="157" t="s">
        <v>1</v>
      </c>
      <c r="N203" s="158" t="s">
        <v>42</v>
      </c>
      <c r="O203" s="54"/>
      <c r="P203" s="159">
        <f>O203*H203</f>
        <v>0</v>
      </c>
      <c r="Q203" s="159">
        <v>0</v>
      </c>
      <c r="R203" s="159">
        <f>Q203*H203</f>
        <v>0</v>
      </c>
      <c r="S203" s="159">
        <v>0</v>
      </c>
      <c r="T203" s="160">
        <f>S203*H203</f>
        <v>0</v>
      </c>
      <c r="AR203" s="161" t="s">
        <v>257</v>
      </c>
      <c r="AT203" s="161" t="s">
        <v>146</v>
      </c>
      <c r="AU203" s="161" t="s">
        <v>86</v>
      </c>
      <c r="AY203" s="16" t="s">
        <v>143</v>
      </c>
      <c r="BE203" s="162">
        <f>IF(N203="základní",J203,0)</f>
        <v>0</v>
      </c>
      <c r="BF203" s="162">
        <f>IF(N203="snížená",J203,0)</f>
        <v>0</v>
      </c>
      <c r="BG203" s="162">
        <f>IF(N203="zákl. přenesená",J203,0)</f>
        <v>0</v>
      </c>
      <c r="BH203" s="162">
        <f>IF(N203="sníž. přenesená",J203,0)</f>
        <v>0</v>
      </c>
      <c r="BI203" s="162">
        <f>IF(N203="nulová",J203,0)</f>
        <v>0</v>
      </c>
      <c r="BJ203" s="16" t="s">
        <v>84</v>
      </c>
      <c r="BK203" s="162">
        <f>ROUND(I203*H203,2)</f>
        <v>0</v>
      </c>
      <c r="BL203" s="16" t="s">
        <v>257</v>
      </c>
      <c r="BM203" s="161" t="s">
        <v>665</v>
      </c>
    </row>
    <row r="204" spans="2:65" s="1" customFormat="1" ht="36" customHeight="1">
      <c r="B204" s="155"/>
      <c r="C204" s="221" t="s">
        <v>319</v>
      </c>
      <c r="D204" s="221" t="s">
        <v>146</v>
      </c>
      <c r="E204" s="222" t="s">
        <v>666</v>
      </c>
      <c r="F204" s="223" t="s">
        <v>667</v>
      </c>
      <c r="G204" s="224" t="s">
        <v>328</v>
      </c>
      <c r="H204" s="225">
        <v>27.5</v>
      </c>
      <c r="I204" s="156"/>
      <c r="J204" s="226">
        <f>ROUND(I204*H204,2)</f>
        <v>0</v>
      </c>
      <c r="K204" s="223" t="s">
        <v>1</v>
      </c>
      <c r="L204" s="31"/>
      <c r="M204" s="157" t="s">
        <v>1</v>
      </c>
      <c r="N204" s="158" t="s">
        <v>42</v>
      </c>
      <c r="O204" s="54"/>
      <c r="P204" s="159">
        <f>O204*H204</f>
        <v>0</v>
      </c>
      <c r="Q204" s="159">
        <v>0</v>
      </c>
      <c r="R204" s="159">
        <f>Q204*H204</f>
        <v>0</v>
      </c>
      <c r="S204" s="159">
        <v>0</v>
      </c>
      <c r="T204" s="160">
        <f>S204*H204</f>
        <v>0</v>
      </c>
      <c r="AR204" s="161" t="s">
        <v>257</v>
      </c>
      <c r="AT204" s="161" t="s">
        <v>146</v>
      </c>
      <c r="AU204" s="161" t="s">
        <v>86</v>
      </c>
      <c r="AY204" s="16" t="s">
        <v>143</v>
      </c>
      <c r="BE204" s="162">
        <f>IF(N204="základní",J204,0)</f>
        <v>0</v>
      </c>
      <c r="BF204" s="162">
        <f>IF(N204="snížená",J204,0)</f>
        <v>0</v>
      </c>
      <c r="BG204" s="162">
        <f>IF(N204="zákl. přenesená",J204,0)</f>
        <v>0</v>
      </c>
      <c r="BH204" s="162">
        <f>IF(N204="sníž. přenesená",J204,0)</f>
        <v>0</v>
      </c>
      <c r="BI204" s="162">
        <f>IF(N204="nulová",J204,0)</f>
        <v>0</v>
      </c>
      <c r="BJ204" s="16" t="s">
        <v>84</v>
      </c>
      <c r="BK204" s="162">
        <f>ROUND(I204*H204,2)</f>
        <v>0</v>
      </c>
      <c r="BL204" s="16" t="s">
        <v>257</v>
      </c>
      <c r="BM204" s="161" t="s">
        <v>668</v>
      </c>
    </row>
    <row r="205" spans="2:65" s="1" customFormat="1" ht="36" customHeight="1">
      <c r="B205" s="155"/>
      <c r="C205" s="221" t="s">
        <v>325</v>
      </c>
      <c r="D205" s="221" t="s">
        <v>146</v>
      </c>
      <c r="E205" s="222" t="s">
        <v>592</v>
      </c>
      <c r="F205" s="223" t="s">
        <v>669</v>
      </c>
      <c r="G205" s="224" t="s">
        <v>202</v>
      </c>
      <c r="H205" s="225">
        <v>0.05</v>
      </c>
      <c r="I205" s="156"/>
      <c r="J205" s="226">
        <f>ROUND(I205*H205,2)</f>
        <v>0</v>
      </c>
      <c r="K205" s="223" t="s">
        <v>1</v>
      </c>
      <c r="L205" s="31"/>
      <c r="M205" s="157" t="s">
        <v>1</v>
      </c>
      <c r="N205" s="158" t="s">
        <v>42</v>
      </c>
      <c r="O205" s="54"/>
      <c r="P205" s="159">
        <f>O205*H205</f>
        <v>0</v>
      </c>
      <c r="Q205" s="159">
        <v>0</v>
      </c>
      <c r="R205" s="159">
        <f>Q205*H205</f>
        <v>0</v>
      </c>
      <c r="S205" s="159">
        <v>0</v>
      </c>
      <c r="T205" s="160">
        <f>S205*H205</f>
        <v>0</v>
      </c>
      <c r="AR205" s="161" t="s">
        <v>257</v>
      </c>
      <c r="AT205" s="161" t="s">
        <v>146</v>
      </c>
      <c r="AU205" s="161" t="s">
        <v>86</v>
      </c>
      <c r="AY205" s="16" t="s">
        <v>143</v>
      </c>
      <c r="BE205" s="162">
        <f>IF(N205="základní",J205,0)</f>
        <v>0</v>
      </c>
      <c r="BF205" s="162">
        <f>IF(N205="snížená",J205,0)</f>
        <v>0</v>
      </c>
      <c r="BG205" s="162">
        <f>IF(N205="zákl. přenesená",J205,0)</f>
        <v>0</v>
      </c>
      <c r="BH205" s="162">
        <f>IF(N205="sníž. přenesená",J205,0)</f>
        <v>0</v>
      </c>
      <c r="BI205" s="162">
        <f>IF(N205="nulová",J205,0)</f>
        <v>0</v>
      </c>
      <c r="BJ205" s="16" t="s">
        <v>84</v>
      </c>
      <c r="BK205" s="162">
        <f>ROUND(I205*H205,2)</f>
        <v>0</v>
      </c>
      <c r="BL205" s="16" t="s">
        <v>257</v>
      </c>
      <c r="BM205" s="161" t="s">
        <v>670</v>
      </c>
    </row>
    <row r="206" spans="2:65" s="11" customFormat="1" ht="22.9" customHeight="1">
      <c r="B206" s="142"/>
      <c r="C206" s="206"/>
      <c r="D206" s="207" t="s">
        <v>76</v>
      </c>
      <c r="E206" s="210" t="s">
        <v>671</v>
      </c>
      <c r="F206" s="210" t="s">
        <v>672</v>
      </c>
      <c r="G206" s="206"/>
      <c r="H206" s="206"/>
      <c r="I206" s="206"/>
      <c r="J206" s="211">
        <f>BK206</f>
        <v>0</v>
      </c>
      <c r="K206" s="206"/>
      <c r="L206" s="142"/>
      <c r="M206" s="147"/>
      <c r="N206" s="148"/>
      <c r="O206" s="148"/>
      <c r="P206" s="149">
        <f>SUM(P207:P250)</f>
        <v>0</v>
      </c>
      <c r="Q206" s="148"/>
      <c r="R206" s="149">
        <f>SUM(R207:R250)</f>
        <v>0</v>
      </c>
      <c r="S206" s="148"/>
      <c r="T206" s="150">
        <f>SUM(T207:T250)</f>
        <v>0</v>
      </c>
      <c r="AR206" s="143" t="s">
        <v>86</v>
      </c>
      <c r="AT206" s="151" t="s">
        <v>76</v>
      </c>
      <c r="AU206" s="151" t="s">
        <v>84</v>
      </c>
      <c r="AY206" s="143" t="s">
        <v>143</v>
      </c>
      <c r="BK206" s="152">
        <f>SUM(BK207:BK250)</f>
        <v>0</v>
      </c>
    </row>
    <row r="207" spans="2:65" s="1" customFormat="1" ht="16.5" customHeight="1">
      <c r="B207" s="155"/>
      <c r="C207" s="221" t="s">
        <v>333</v>
      </c>
      <c r="D207" s="221" t="s">
        <v>146</v>
      </c>
      <c r="E207" s="222" t="s">
        <v>673</v>
      </c>
      <c r="F207" s="223" t="s">
        <v>674</v>
      </c>
      <c r="G207" s="224" t="s">
        <v>675</v>
      </c>
      <c r="H207" s="225">
        <v>7</v>
      </c>
      <c r="I207" s="156"/>
      <c r="J207" s="226">
        <f>ROUND(I207*H207,2)</f>
        <v>0</v>
      </c>
      <c r="K207" s="223" t="s">
        <v>1</v>
      </c>
      <c r="L207" s="31"/>
      <c r="M207" s="157" t="s">
        <v>1</v>
      </c>
      <c r="N207" s="158" t="s">
        <v>42</v>
      </c>
      <c r="O207" s="54"/>
      <c r="P207" s="159">
        <f>O207*H207</f>
        <v>0</v>
      </c>
      <c r="Q207" s="159">
        <v>0</v>
      </c>
      <c r="R207" s="159">
        <f>Q207*H207</f>
        <v>0</v>
      </c>
      <c r="S207" s="159">
        <v>0</v>
      </c>
      <c r="T207" s="160">
        <f>S207*H207</f>
        <v>0</v>
      </c>
      <c r="AR207" s="161" t="s">
        <v>257</v>
      </c>
      <c r="AT207" s="161" t="s">
        <v>146</v>
      </c>
      <c r="AU207" s="161" t="s">
        <v>86</v>
      </c>
      <c r="AY207" s="16" t="s">
        <v>143</v>
      </c>
      <c r="BE207" s="162">
        <f>IF(N207="základní",J207,0)</f>
        <v>0</v>
      </c>
      <c r="BF207" s="162">
        <f>IF(N207="snížená",J207,0)</f>
        <v>0</v>
      </c>
      <c r="BG207" s="162">
        <f>IF(N207="zákl. přenesená",J207,0)</f>
        <v>0</v>
      </c>
      <c r="BH207" s="162">
        <f>IF(N207="sníž. přenesená",J207,0)</f>
        <v>0</v>
      </c>
      <c r="BI207" s="162">
        <f>IF(N207="nulová",J207,0)</f>
        <v>0</v>
      </c>
      <c r="BJ207" s="16" t="s">
        <v>84</v>
      </c>
      <c r="BK207" s="162">
        <f>ROUND(I207*H207,2)</f>
        <v>0</v>
      </c>
      <c r="BL207" s="16" t="s">
        <v>257</v>
      </c>
      <c r="BM207" s="161" t="s">
        <v>676</v>
      </c>
    </row>
    <row r="208" spans="2:65" s="1" customFormat="1" ht="16.5" customHeight="1">
      <c r="B208" s="155"/>
      <c r="C208" s="221" t="s">
        <v>340</v>
      </c>
      <c r="D208" s="221" t="s">
        <v>146</v>
      </c>
      <c r="E208" s="222" t="s">
        <v>677</v>
      </c>
      <c r="F208" s="223" t="s">
        <v>678</v>
      </c>
      <c r="G208" s="224" t="s">
        <v>509</v>
      </c>
      <c r="H208" s="225">
        <v>7</v>
      </c>
      <c r="I208" s="156"/>
      <c r="J208" s="226">
        <f>ROUND(I208*H208,2)</f>
        <v>0</v>
      </c>
      <c r="K208" s="223" t="s">
        <v>1</v>
      </c>
      <c r="L208" s="31"/>
      <c r="M208" s="157" t="s">
        <v>1</v>
      </c>
      <c r="N208" s="158" t="s">
        <v>42</v>
      </c>
      <c r="O208" s="54"/>
      <c r="P208" s="159">
        <f>O208*H208</f>
        <v>0</v>
      </c>
      <c r="Q208" s="159">
        <v>0</v>
      </c>
      <c r="R208" s="159">
        <f>Q208*H208</f>
        <v>0</v>
      </c>
      <c r="S208" s="159">
        <v>0</v>
      </c>
      <c r="T208" s="160">
        <f>S208*H208</f>
        <v>0</v>
      </c>
      <c r="AR208" s="161" t="s">
        <v>257</v>
      </c>
      <c r="AT208" s="161" t="s">
        <v>146</v>
      </c>
      <c r="AU208" s="161" t="s">
        <v>86</v>
      </c>
      <c r="AY208" s="16" t="s">
        <v>143</v>
      </c>
      <c r="BE208" s="162">
        <f>IF(N208="základní",J208,0)</f>
        <v>0</v>
      </c>
      <c r="BF208" s="162">
        <f>IF(N208="snížená",J208,0)</f>
        <v>0</v>
      </c>
      <c r="BG208" s="162">
        <f>IF(N208="zákl. přenesená",J208,0)</f>
        <v>0</v>
      </c>
      <c r="BH208" s="162">
        <f>IF(N208="sníž. přenesená",J208,0)</f>
        <v>0</v>
      </c>
      <c r="BI208" s="162">
        <f>IF(N208="nulová",J208,0)</f>
        <v>0</v>
      </c>
      <c r="BJ208" s="16" t="s">
        <v>84</v>
      </c>
      <c r="BK208" s="162">
        <f>ROUND(I208*H208,2)</f>
        <v>0</v>
      </c>
      <c r="BL208" s="16" t="s">
        <v>257</v>
      </c>
      <c r="BM208" s="161" t="s">
        <v>679</v>
      </c>
    </row>
    <row r="209" spans="2:65" s="13" customFormat="1">
      <c r="B209" s="168"/>
      <c r="C209" s="214"/>
      <c r="D209" s="215" t="s">
        <v>152</v>
      </c>
      <c r="E209" s="216" t="s">
        <v>1</v>
      </c>
      <c r="F209" s="212" t="s">
        <v>650</v>
      </c>
      <c r="G209" s="214"/>
      <c r="H209" s="217">
        <v>7</v>
      </c>
      <c r="I209" s="214"/>
      <c r="J209" s="214"/>
      <c r="K209" s="214"/>
      <c r="L209" s="168"/>
      <c r="M209" s="170"/>
      <c r="N209" s="171"/>
      <c r="O209" s="171"/>
      <c r="P209" s="171"/>
      <c r="Q209" s="171"/>
      <c r="R209" s="171"/>
      <c r="S209" s="171"/>
      <c r="T209" s="172"/>
      <c r="AT209" s="169" t="s">
        <v>152</v>
      </c>
      <c r="AU209" s="169" t="s">
        <v>86</v>
      </c>
      <c r="AV209" s="13" t="s">
        <v>86</v>
      </c>
      <c r="AW209" s="13" t="s">
        <v>32</v>
      </c>
      <c r="AX209" s="13" t="s">
        <v>77</v>
      </c>
      <c r="AY209" s="169" t="s">
        <v>143</v>
      </c>
    </row>
    <row r="210" spans="2:65" s="14" customFormat="1">
      <c r="B210" s="173"/>
      <c r="C210" s="232"/>
      <c r="D210" s="215" t="s">
        <v>152</v>
      </c>
      <c r="E210" s="233" t="s">
        <v>1</v>
      </c>
      <c r="F210" s="234" t="s">
        <v>177</v>
      </c>
      <c r="G210" s="232"/>
      <c r="H210" s="235">
        <v>7</v>
      </c>
      <c r="I210" s="232"/>
      <c r="J210" s="232"/>
      <c r="K210" s="232"/>
      <c r="L210" s="173"/>
      <c r="M210" s="175"/>
      <c r="N210" s="176"/>
      <c r="O210" s="176"/>
      <c r="P210" s="176"/>
      <c r="Q210" s="176"/>
      <c r="R210" s="176"/>
      <c r="S210" s="176"/>
      <c r="T210" s="177"/>
      <c r="AT210" s="174" t="s">
        <v>152</v>
      </c>
      <c r="AU210" s="174" t="s">
        <v>86</v>
      </c>
      <c r="AV210" s="14" t="s">
        <v>150</v>
      </c>
      <c r="AW210" s="14" t="s">
        <v>32</v>
      </c>
      <c r="AX210" s="14" t="s">
        <v>84</v>
      </c>
      <c r="AY210" s="174" t="s">
        <v>143</v>
      </c>
    </row>
    <row r="211" spans="2:65" s="1" customFormat="1" ht="24" customHeight="1">
      <c r="B211" s="155"/>
      <c r="C211" s="236" t="s">
        <v>347</v>
      </c>
      <c r="D211" s="236" t="s">
        <v>283</v>
      </c>
      <c r="E211" s="237" t="s">
        <v>680</v>
      </c>
      <c r="F211" s="238" t="s">
        <v>681</v>
      </c>
      <c r="G211" s="239" t="s">
        <v>509</v>
      </c>
      <c r="H211" s="240">
        <v>7</v>
      </c>
      <c r="I211" s="178"/>
      <c r="J211" s="241">
        <f t="shared" ref="J211:J216" si="0">ROUND(I211*H211,2)</f>
        <v>0</v>
      </c>
      <c r="K211" s="238" t="s">
        <v>1</v>
      </c>
      <c r="L211" s="179"/>
      <c r="M211" s="180" t="s">
        <v>1</v>
      </c>
      <c r="N211" s="181" t="s">
        <v>42</v>
      </c>
      <c r="O211" s="54"/>
      <c r="P211" s="159">
        <f t="shared" ref="P211:P216" si="1">O211*H211</f>
        <v>0</v>
      </c>
      <c r="Q211" s="159">
        <v>0</v>
      </c>
      <c r="R211" s="159">
        <f t="shared" ref="R211:R216" si="2">Q211*H211</f>
        <v>0</v>
      </c>
      <c r="S211" s="159">
        <v>0</v>
      </c>
      <c r="T211" s="160">
        <f t="shared" ref="T211:T216" si="3">S211*H211</f>
        <v>0</v>
      </c>
      <c r="AR211" s="161" t="s">
        <v>286</v>
      </c>
      <c r="AT211" s="161" t="s">
        <v>283</v>
      </c>
      <c r="AU211" s="161" t="s">
        <v>86</v>
      </c>
      <c r="AY211" s="16" t="s">
        <v>143</v>
      </c>
      <c r="BE211" s="162">
        <f t="shared" ref="BE211:BE216" si="4">IF(N211="základní",J211,0)</f>
        <v>0</v>
      </c>
      <c r="BF211" s="162">
        <f t="shared" ref="BF211:BF216" si="5">IF(N211="snížená",J211,0)</f>
        <v>0</v>
      </c>
      <c r="BG211" s="162">
        <f t="shared" ref="BG211:BG216" si="6">IF(N211="zákl. přenesená",J211,0)</f>
        <v>0</v>
      </c>
      <c r="BH211" s="162">
        <f t="shared" ref="BH211:BH216" si="7">IF(N211="sníž. přenesená",J211,0)</f>
        <v>0</v>
      </c>
      <c r="BI211" s="162">
        <f t="shared" ref="BI211:BI216" si="8">IF(N211="nulová",J211,0)</f>
        <v>0</v>
      </c>
      <c r="BJ211" s="16" t="s">
        <v>84</v>
      </c>
      <c r="BK211" s="162">
        <f t="shared" ref="BK211:BK216" si="9">ROUND(I211*H211,2)</f>
        <v>0</v>
      </c>
      <c r="BL211" s="16" t="s">
        <v>257</v>
      </c>
      <c r="BM211" s="161" t="s">
        <v>682</v>
      </c>
    </row>
    <row r="212" spans="2:65" s="1" customFormat="1" ht="16.5" customHeight="1">
      <c r="B212" s="155"/>
      <c r="C212" s="221" t="s">
        <v>286</v>
      </c>
      <c r="D212" s="221" t="s">
        <v>146</v>
      </c>
      <c r="E212" s="222" t="s">
        <v>683</v>
      </c>
      <c r="F212" s="223" t="s">
        <v>684</v>
      </c>
      <c r="G212" s="224" t="s">
        <v>675</v>
      </c>
      <c r="H212" s="225">
        <v>4</v>
      </c>
      <c r="I212" s="156"/>
      <c r="J212" s="226">
        <f t="shared" si="0"/>
        <v>0</v>
      </c>
      <c r="K212" s="223" t="s">
        <v>1</v>
      </c>
      <c r="L212" s="31"/>
      <c r="M212" s="157" t="s">
        <v>1</v>
      </c>
      <c r="N212" s="158" t="s">
        <v>42</v>
      </c>
      <c r="O212" s="54"/>
      <c r="P212" s="159">
        <f t="shared" si="1"/>
        <v>0</v>
      </c>
      <c r="Q212" s="159">
        <v>0</v>
      </c>
      <c r="R212" s="159">
        <f t="shared" si="2"/>
        <v>0</v>
      </c>
      <c r="S212" s="159">
        <v>0</v>
      </c>
      <c r="T212" s="160">
        <f t="shared" si="3"/>
        <v>0</v>
      </c>
      <c r="AR212" s="161" t="s">
        <v>257</v>
      </c>
      <c r="AT212" s="161" t="s">
        <v>146</v>
      </c>
      <c r="AU212" s="161" t="s">
        <v>86</v>
      </c>
      <c r="AY212" s="16" t="s">
        <v>143</v>
      </c>
      <c r="BE212" s="162">
        <f t="shared" si="4"/>
        <v>0</v>
      </c>
      <c r="BF212" s="162">
        <f t="shared" si="5"/>
        <v>0</v>
      </c>
      <c r="BG212" s="162">
        <f t="shared" si="6"/>
        <v>0</v>
      </c>
      <c r="BH212" s="162">
        <f t="shared" si="7"/>
        <v>0</v>
      </c>
      <c r="BI212" s="162">
        <f t="shared" si="8"/>
        <v>0</v>
      </c>
      <c r="BJ212" s="16" t="s">
        <v>84</v>
      </c>
      <c r="BK212" s="162">
        <f t="shared" si="9"/>
        <v>0</v>
      </c>
      <c r="BL212" s="16" t="s">
        <v>257</v>
      </c>
      <c r="BM212" s="161" t="s">
        <v>685</v>
      </c>
    </row>
    <row r="213" spans="2:65" s="1" customFormat="1" ht="24" customHeight="1">
      <c r="B213" s="155"/>
      <c r="C213" s="221" t="s">
        <v>359</v>
      </c>
      <c r="D213" s="221" t="s">
        <v>146</v>
      </c>
      <c r="E213" s="222" t="s">
        <v>686</v>
      </c>
      <c r="F213" s="223" t="s">
        <v>687</v>
      </c>
      <c r="G213" s="224" t="s">
        <v>509</v>
      </c>
      <c r="H213" s="225">
        <v>4</v>
      </c>
      <c r="I213" s="156"/>
      <c r="J213" s="226">
        <f t="shared" si="0"/>
        <v>0</v>
      </c>
      <c r="K213" s="223" t="s">
        <v>1</v>
      </c>
      <c r="L213" s="31"/>
      <c r="M213" s="157" t="s">
        <v>1</v>
      </c>
      <c r="N213" s="158" t="s">
        <v>42</v>
      </c>
      <c r="O213" s="54"/>
      <c r="P213" s="159">
        <f t="shared" si="1"/>
        <v>0</v>
      </c>
      <c r="Q213" s="159">
        <v>0</v>
      </c>
      <c r="R213" s="159">
        <f t="shared" si="2"/>
        <v>0</v>
      </c>
      <c r="S213" s="159">
        <v>0</v>
      </c>
      <c r="T213" s="160">
        <f t="shared" si="3"/>
        <v>0</v>
      </c>
      <c r="AR213" s="161" t="s">
        <v>257</v>
      </c>
      <c r="AT213" s="161" t="s">
        <v>146</v>
      </c>
      <c r="AU213" s="161" t="s">
        <v>86</v>
      </c>
      <c r="AY213" s="16" t="s">
        <v>143</v>
      </c>
      <c r="BE213" s="162">
        <f t="shared" si="4"/>
        <v>0</v>
      </c>
      <c r="BF213" s="162">
        <f t="shared" si="5"/>
        <v>0</v>
      </c>
      <c r="BG213" s="162">
        <f t="shared" si="6"/>
        <v>0</v>
      </c>
      <c r="BH213" s="162">
        <f t="shared" si="7"/>
        <v>0</v>
      </c>
      <c r="BI213" s="162">
        <f t="shared" si="8"/>
        <v>0</v>
      </c>
      <c r="BJ213" s="16" t="s">
        <v>84</v>
      </c>
      <c r="BK213" s="162">
        <f t="shared" si="9"/>
        <v>0</v>
      </c>
      <c r="BL213" s="16" t="s">
        <v>257</v>
      </c>
      <c r="BM213" s="161" t="s">
        <v>479</v>
      </c>
    </row>
    <row r="214" spans="2:65" s="1" customFormat="1" ht="16.5" customHeight="1">
      <c r="B214" s="155"/>
      <c r="C214" s="236" t="s">
        <v>364</v>
      </c>
      <c r="D214" s="236" t="s">
        <v>283</v>
      </c>
      <c r="E214" s="237" t="s">
        <v>688</v>
      </c>
      <c r="F214" s="238" t="s">
        <v>689</v>
      </c>
      <c r="G214" s="239" t="s">
        <v>509</v>
      </c>
      <c r="H214" s="240">
        <v>4</v>
      </c>
      <c r="I214" s="178"/>
      <c r="J214" s="241">
        <f t="shared" si="0"/>
        <v>0</v>
      </c>
      <c r="K214" s="238" t="s">
        <v>1</v>
      </c>
      <c r="L214" s="179"/>
      <c r="M214" s="180" t="s">
        <v>1</v>
      </c>
      <c r="N214" s="181" t="s">
        <v>42</v>
      </c>
      <c r="O214" s="54"/>
      <c r="P214" s="159">
        <f t="shared" si="1"/>
        <v>0</v>
      </c>
      <c r="Q214" s="159">
        <v>0</v>
      </c>
      <c r="R214" s="159">
        <f t="shared" si="2"/>
        <v>0</v>
      </c>
      <c r="S214" s="159">
        <v>0</v>
      </c>
      <c r="T214" s="160">
        <f t="shared" si="3"/>
        <v>0</v>
      </c>
      <c r="AR214" s="161" t="s">
        <v>286</v>
      </c>
      <c r="AT214" s="161" t="s">
        <v>283</v>
      </c>
      <c r="AU214" s="161" t="s">
        <v>86</v>
      </c>
      <c r="AY214" s="16" t="s">
        <v>143</v>
      </c>
      <c r="BE214" s="162">
        <f t="shared" si="4"/>
        <v>0</v>
      </c>
      <c r="BF214" s="162">
        <f t="shared" si="5"/>
        <v>0</v>
      </c>
      <c r="BG214" s="162">
        <f t="shared" si="6"/>
        <v>0</v>
      </c>
      <c r="BH214" s="162">
        <f t="shared" si="7"/>
        <v>0</v>
      </c>
      <c r="BI214" s="162">
        <f t="shared" si="8"/>
        <v>0</v>
      </c>
      <c r="BJ214" s="16" t="s">
        <v>84</v>
      </c>
      <c r="BK214" s="162">
        <f t="shared" si="9"/>
        <v>0</v>
      </c>
      <c r="BL214" s="16" t="s">
        <v>257</v>
      </c>
      <c r="BM214" s="161" t="s">
        <v>690</v>
      </c>
    </row>
    <row r="215" spans="2:65" s="1" customFormat="1" ht="16.5" customHeight="1">
      <c r="B215" s="155"/>
      <c r="C215" s="221" t="s">
        <v>368</v>
      </c>
      <c r="D215" s="221" t="s">
        <v>146</v>
      </c>
      <c r="E215" s="222" t="s">
        <v>691</v>
      </c>
      <c r="F215" s="223" t="s">
        <v>692</v>
      </c>
      <c r="G215" s="224" t="s">
        <v>675</v>
      </c>
      <c r="H215" s="225">
        <v>6</v>
      </c>
      <c r="I215" s="156"/>
      <c r="J215" s="226">
        <f t="shared" si="0"/>
        <v>0</v>
      </c>
      <c r="K215" s="223" t="s">
        <v>1</v>
      </c>
      <c r="L215" s="31"/>
      <c r="M215" s="157" t="s">
        <v>1</v>
      </c>
      <c r="N215" s="158" t="s">
        <v>42</v>
      </c>
      <c r="O215" s="54"/>
      <c r="P215" s="159">
        <f t="shared" si="1"/>
        <v>0</v>
      </c>
      <c r="Q215" s="159">
        <v>0</v>
      </c>
      <c r="R215" s="159">
        <f t="shared" si="2"/>
        <v>0</v>
      </c>
      <c r="S215" s="159">
        <v>0</v>
      </c>
      <c r="T215" s="160">
        <f t="shared" si="3"/>
        <v>0</v>
      </c>
      <c r="AR215" s="161" t="s">
        <v>257</v>
      </c>
      <c r="AT215" s="161" t="s">
        <v>146</v>
      </c>
      <c r="AU215" s="161" t="s">
        <v>86</v>
      </c>
      <c r="AY215" s="16" t="s">
        <v>143</v>
      </c>
      <c r="BE215" s="162">
        <f t="shared" si="4"/>
        <v>0</v>
      </c>
      <c r="BF215" s="162">
        <f t="shared" si="5"/>
        <v>0</v>
      </c>
      <c r="BG215" s="162">
        <f t="shared" si="6"/>
        <v>0</v>
      </c>
      <c r="BH215" s="162">
        <f t="shared" si="7"/>
        <v>0</v>
      </c>
      <c r="BI215" s="162">
        <f t="shared" si="8"/>
        <v>0</v>
      </c>
      <c r="BJ215" s="16" t="s">
        <v>84</v>
      </c>
      <c r="BK215" s="162">
        <f t="shared" si="9"/>
        <v>0</v>
      </c>
      <c r="BL215" s="16" t="s">
        <v>257</v>
      </c>
      <c r="BM215" s="161" t="s">
        <v>693</v>
      </c>
    </row>
    <row r="216" spans="2:65" s="1" customFormat="1" ht="24" customHeight="1">
      <c r="B216" s="155"/>
      <c r="C216" s="221" t="s">
        <v>373</v>
      </c>
      <c r="D216" s="221" t="s">
        <v>146</v>
      </c>
      <c r="E216" s="222" t="s">
        <v>694</v>
      </c>
      <c r="F216" s="223" t="s">
        <v>695</v>
      </c>
      <c r="G216" s="224" t="s">
        <v>675</v>
      </c>
      <c r="H216" s="225">
        <v>6</v>
      </c>
      <c r="I216" s="156"/>
      <c r="J216" s="226">
        <f t="shared" si="0"/>
        <v>0</v>
      </c>
      <c r="K216" s="223" t="s">
        <v>1</v>
      </c>
      <c r="L216" s="31"/>
      <c r="M216" s="157" t="s">
        <v>1</v>
      </c>
      <c r="N216" s="158" t="s">
        <v>42</v>
      </c>
      <c r="O216" s="54"/>
      <c r="P216" s="159">
        <f t="shared" si="1"/>
        <v>0</v>
      </c>
      <c r="Q216" s="159">
        <v>0</v>
      </c>
      <c r="R216" s="159">
        <f t="shared" si="2"/>
        <v>0</v>
      </c>
      <c r="S216" s="159">
        <v>0</v>
      </c>
      <c r="T216" s="160">
        <f t="shared" si="3"/>
        <v>0</v>
      </c>
      <c r="AR216" s="161" t="s">
        <v>257</v>
      </c>
      <c r="AT216" s="161" t="s">
        <v>146</v>
      </c>
      <c r="AU216" s="161" t="s">
        <v>86</v>
      </c>
      <c r="AY216" s="16" t="s">
        <v>143</v>
      </c>
      <c r="BE216" s="162">
        <f t="shared" si="4"/>
        <v>0</v>
      </c>
      <c r="BF216" s="162">
        <f t="shared" si="5"/>
        <v>0</v>
      </c>
      <c r="BG216" s="162">
        <f t="shared" si="6"/>
        <v>0</v>
      </c>
      <c r="BH216" s="162">
        <f t="shared" si="7"/>
        <v>0</v>
      </c>
      <c r="BI216" s="162">
        <f t="shared" si="8"/>
        <v>0</v>
      </c>
      <c r="BJ216" s="16" t="s">
        <v>84</v>
      </c>
      <c r="BK216" s="162">
        <f t="shared" si="9"/>
        <v>0</v>
      </c>
      <c r="BL216" s="16" t="s">
        <v>257</v>
      </c>
      <c r="BM216" s="161" t="s">
        <v>696</v>
      </c>
    </row>
    <row r="217" spans="2:65" s="13" customFormat="1">
      <c r="B217" s="168"/>
      <c r="C217" s="214"/>
      <c r="D217" s="215" t="s">
        <v>152</v>
      </c>
      <c r="E217" s="216" t="s">
        <v>1</v>
      </c>
      <c r="F217" s="212" t="s">
        <v>635</v>
      </c>
      <c r="G217" s="214"/>
      <c r="H217" s="217">
        <v>6</v>
      </c>
      <c r="I217" s="214"/>
      <c r="J217" s="214"/>
      <c r="K217" s="214"/>
      <c r="L217" s="168"/>
      <c r="M217" s="170"/>
      <c r="N217" s="171"/>
      <c r="O217" s="171"/>
      <c r="P217" s="171"/>
      <c r="Q217" s="171"/>
      <c r="R217" s="171"/>
      <c r="S217" s="171"/>
      <c r="T217" s="172"/>
      <c r="AT217" s="169" t="s">
        <v>152</v>
      </c>
      <c r="AU217" s="169" t="s">
        <v>86</v>
      </c>
      <c r="AV217" s="13" t="s">
        <v>86</v>
      </c>
      <c r="AW217" s="13" t="s">
        <v>32</v>
      </c>
      <c r="AX217" s="13" t="s">
        <v>77</v>
      </c>
      <c r="AY217" s="169" t="s">
        <v>143</v>
      </c>
    </row>
    <row r="218" spans="2:65" s="14" customFormat="1">
      <c r="B218" s="173"/>
      <c r="C218" s="232"/>
      <c r="D218" s="215" t="s">
        <v>152</v>
      </c>
      <c r="E218" s="233" t="s">
        <v>1</v>
      </c>
      <c r="F218" s="234" t="s">
        <v>177</v>
      </c>
      <c r="G218" s="232"/>
      <c r="H218" s="235">
        <v>6</v>
      </c>
      <c r="I218" s="232"/>
      <c r="J218" s="232"/>
      <c r="K218" s="232"/>
      <c r="L218" s="173"/>
      <c r="M218" s="175"/>
      <c r="N218" s="176"/>
      <c r="O218" s="176"/>
      <c r="P218" s="176"/>
      <c r="Q218" s="176"/>
      <c r="R218" s="176"/>
      <c r="S218" s="176"/>
      <c r="T218" s="177"/>
      <c r="AT218" s="174" t="s">
        <v>152</v>
      </c>
      <c r="AU218" s="174" t="s">
        <v>86</v>
      </c>
      <c r="AV218" s="14" t="s">
        <v>150</v>
      </c>
      <c r="AW218" s="14" t="s">
        <v>32</v>
      </c>
      <c r="AX218" s="14" t="s">
        <v>84</v>
      </c>
      <c r="AY218" s="174" t="s">
        <v>143</v>
      </c>
    </row>
    <row r="219" spans="2:65" s="1" customFormat="1" ht="16.5" customHeight="1">
      <c r="B219" s="155"/>
      <c r="C219" s="236" t="s">
        <v>379</v>
      </c>
      <c r="D219" s="236" t="s">
        <v>283</v>
      </c>
      <c r="E219" s="237" t="s">
        <v>697</v>
      </c>
      <c r="F219" s="238" t="s">
        <v>698</v>
      </c>
      <c r="G219" s="239" t="s">
        <v>509</v>
      </c>
      <c r="H219" s="240">
        <v>6</v>
      </c>
      <c r="I219" s="178"/>
      <c r="J219" s="241">
        <f>ROUND(I219*H219,2)</f>
        <v>0</v>
      </c>
      <c r="K219" s="238" t="s">
        <v>1</v>
      </c>
      <c r="L219" s="179"/>
      <c r="M219" s="180" t="s">
        <v>1</v>
      </c>
      <c r="N219" s="181" t="s">
        <v>42</v>
      </c>
      <c r="O219" s="54"/>
      <c r="P219" s="159">
        <f>O219*H219</f>
        <v>0</v>
      </c>
      <c r="Q219" s="159">
        <v>0</v>
      </c>
      <c r="R219" s="159">
        <f>Q219*H219</f>
        <v>0</v>
      </c>
      <c r="S219" s="159">
        <v>0</v>
      </c>
      <c r="T219" s="160">
        <f>S219*H219</f>
        <v>0</v>
      </c>
      <c r="AR219" s="161" t="s">
        <v>286</v>
      </c>
      <c r="AT219" s="161" t="s">
        <v>283</v>
      </c>
      <c r="AU219" s="161" t="s">
        <v>86</v>
      </c>
      <c r="AY219" s="16" t="s">
        <v>143</v>
      </c>
      <c r="BE219" s="162">
        <f>IF(N219="základní",J219,0)</f>
        <v>0</v>
      </c>
      <c r="BF219" s="162">
        <f>IF(N219="snížená",J219,0)</f>
        <v>0</v>
      </c>
      <c r="BG219" s="162">
        <f>IF(N219="zákl. přenesená",J219,0)</f>
        <v>0</v>
      </c>
      <c r="BH219" s="162">
        <f>IF(N219="sníž. přenesená",J219,0)</f>
        <v>0</v>
      </c>
      <c r="BI219" s="162">
        <f>IF(N219="nulová",J219,0)</f>
        <v>0</v>
      </c>
      <c r="BJ219" s="16" t="s">
        <v>84</v>
      </c>
      <c r="BK219" s="162">
        <f>ROUND(I219*H219,2)</f>
        <v>0</v>
      </c>
      <c r="BL219" s="16" t="s">
        <v>257</v>
      </c>
      <c r="BM219" s="161" t="s">
        <v>699</v>
      </c>
    </row>
    <row r="220" spans="2:65" s="1" customFormat="1" ht="36" customHeight="1">
      <c r="B220" s="155"/>
      <c r="C220" s="221" t="s">
        <v>384</v>
      </c>
      <c r="D220" s="221" t="s">
        <v>146</v>
      </c>
      <c r="E220" s="222" t="s">
        <v>700</v>
      </c>
      <c r="F220" s="223" t="s">
        <v>701</v>
      </c>
      <c r="G220" s="224" t="s">
        <v>675</v>
      </c>
      <c r="H220" s="225">
        <v>1</v>
      </c>
      <c r="I220" s="156"/>
      <c r="J220" s="226">
        <f>ROUND(I220*H220,2)</f>
        <v>0</v>
      </c>
      <c r="K220" s="223" t="s">
        <v>1</v>
      </c>
      <c r="L220" s="31"/>
      <c r="M220" s="157" t="s">
        <v>1</v>
      </c>
      <c r="N220" s="158" t="s">
        <v>42</v>
      </c>
      <c r="O220" s="54"/>
      <c r="P220" s="159">
        <f>O220*H220</f>
        <v>0</v>
      </c>
      <c r="Q220" s="159">
        <v>0</v>
      </c>
      <c r="R220" s="159">
        <f>Q220*H220</f>
        <v>0</v>
      </c>
      <c r="S220" s="159">
        <v>0</v>
      </c>
      <c r="T220" s="160">
        <f>S220*H220</f>
        <v>0</v>
      </c>
      <c r="AR220" s="161" t="s">
        <v>257</v>
      </c>
      <c r="AT220" s="161" t="s">
        <v>146</v>
      </c>
      <c r="AU220" s="161" t="s">
        <v>86</v>
      </c>
      <c r="AY220" s="16" t="s">
        <v>143</v>
      </c>
      <c r="BE220" s="162">
        <f>IF(N220="základní",J220,0)</f>
        <v>0</v>
      </c>
      <c r="BF220" s="162">
        <f>IF(N220="snížená",J220,0)</f>
        <v>0</v>
      </c>
      <c r="BG220" s="162">
        <f>IF(N220="zákl. přenesená",J220,0)</f>
        <v>0</v>
      </c>
      <c r="BH220" s="162">
        <f>IF(N220="sníž. přenesená",J220,0)</f>
        <v>0</v>
      </c>
      <c r="BI220" s="162">
        <f>IF(N220="nulová",J220,0)</f>
        <v>0</v>
      </c>
      <c r="BJ220" s="16" t="s">
        <v>84</v>
      </c>
      <c r="BK220" s="162">
        <f>ROUND(I220*H220,2)</f>
        <v>0</v>
      </c>
      <c r="BL220" s="16" t="s">
        <v>257</v>
      </c>
      <c r="BM220" s="161" t="s">
        <v>702</v>
      </c>
    </row>
    <row r="221" spans="2:65" s="1" customFormat="1" ht="24" customHeight="1">
      <c r="B221" s="155"/>
      <c r="C221" s="221" t="s">
        <v>389</v>
      </c>
      <c r="D221" s="221" t="s">
        <v>146</v>
      </c>
      <c r="E221" s="222" t="s">
        <v>703</v>
      </c>
      <c r="F221" s="223" t="s">
        <v>704</v>
      </c>
      <c r="G221" s="224" t="s">
        <v>675</v>
      </c>
      <c r="H221" s="225">
        <v>1</v>
      </c>
      <c r="I221" s="156"/>
      <c r="J221" s="226">
        <f>ROUND(I221*H221,2)</f>
        <v>0</v>
      </c>
      <c r="K221" s="223" t="s">
        <v>1</v>
      </c>
      <c r="L221" s="31"/>
      <c r="M221" s="157" t="s">
        <v>1</v>
      </c>
      <c r="N221" s="158" t="s">
        <v>42</v>
      </c>
      <c r="O221" s="54"/>
      <c r="P221" s="159">
        <f>O221*H221</f>
        <v>0</v>
      </c>
      <c r="Q221" s="159">
        <v>0</v>
      </c>
      <c r="R221" s="159">
        <f>Q221*H221</f>
        <v>0</v>
      </c>
      <c r="S221" s="159">
        <v>0</v>
      </c>
      <c r="T221" s="160">
        <f>S221*H221</f>
        <v>0</v>
      </c>
      <c r="AR221" s="161" t="s">
        <v>257</v>
      </c>
      <c r="AT221" s="161" t="s">
        <v>146</v>
      </c>
      <c r="AU221" s="161" t="s">
        <v>86</v>
      </c>
      <c r="AY221" s="16" t="s">
        <v>143</v>
      </c>
      <c r="BE221" s="162">
        <f>IF(N221="základní",J221,0)</f>
        <v>0</v>
      </c>
      <c r="BF221" s="162">
        <f>IF(N221="snížená",J221,0)</f>
        <v>0</v>
      </c>
      <c r="BG221" s="162">
        <f>IF(N221="zákl. přenesená",J221,0)</f>
        <v>0</v>
      </c>
      <c r="BH221" s="162">
        <f>IF(N221="sníž. přenesená",J221,0)</f>
        <v>0</v>
      </c>
      <c r="BI221" s="162">
        <f>IF(N221="nulová",J221,0)</f>
        <v>0</v>
      </c>
      <c r="BJ221" s="16" t="s">
        <v>84</v>
      </c>
      <c r="BK221" s="162">
        <f>ROUND(I221*H221,2)</f>
        <v>0</v>
      </c>
      <c r="BL221" s="16" t="s">
        <v>257</v>
      </c>
      <c r="BM221" s="161" t="s">
        <v>705</v>
      </c>
    </row>
    <row r="222" spans="2:65" s="1" customFormat="1" ht="24" customHeight="1">
      <c r="B222" s="155"/>
      <c r="C222" s="221" t="s">
        <v>394</v>
      </c>
      <c r="D222" s="221" t="s">
        <v>146</v>
      </c>
      <c r="E222" s="222" t="s">
        <v>706</v>
      </c>
      <c r="F222" s="223" t="s">
        <v>707</v>
      </c>
      <c r="G222" s="224" t="s">
        <v>675</v>
      </c>
      <c r="H222" s="225">
        <v>1</v>
      </c>
      <c r="I222" s="156"/>
      <c r="J222" s="226">
        <f>ROUND(I222*H222,2)</f>
        <v>0</v>
      </c>
      <c r="K222" s="223" t="s">
        <v>1</v>
      </c>
      <c r="L222" s="31"/>
      <c r="M222" s="157" t="s">
        <v>1</v>
      </c>
      <c r="N222" s="158" t="s">
        <v>42</v>
      </c>
      <c r="O222" s="54"/>
      <c r="P222" s="159">
        <f>O222*H222</f>
        <v>0</v>
      </c>
      <c r="Q222" s="159">
        <v>0</v>
      </c>
      <c r="R222" s="159">
        <f>Q222*H222</f>
        <v>0</v>
      </c>
      <c r="S222" s="159">
        <v>0</v>
      </c>
      <c r="T222" s="160">
        <f>S222*H222</f>
        <v>0</v>
      </c>
      <c r="AR222" s="161" t="s">
        <v>257</v>
      </c>
      <c r="AT222" s="161" t="s">
        <v>146</v>
      </c>
      <c r="AU222" s="161" t="s">
        <v>86</v>
      </c>
      <c r="AY222" s="16" t="s">
        <v>143</v>
      </c>
      <c r="BE222" s="162">
        <f>IF(N222="základní",J222,0)</f>
        <v>0</v>
      </c>
      <c r="BF222" s="162">
        <f>IF(N222="snížená",J222,0)</f>
        <v>0</v>
      </c>
      <c r="BG222" s="162">
        <f>IF(N222="zákl. přenesená",J222,0)</f>
        <v>0</v>
      </c>
      <c r="BH222" s="162">
        <f>IF(N222="sníž. přenesená",J222,0)</f>
        <v>0</v>
      </c>
      <c r="BI222" s="162">
        <f>IF(N222="nulová",J222,0)</f>
        <v>0</v>
      </c>
      <c r="BJ222" s="16" t="s">
        <v>84</v>
      </c>
      <c r="BK222" s="162">
        <f>ROUND(I222*H222,2)</f>
        <v>0</v>
      </c>
      <c r="BL222" s="16" t="s">
        <v>257</v>
      </c>
      <c r="BM222" s="161" t="s">
        <v>708</v>
      </c>
    </row>
    <row r="223" spans="2:65" s="13" customFormat="1">
      <c r="B223" s="168"/>
      <c r="C223" s="214"/>
      <c r="D223" s="215" t="s">
        <v>152</v>
      </c>
      <c r="E223" s="216" t="s">
        <v>1</v>
      </c>
      <c r="F223" s="212" t="s">
        <v>709</v>
      </c>
      <c r="G223" s="214"/>
      <c r="H223" s="217">
        <v>1</v>
      </c>
      <c r="I223" s="214"/>
      <c r="J223" s="214"/>
      <c r="K223" s="214"/>
      <c r="L223" s="168"/>
      <c r="M223" s="170"/>
      <c r="N223" s="171"/>
      <c r="O223" s="171"/>
      <c r="P223" s="171"/>
      <c r="Q223" s="171"/>
      <c r="R223" s="171"/>
      <c r="S223" s="171"/>
      <c r="T223" s="172"/>
      <c r="AT223" s="169" t="s">
        <v>152</v>
      </c>
      <c r="AU223" s="169" t="s">
        <v>86</v>
      </c>
      <c r="AV223" s="13" t="s">
        <v>86</v>
      </c>
      <c r="AW223" s="13" t="s">
        <v>32</v>
      </c>
      <c r="AX223" s="13" t="s">
        <v>77</v>
      </c>
      <c r="AY223" s="169" t="s">
        <v>143</v>
      </c>
    </row>
    <row r="224" spans="2:65" s="14" customFormat="1">
      <c r="B224" s="173"/>
      <c r="C224" s="232"/>
      <c r="D224" s="215" t="s">
        <v>152</v>
      </c>
      <c r="E224" s="233" t="s">
        <v>1</v>
      </c>
      <c r="F224" s="234" t="s">
        <v>177</v>
      </c>
      <c r="G224" s="232"/>
      <c r="H224" s="235">
        <v>1</v>
      </c>
      <c r="I224" s="232"/>
      <c r="J224" s="232"/>
      <c r="K224" s="232"/>
      <c r="L224" s="173"/>
      <c r="M224" s="175"/>
      <c r="N224" s="176"/>
      <c r="O224" s="176"/>
      <c r="P224" s="176"/>
      <c r="Q224" s="176"/>
      <c r="R224" s="176"/>
      <c r="S224" s="176"/>
      <c r="T224" s="177"/>
      <c r="AT224" s="174" t="s">
        <v>152</v>
      </c>
      <c r="AU224" s="174" t="s">
        <v>86</v>
      </c>
      <c r="AV224" s="14" t="s">
        <v>150</v>
      </c>
      <c r="AW224" s="14" t="s">
        <v>32</v>
      </c>
      <c r="AX224" s="14" t="s">
        <v>84</v>
      </c>
      <c r="AY224" s="174" t="s">
        <v>143</v>
      </c>
    </row>
    <row r="225" spans="2:65" s="1" customFormat="1" ht="16.5" customHeight="1">
      <c r="B225" s="155"/>
      <c r="C225" s="236" t="s">
        <v>398</v>
      </c>
      <c r="D225" s="236" t="s">
        <v>283</v>
      </c>
      <c r="E225" s="237" t="s">
        <v>710</v>
      </c>
      <c r="F225" s="238" t="s">
        <v>711</v>
      </c>
      <c r="G225" s="239" t="s">
        <v>509</v>
      </c>
      <c r="H225" s="240">
        <v>1</v>
      </c>
      <c r="I225" s="178"/>
      <c r="J225" s="241">
        <f t="shared" ref="J225:J231" si="10">ROUND(I225*H225,2)</f>
        <v>0</v>
      </c>
      <c r="K225" s="238" t="s">
        <v>1</v>
      </c>
      <c r="L225" s="179"/>
      <c r="M225" s="180" t="s">
        <v>1</v>
      </c>
      <c r="N225" s="181" t="s">
        <v>42</v>
      </c>
      <c r="O225" s="54"/>
      <c r="P225" s="159">
        <f t="shared" ref="P225:P231" si="11">O225*H225</f>
        <v>0</v>
      </c>
      <c r="Q225" s="159">
        <v>0</v>
      </c>
      <c r="R225" s="159">
        <f t="shared" ref="R225:R231" si="12">Q225*H225</f>
        <v>0</v>
      </c>
      <c r="S225" s="159">
        <v>0</v>
      </c>
      <c r="T225" s="160">
        <f t="shared" ref="T225:T231" si="13">S225*H225</f>
        <v>0</v>
      </c>
      <c r="AR225" s="161" t="s">
        <v>286</v>
      </c>
      <c r="AT225" s="161" t="s">
        <v>283</v>
      </c>
      <c r="AU225" s="161" t="s">
        <v>86</v>
      </c>
      <c r="AY225" s="16" t="s">
        <v>143</v>
      </c>
      <c r="BE225" s="162">
        <f t="shared" ref="BE225:BE231" si="14">IF(N225="základní",J225,0)</f>
        <v>0</v>
      </c>
      <c r="BF225" s="162">
        <f t="shared" ref="BF225:BF231" si="15">IF(N225="snížená",J225,0)</f>
        <v>0</v>
      </c>
      <c r="BG225" s="162">
        <f t="shared" ref="BG225:BG231" si="16">IF(N225="zákl. přenesená",J225,0)</f>
        <v>0</v>
      </c>
      <c r="BH225" s="162">
        <f t="shared" ref="BH225:BH231" si="17">IF(N225="sníž. přenesená",J225,0)</f>
        <v>0</v>
      </c>
      <c r="BI225" s="162">
        <f t="shared" ref="BI225:BI231" si="18">IF(N225="nulová",J225,0)</f>
        <v>0</v>
      </c>
      <c r="BJ225" s="16" t="s">
        <v>84</v>
      </c>
      <c r="BK225" s="162">
        <f t="shared" ref="BK225:BK231" si="19">ROUND(I225*H225,2)</f>
        <v>0</v>
      </c>
      <c r="BL225" s="16" t="s">
        <v>257</v>
      </c>
      <c r="BM225" s="161" t="s">
        <v>712</v>
      </c>
    </row>
    <row r="226" spans="2:65" s="1" customFormat="1" ht="24" customHeight="1">
      <c r="B226" s="155"/>
      <c r="C226" s="221" t="s">
        <v>404</v>
      </c>
      <c r="D226" s="221" t="s">
        <v>146</v>
      </c>
      <c r="E226" s="222" t="s">
        <v>713</v>
      </c>
      <c r="F226" s="223" t="s">
        <v>714</v>
      </c>
      <c r="G226" s="224" t="s">
        <v>675</v>
      </c>
      <c r="H226" s="225">
        <v>1</v>
      </c>
      <c r="I226" s="156"/>
      <c r="J226" s="226">
        <f t="shared" si="10"/>
        <v>0</v>
      </c>
      <c r="K226" s="223" t="s">
        <v>1</v>
      </c>
      <c r="L226" s="31"/>
      <c r="M226" s="157" t="s">
        <v>1</v>
      </c>
      <c r="N226" s="158" t="s">
        <v>42</v>
      </c>
      <c r="O226" s="54"/>
      <c r="P226" s="159">
        <f t="shared" si="11"/>
        <v>0</v>
      </c>
      <c r="Q226" s="159">
        <v>0</v>
      </c>
      <c r="R226" s="159">
        <f t="shared" si="12"/>
        <v>0</v>
      </c>
      <c r="S226" s="159">
        <v>0</v>
      </c>
      <c r="T226" s="160">
        <f t="shared" si="13"/>
        <v>0</v>
      </c>
      <c r="AR226" s="161" t="s">
        <v>257</v>
      </c>
      <c r="AT226" s="161" t="s">
        <v>146</v>
      </c>
      <c r="AU226" s="161" t="s">
        <v>86</v>
      </c>
      <c r="AY226" s="16" t="s">
        <v>143</v>
      </c>
      <c r="BE226" s="162">
        <f t="shared" si="14"/>
        <v>0</v>
      </c>
      <c r="BF226" s="162">
        <f t="shared" si="15"/>
        <v>0</v>
      </c>
      <c r="BG226" s="162">
        <f t="shared" si="16"/>
        <v>0</v>
      </c>
      <c r="BH226" s="162">
        <f t="shared" si="17"/>
        <v>0</v>
      </c>
      <c r="BI226" s="162">
        <f t="shared" si="18"/>
        <v>0</v>
      </c>
      <c r="BJ226" s="16" t="s">
        <v>84</v>
      </c>
      <c r="BK226" s="162">
        <f t="shared" si="19"/>
        <v>0</v>
      </c>
      <c r="BL226" s="16" t="s">
        <v>257</v>
      </c>
      <c r="BM226" s="161" t="s">
        <v>715</v>
      </c>
    </row>
    <row r="227" spans="2:65" s="1" customFormat="1" ht="16.5" customHeight="1">
      <c r="B227" s="155"/>
      <c r="C227" s="221" t="s">
        <v>408</v>
      </c>
      <c r="D227" s="221" t="s">
        <v>146</v>
      </c>
      <c r="E227" s="222" t="s">
        <v>716</v>
      </c>
      <c r="F227" s="223" t="s">
        <v>717</v>
      </c>
      <c r="G227" s="224" t="s">
        <v>675</v>
      </c>
      <c r="H227" s="225">
        <v>1</v>
      </c>
      <c r="I227" s="156"/>
      <c r="J227" s="226">
        <f t="shared" si="10"/>
        <v>0</v>
      </c>
      <c r="K227" s="223" t="s">
        <v>1</v>
      </c>
      <c r="L227" s="31"/>
      <c r="M227" s="157" t="s">
        <v>1</v>
      </c>
      <c r="N227" s="158" t="s">
        <v>42</v>
      </c>
      <c r="O227" s="54"/>
      <c r="P227" s="159">
        <f t="shared" si="11"/>
        <v>0</v>
      </c>
      <c r="Q227" s="159">
        <v>0</v>
      </c>
      <c r="R227" s="159">
        <f t="shared" si="12"/>
        <v>0</v>
      </c>
      <c r="S227" s="159">
        <v>0</v>
      </c>
      <c r="T227" s="160">
        <f t="shared" si="13"/>
        <v>0</v>
      </c>
      <c r="AR227" s="161" t="s">
        <v>257</v>
      </c>
      <c r="AT227" s="161" t="s">
        <v>146</v>
      </c>
      <c r="AU227" s="161" t="s">
        <v>86</v>
      </c>
      <c r="AY227" s="16" t="s">
        <v>143</v>
      </c>
      <c r="BE227" s="162">
        <f t="shared" si="14"/>
        <v>0</v>
      </c>
      <c r="BF227" s="162">
        <f t="shared" si="15"/>
        <v>0</v>
      </c>
      <c r="BG227" s="162">
        <f t="shared" si="16"/>
        <v>0</v>
      </c>
      <c r="BH227" s="162">
        <f t="shared" si="17"/>
        <v>0</v>
      </c>
      <c r="BI227" s="162">
        <f t="shared" si="18"/>
        <v>0</v>
      </c>
      <c r="BJ227" s="16" t="s">
        <v>84</v>
      </c>
      <c r="BK227" s="162">
        <f t="shared" si="19"/>
        <v>0</v>
      </c>
      <c r="BL227" s="16" t="s">
        <v>257</v>
      </c>
      <c r="BM227" s="161" t="s">
        <v>718</v>
      </c>
    </row>
    <row r="228" spans="2:65" s="1" customFormat="1" ht="16.5" customHeight="1">
      <c r="B228" s="155"/>
      <c r="C228" s="236" t="s">
        <v>412</v>
      </c>
      <c r="D228" s="236" t="s">
        <v>283</v>
      </c>
      <c r="E228" s="237" t="s">
        <v>719</v>
      </c>
      <c r="F228" s="238" t="s">
        <v>720</v>
      </c>
      <c r="G228" s="239" t="s">
        <v>509</v>
      </c>
      <c r="H228" s="240">
        <v>1</v>
      </c>
      <c r="I228" s="178"/>
      <c r="J228" s="241">
        <f t="shared" si="10"/>
        <v>0</v>
      </c>
      <c r="K228" s="238" t="s">
        <v>1</v>
      </c>
      <c r="L228" s="179"/>
      <c r="M228" s="180" t="s">
        <v>1</v>
      </c>
      <c r="N228" s="181" t="s">
        <v>42</v>
      </c>
      <c r="O228" s="54"/>
      <c r="P228" s="159">
        <f t="shared" si="11"/>
        <v>0</v>
      </c>
      <c r="Q228" s="159">
        <v>0</v>
      </c>
      <c r="R228" s="159">
        <f t="shared" si="12"/>
        <v>0</v>
      </c>
      <c r="S228" s="159">
        <v>0</v>
      </c>
      <c r="T228" s="160">
        <f t="shared" si="13"/>
        <v>0</v>
      </c>
      <c r="AR228" s="161" t="s">
        <v>286</v>
      </c>
      <c r="AT228" s="161" t="s">
        <v>283</v>
      </c>
      <c r="AU228" s="161" t="s">
        <v>86</v>
      </c>
      <c r="AY228" s="16" t="s">
        <v>143</v>
      </c>
      <c r="BE228" s="162">
        <f t="shared" si="14"/>
        <v>0</v>
      </c>
      <c r="BF228" s="162">
        <f t="shared" si="15"/>
        <v>0</v>
      </c>
      <c r="BG228" s="162">
        <f t="shared" si="16"/>
        <v>0</v>
      </c>
      <c r="BH228" s="162">
        <f t="shared" si="17"/>
        <v>0</v>
      </c>
      <c r="BI228" s="162">
        <f t="shared" si="18"/>
        <v>0</v>
      </c>
      <c r="BJ228" s="16" t="s">
        <v>84</v>
      </c>
      <c r="BK228" s="162">
        <f t="shared" si="19"/>
        <v>0</v>
      </c>
      <c r="BL228" s="16" t="s">
        <v>257</v>
      </c>
      <c r="BM228" s="161" t="s">
        <v>721</v>
      </c>
    </row>
    <row r="229" spans="2:65" s="1" customFormat="1" ht="36" customHeight="1">
      <c r="B229" s="155"/>
      <c r="C229" s="221" t="s">
        <v>574</v>
      </c>
      <c r="D229" s="221" t="s">
        <v>146</v>
      </c>
      <c r="E229" s="222" t="s">
        <v>722</v>
      </c>
      <c r="F229" s="223" t="s">
        <v>723</v>
      </c>
      <c r="G229" s="224" t="s">
        <v>202</v>
      </c>
      <c r="H229" s="225">
        <v>0.5</v>
      </c>
      <c r="I229" s="156"/>
      <c r="J229" s="226">
        <f t="shared" si="10"/>
        <v>0</v>
      </c>
      <c r="K229" s="223" t="s">
        <v>1</v>
      </c>
      <c r="L229" s="31"/>
      <c r="M229" s="157" t="s">
        <v>1</v>
      </c>
      <c r="N229" s="158" t="s">
        <v>42</v>
      </c>
      <c r="O229" s="54"/>
      <c r="P229" s="159">
        <f t="shared" si="11"/>
        <v>0</v>
      </c>
      <c r="Q229" s="159">
        <v>0</v>
      </c>
      <c r="R229" s="159">
        <f t="shared" si="12"/>
        <v>0</v>
      </c>
      <c r="S229" s="159">
        <v>0</v>
      </c>
      <c r="T229" s="160">
        <f t="shared" si="13"/>
        <v>0</v>
      </c>
      <c r="AR229" s="161" t="s">
        <v>257</v>
      </c>
      <c r="AT229" s="161" t="s">
        <v>146</v>
      </c>
      <c r="AU229" s="161" t="s">
        <v>86</v>
      </c>
      <c r="AY229" s="16" t="s">
        <v>143</v>
      </c>
      <c r="BE229" s="162">
        <f t="shared" si="14"/>
        <v>0</v>
      </c>
      <c r="BF229" s="162">
        <f t="shared" si="15"/>
        <v>0</v>
      </c>
      <c r="BG229" s="162">
        <f t="shared" si="16"/>
        <v>0</v>
      </c>
      <c r="BH229" s="162">
        <f t="shared" si="17"/>
        <v>0</v>
      </c>
      <c r="BI229" s="162">
        <f t="shared" si="18"/>
        <v>0</v>
      </c>
      <c r="BJ229" s="16" t="s">
        <v>84</v>
      </c>
      <c r="BK229" s="162">
        <f t="shared" si="19"/>
        <v>0</v>
      </c>
      <c r="BL229" s="16" t="s">
        <v>257</v>
      </c>
      <c r="BM229" s="161" t="s">
        <v>724</v>
      </c>
    </row>
    <row r="230" spans="2:65" s="1" customFormat="1" ht="24" customHeight="1">
      <c r="B230" s="155"/>
      <c r="C230" s="221" t="s">
        <v>578</v>
      </c>
      <c r="D230" s="221" t="s">
        <v>146</v>
      </c>
      <c r="E230" s="222" t="s">
        <v>725</v>
      </c>
      <c r="F230" s="223" t="s">
        <v>726</v>
      </c>
      <c r="G230" s="224" t="s">
        <v>509</v>
      </c>
      <c r="H230" s="225">
        <v>3</v>
      </c>
      <c r="I230" s="156"/>
      <c r="J230" s="226">
        <f t="shared" si="10"/>
        <v>0</v>
      </c>
      <c r="K230" s="223" t="s">
        <v>1</v>
      </c>
      <c r="L230" s="31"/>
      <c r="M230" s="157" t="s">
        <v>1</v>
      </c>
      <c r="N230" s="158" t="s">
        <v>42</v>
      </c>
      <c r="O230" s="54"/>
      <c r="P230" s="159">
        <f t="shared" si="11"/>
        <v>0</v>
      </c>
      <c r="Q230" s="159">
        <v>0</v>
      </c>
      <c r="R230" s="159">
        <f t="shared" si="12"/>
        <v>0</v>
      </c>
      <c r="S230" s="159">
        <v>0</v>
      </c>
      <c r="T230" s="160">
        <f t="shared" si="13"/>
        <v>0</v>
      </c>
      <c r="AR230" s="161" t="s">
        <v>257</v>
      </c>
      <c r="AT230" s="161" t="s">
        <v>146</v>
      </c>
      <c r="AU230" s="161" t="s">
        <v>86</v>
      </c>
      <c r="AY230" s="16" t="s">
        <v>143</v>
      </c>
      <c r="BE230" s="162">
        <f t="shared" si="14"/>
        <v>0</v>
      </c>
      <c r="BF230" s="162">
        <f t="shared" si="15"/>
        <v>0</v>
      </c>
      <c r="BG230" s="162">
        <f t="shared" si="16"/>
        <v>0</v>
      </c>
      <c r="BH230" s="162">
        <f t="shared" si="17"/>
        <v>0</v>
      </c>
      <c r="BI230" s="162">
        <f t="shared" si="18"/>
        <v>0</v>
      </c>
      <c r="BJ230" s="16" t="s">
        <v>84</v>
      </c>
      <c r="BK230" s="162">
        <f t="shared" si="19"/>
        <v>0</v>
      </c>
      <c r="BL230" s="16" t="s">
        <v>257</v>
      </c>
      <c r="BM230" s="161" t="s">
        <v>727</v>
      </c>
    </row>
    <row r="231" spans="2:65" s="1" customFormat="1" ht="24" customHeight="1">
      <c r="B231" s="155"/>
      <c r="C231" s="221" t="s">
        <v>582</v>
      </c>
      <c r="D231" s="221" t="s">
        <v>146</v>
      </c>
      <c r="E231" s="222" t="s">
        <v>728</v>
      </c>
      <c r="F231" s="223" t="s">
        <v>729</v>
      </c>
      <c r="G231" s="224" t="s">
        <v>675</v>
      </c>
      <c r="H231" s="225">
        <v>25</v>
      </c>
      <c r="I231" s="156"/>
      <c r="J231" s="226">
        <f t="shared" si="10"/>
        <v>0</v>
      </c>
      <c r="K231" s="223" t="s">
        <v>1</v>
      </c>
      <c r="L231" s="31"/>
      <c r="M231" s="157" t="s">
        <v>1</v>
      </c>
      <c r="N231" s="158" t="s">
        <v>42</v>
      </c>
      <c r="O231" s="54"/>
      <c r="P231" s="159">
        <f t="shared" si="11"/>
        <v>0</v>
      </c>
      <c r="Q231" s="159">
        <v>0</v>
      </c>
      <c r="R231" s="159">
        <f t="shared" si="12"/>
        <v>0</v>
      </c>
      <c r="S231" s="159">
        <v>0</v>
      </c>
      <c r="T231" s="160">
        <f t="shared" si="13"/>
        <v>0</v>
      </c>
      <c r="AR231" s="161" t="s">
        <v>257</v>
      </c>
      <c r="AT231" s="161" t="s">
        <v>146</v>
      </c>
      <c r="AU231" s="161" t="s">
        <v>86</v>
      </c>
      <c r="AY231" s="16" t="s">
        <v>143</v>
      </c>
      <c r="BE231" s="162">
        <f t="shared" si="14"/>
        <v>0</v>
      </c>
      <c r="BF231" s="162">
        <f t="shared" si="15"/>
        <v>0</v>
      </c>
      <c r="BG231" s="162">
        <f t="shared" si="16"/>
        <v>0</v>
      </c>
      <c r="BH231" s="162">
        <f t="shared" si="17"/>
        <v>0</v>
      </c>
      <c r="BI231" s="162">
        <f t="shared" si="18"/>
        <v>0</v>
      </c>
      <c r="BJ231" s="16" t="s">
        <v>84</v>
      </c>
      <c r="BK231" s="162">
        <f t="shared" si="19"/>
        <v>0</v>
      </c>
      <c r="BL231" s="16" t="s">
        <v>257</v>
      </c>
      <c r="BM231" s="161" t="s">
        <v>242</v>
      </c>
    </row>
    <row r="232" spans="2:65" s="13" customFormat="1">
      <c r="B232" s="168"/>
      <c r="C232" s="214"/>
      <c r="D232" s="215" t="s">
        <v>152</v>
      </c>
      <c r="E232" s="216" t="s">
        <v>1</v>
      </c>
      <c r="F232" s="212" t="s">
        <v>730</v>
      </c>
      <c r="G232" s="214"/>
      <c r="H232" s="217">
        <v>25</v>
      </c>
      <c r="I232" s="214"/>
      <c r="J232" s="214"/>
      <c r="K232" s="214"/>
      <c r="L232" s="168"/>
      <c r="M232" s="170"/>
      <c r="N232" s="171"/>
      <c r="O232" s="171"/>
      <c r="P232" s="171"/>
      <c r="Q232" s="171"/>
      <c r="R232" s="171"/>
      <c r="S232" s="171"/>
      <c r="T232" s="172"/>
      <c r="AT232" s="169" t="s">
        <v>152</v>
      </c>
      <c r="AU232" s="169" t="s">
        <v>86</v>
      </c>
      <c r="AV232" s="13" t="s">
        <v>86</v>
      </c>
      <c r="AW232" s="13" t="s">
        <v>32</v>
      </c>
      <c r="AX232" s="13" t="s">
        <v>77</v>
      </c>
      <c r="AY232" s="169" t="s">
        <v>143</v>
      </c>
    </row>
    <row r="233" spans="2:65" s="14" customFormat="1">
      <c r="B233" s="173"/>
      <c r="C233" s="232"/>
      <c r="D233" s="215" t="s">
        <v>152</v>
      </c>
      <c r="E233" s="233" t="s">
        <v>1</v>
      </c>
      <c r="F233" s="234" t="s">
        <v>177</v>
      </c>
      <c r="G233" s="232"/>
      <c r="H233" s="235">
        <v>25</v>
      </c>
      <c r="I233" s="232"/>
      <c r="J233" s="232"/>
      <c r="K233" s="232"/>
      <c r="L233" s="173"/>
      <c r="M233" s="175"/>
      <c r="N233" s="176"/>
      <c r="O233" s="176"/>
      <c r="P233" s="176"/>
      <c r="Q233" s="176"/>
      <c r="R233" s="176"/>
      <c r="S233" s="176"/>
      <c r="T233" s="177"/>
      <c r="AT233" s="174" t="s">
        <v>152</v>
      </c>
      <c r="AU233" s="174" t="s">
        <v>86</v>
      </c>
      <c r="AV233" s="14" t="s">
        <v>150</v>
      </c>
      <c r="AW233" s="14" t="s">
        <v>32</v>
      </c>
      <c r="AX233" s="14" t="s">
        <v>84</v>
      </c>
      <c r="AY233" s="174" t="s">
        <v>143</v>
      </c>
    </row>
    <row r="234" spans="2:65" s="1" customFormat="1" ht="24" customHeight="1">
      <c r="B234" s="155"/>
      <c r="C234" s="236" t="s">
        <v>587</v>
      </c>
      <c r="D234" s="236" t="s">
        <v>283</v>
      </c>
      <c r="E234" s="237" t="s">
        <v>731</v>
      </c>
      <c r="F234" s="238" t="s">
        <v>732</v>
      </c>
      <c r="G234" s="239" t="s">
        <v>509</v>
      </c>
      <c r="H234" s="240">
        <v>25</v>
      </c>
      <c r="I234" s="178"/>
      <c r="J234" s="241">
        <f>ROUND(I234*H234,2)</f>
        <v>0</v>
      </c>
      <c r="K234" s="238" t="s">
        <v>1</v>
      </c>
      <c r="L234" s="179"/>
      <c r="M234" s="180" t="s">
        <v>1</v>
      </c>
      <c r="N234" s="181" t="s">
        <v>42</v>
      </c>
      <c r="O234" s="54"/>
      <c r="P234" s="159">
        <f>O234*H234</f>
        <v>0</v>
      </c>
      <c r="Q234" s="159">
        <v>0</v>
      </c>
      <c r="R234" s="159">
        <f>Q234*H234</f>
        <v>0</v>
      </c>
      <c r="S234" s="159">
        <v>0</v>
      </c>
      <c r="T234" s="160">
        <f>S234*H234</f>
        <v>0</v>
      </c>
      <c r="AR234" s="161" t="s">
        <v>286</v>
      </c>
      <c r="AT234" s="161" t="s">
        <v>283</v>
      </c>
      <c r="AU234" s="161" t="s">
        <v>86</v>
      </c>
      <c r="AY234" s="16" t="s">
        <v>143</v>
      </c>
      <c r="BE234" s="162">
        <f>IF(N234="základní",J234,0)</f>
        <v>0</v>
      </c>
      <c r="BF234" s="162">
        <f>IF(N234="snížená",J234,0)</f>
        <v>0</v>
      </c>
      <c r="BG234" s="162">
        <f>IF(N234="zákl. přenesená",J234,0)</f>
        <v>0</v>
      </c>
      <c r="BH234" s="162">
        <f>IF(N234="sníž. přenesená",J234,0)</f>
        <v>0</v>
      </c>
      <c r="BI234" s="162">
        <f>IF(N234="nulová",J234,0)</f>
        <v>0</v>
      </c>
      <c r="BJ234" s="16" t="s">
        <v>84</v>
      </c>
      <c r="BK234" s="162">
        <f>ROUND(I234*H234,2)</f>
        <v>0</v>
      </c>
      <c r="BL234" s="16" t="s">
        <v>257</v>
      </c>
      <c r="BM234" s="161" t="s">
        <v>733</v>
      </c>
    </row>
    <row r="235" spans="2:65" s="1" customFormat="1" ht="24" customHeight="1">
      <c r="B235" s="155"/>
      <c r="C235" s="221" t="s">
        <v>591</v>
      </c>
      <c r="D235" s="221" t="s">
        <v>146</v>
      </c>
      <c r="E235" s="222" t="s">
        <v>734</v>
      </c>
      <c r="F235" s="223" t="s">
        <v>735</v>
      </c>
      <c r="G235" s="224" t="s">
        <v>675</v>
      </c>
      <c r="H235" s="225">
        <v>1</v>
      </c>
      <c r="I235" s="156"/>
      <c r="J235" s="226">
        <f>ROUND(I235*H235,2)</f>
        <v>0</v>
      </c>
      <c r="K235" s="223" t="s">
        <v>1</v>
      </c>
      <c r="L235" s="31"/>
      <c r="M235" s="157" t="s">
        <v>1</v>
      </c>
      <c r="N235" s="158" t="s">
        <v>42</v>
      </c>
      <c r="O235" s="54"/>
      <c r="P235" s="159">
        <f>O235*H235</f>
        <v>0</v>
      </c>
      <c r="Q235" s="159">
        <v>0</v>
      </c>
      <c r="R235" s="159">
        <f>Q235*H235</f>
        <v>0</v>
      </c>
      <c r="S235" s="159">
        <v>0</v>
      </c>
      <c r="T235" s="160">
        <f>S235*H235</f>
        <v>0</v>
      </c>
      <c r="AR235" s="161" t="s">
        <v>257</v>
      </c>
      <c r="AT235" s="161" t="s">
        <v>146</v>
      </c>
      <c r="AU235" s="161" t="s">
        <v>86</v>
      </c>
      <c r="AY235" s="16" t="s">
        <v>143</v>
      </c>
      <c r="BE235" s="162">
        <f>IF(N235="základní",J235,0)</f>
        <v>0</v>
      </c>
      <c r="BF235" s="162">
        <f>IF(N235="snížená",J235,0)</f>
        <v>0</v>
      </c>
      <c r="BG235" s="162">
        <f>IF(N235="zákl. přenesená",J235,0)</f>
        <v>0</v>
      </c>
      <c r="BH235" s="162">
        <f>IF(N235="sníž. přenesená",J235,0)</f>
        <v>0</v>
      </c>
      <c r="BI235" s="162">
        <f>IF(N235="nulová",J235,0)</f>
        <v>0</v>
      </c>
      <c r="BJ235" s="16" t="s">
        <v>84</v>
      </c>
      <c r="BK235" s="162">
        <f>ROUND(I235*H235,2)</f>
        <v>0</v>
      </c>
      <c r="BL235" s="16" t="s">
        <v>257</v>
      </c>
      <c r="BM235" s="161" t="s">
        <v>736</v>
      </c>
    </row>
    <row r="236" spans="2:65" s="13" customFormat="1">
      <c r="B236" s="168"/>
      <c r="C236" s="214"/>
      <c r="D236" s="215" t="s">
        <v>152</v>
      </c>
      <c r="E236" s="216" t="s">
        <v>1</v>
      </c>
      <c r="F236" s="212" t="s">
        <v>709</v>
      </c>
      <c r="G236" s="214"/>
      <c r="H236" s="217">
        <v>1</v>
      </c>
      <c r="I236" s="214"/>
      <c r="J236" s="214"/>
      <c r="K236" s="214"/>
      <c r="L236" s="168"/>
      <c r="M236" s="170"/>
      <c r="N236" s="171"/>
      <c r="O236" s="171"/>
      <c r="P236" s="171"/>
      <c r="Q236" s="171"/>
      <c r="R236" s="171"/>
      <c r="S236" s="171"/>
      <c r="T236" s="172"/>
      <c r="AT236" s="169" t="s">
        <v>152</v>
      </c>
      <c r="AU236" s="169" t="s">
        <v>86</v>
      </c>
      <c r="AV236" s="13" t="s">
        <v>86</v>
      </c>
      <c r="AW236" s="13" t="s">
        <v>32</v>
      </c>
      <c r="AX236" s="13" t="s">
        <v>77</v>
      </c>
      <c r="AY236" s="169" t="s">
        <v>143</v>
      </c>
    </row>
    <row r="237" spans="2:65" s="14" customFormat="1">
      <c r="B237" s="173"/>
      <c r="C237" s="232"/>
      <c r="D237" s="215" t="s">
        <v>152</v>
      </c>
      <c r="E237" s="233" t="s">
        <v>1</v>
      </c>
      <c r="F237" s="234" t="s">
        <v>177</v>
      </c>
      <c r="G237" s="232"/>
      <c r="H237" s="235">
        <v>1</v>
      </c>
      <c r="I237" s="232"/>
      <c r="J237" s="232"/>
      <c r="K237" s="232"/>
      <c r="L237" s="173"/>
      <c r="M237" s="175"/>
      <c r="N237" s="176"/>
      <c r="O237" s="176"/>
      <c r="P237" s="176"/>
      <c r="Q237" s="176"/>
      <c r="R237" s="176"/>
      <c r="S237" s="176"/>
      <c r="T237" s="177"/>
      <c r="AT237" s="174" t="s">
        <v>152</v>
      </c>
      <c r="AU237" s="174" t="s">
        <v>86</v>
      </c>
      <c r="AV237" s="14" t="s">
        <v>150</v>
      </c>
      <c r="AW237" s="14" t="s">
        <v>32</v>
      </c>
      <c r="AX237" s="14" t="s">
        <v>84</v>
      </c>
      <c r="AY237" s="174" t="s">
        <v>143</v>
      </c>
    </row>
    <row r="238" spans="2:65" s="1" customFormat="1" ht="16.5" customHeight="1">
      <c r="B238" s="155"/>
      <c r="C238" s="221" t="s">
        <v>661</v>
      </c>
      <c r="D238" s="221" t="s">
        <v>146</v>
      </c>
      <c r="E238" s="222" t="s">
        <v>737</v>
      </c>
      <c r="F238" s="223" t="s">
        <v>738</v>
      </c>
      <c r="G238" s="224" t="s">
        <v>675</v>
      </c>
      <c r="H238" s="225">
        <v>6</v>
      </c>
      <c r="I238" s="156"/>
      <c r="J238" s="226">
        <f>ROUND(I238*H238,2)</f>
        <v>0</v>
      </c>
      <c r="K238" s="223" t="s">
        <v>1</v>
      </c>
      <c r="L238" s="31"/>
      <c r="M238" s="157" t="s">
        <v>1</v>
      </c>
      <c r="N238" s="158" t="s">
        <v>42</v>
      </c>
      <c r="O238" s="54"/>
      <c r="P238" s="159">
        <f>O238*H238</f>
        <v>0</v>
      </c>
      <c r="Q238" s="159">
        <v>0</v>
      </c>
      <c r="R238" s="159">
        <f>Q238*H238</f>
        <v>0</v>
      </c>
      <c r="S238" s="159">
        <v>0</v>
      </c>
      <c r="T238" s="160">
        <f>S238*H238</f>
        <v>0</v>
      </c>
      <c r="AR238" s="161" t="s">
        <v>257</v>
      </c>
      <c r="AT238" s="161" t="s">
        <v>146</v>
      </c>
      <c r="AU238" s="161" t="s">
        <v>86</v>
      </c>
      <c r="AY238" s="16" t="s">
        <v>143</v>
      </c>
      <c r="BE238" s="162">
        <f>IF(N238="základní",J238,0)</f>
        <v>0</v>
      </c>
      <c r="BF238" s="162">
        <f>IF(N238="snížená",J238,0)</f>
        <v>0</v>
      </c>
      <c r="BG238" s="162">
        <f>IF(N238="zákl. přenesená",J238,0)</f>
        <v>0</v>
      </c>
      <c r="BH238" s="162">
        <f>IF(N238="sníž. přenesená",J238,0)</f>
        <v>0</v>
      </c>
      <c r="BI238" s="162">
        <f>IF(N238="nulová",J238,0)</f>
        <v>0</v>
      </c>
      <c r="BJ238" s="16" t="s">
        <v>84</v>
      </c>
      <c r="BK238" s="162">
        <f>ROUND(I238*H238,2)</f>
        <v>0</v>
      </c>
      <c r="BL238" s="16" t="s">
        <v>257</v>
      </c>
      <c r="BM238" s="161" t="s">
        <v>739</v>
      </c>
    </row>
    <row r="239" spans="2:65" s="13" customFormat="1">
      <c r="B239" s="168"/>
      <c r="C239" s="214"/>
      <c r="D239" s="215" t="s">
        <v>152</v>
      </c>
      <c r="E239" s="216" t="s">
        <v>1</v>
      </c>
      <c r="F239" s="212" t="s">
        <v>635</v>
      </c>
      <c r="G239" s="214"/>
      <c r="H239" s="217">
        <v>6</v>
      </c>
      <c r="I239" s="214"/>
      <c r="J239" s="214"/>
      <c r="K239" s="214"/>
      <c r="L239" s="168"/>
      <c r="M239" s="170"/>
      <c r="N239" s="171"/>
      <c r="O239" s="171"/>
      <c r="P239" s="171"/>
      <c r="Q239" s="171"/>
      <c r="R239" s="171"/>
      <c r="S239" s="171"/>
      <c r="T239" s="172"/>
      <c r="AT239" s="169" t="s">
        <v>152</v>
      </c>
      <c r="AU239" s="169" t="s">
        <v>86</v>
      </c>
      <c r="AV239" s="13" t="s">
        <v>86</v>
      </c>
      <c r="AW239" s="13" t="s">
        <v>32</v>
      </c>
      <c r="AX239" s="13" t="s">
        <v>77</v>
      </c>
      <c r="AY239" s="169" t="s">
        <v>143</v>
      </c>
    </row>
    <row r="240" spans="2:65" s="14" customFormat="1">
      <c r="B240" s="173"/>
      <c r="C240" s="232"/>
      <c r="D240" s="215" t="s">
        <v>152</v>
      </c>
      <c r="E240" s="233" t="s">
        <v>1</v>
      </c>
      <c r="F240" s="234" t="s">
        <v>177</v>
      </c>
      <c r="G240" s="232"/>
      <c r="H240" s="235">
        <v>6</v>
      </c>
      <c r="I240" s="232"/>
      <c r="J240" s="232"/>
      <c r="K240" s="232"/>
      <c r="L240" s="173"/>
      <c r="M240" s="175"/>
      <c r="N240" s="176"/>
      <c r="O240" s="176"/>
      <c r="P240" s="176"/>
      <c r="Q240" s="176"/>
      <c r="R240" s="176"/>
      <c r="S240" s="176"/>
      <c r="T240" s="177"/>
      <c r="AT240" s="174" t="s">
        <v>152</v>
      </c>
      <c r="AU240" s="174" t="s">
        <v>86</v>
      </c>
      <c r="AV240" s="14" t="s">
        <v>150</v>
      </c>
      <c r="AW240" s="14" t="s">
        <v>32</v>
      </c>
      <c r="AX240" s="14" t="s">
        <v>84</v>
      </c>
      <c r="AY240" s="174" t="s">
        <v>143</v>
      </c>
    </row>
    <row r="241" spans="2:65" s="1" customFormat="1" ht="24" customHeight="1">
      <c r="B241" s="155"/>
      <c r="C241" s="221" t="s">
        <v>740</v>
      </c>
      <c r="D241" s="221" t="s">
        <v>146</v>
      </c>
      <c r="E241" s="222" t="s">
        <v>741</v>
      </c>
      <c r="F241" s="223" t="s">
        <v>742</v>
      </c>
      <c r="G241" s="224" t="s">
        <v>509</v>
      </c>
      <c r="H241" s="225">
        <v>1</v>
      </c>
      <c r="I241" s="156"/>
      <c r="J241" s="226">
        <f>ROUND(I241*H241,2)</f>
        <v>0</v>
      </c>
      <c r="K241" s="223" t="s">
        <v>1</v>
      </c>
      <c r="L241" s="31"/>
      <c r="M241" s="157" t="s">
        <v>1</v>
      </c>
      <c r="N241" s="158" t="s">
        <v>42</v>
      </c>
      <c r="O241" s="54"/>
      <c r="P241" s="159">
        <f>O241*H241</f>
        <v>0</v>
      </c>
      <c r="Q241" s="159">
        <v>0</v>
      </c>
      <c r="R241" s="159">
        <f>Q241*H241</f>
        <v>0</v>
      </c>
      <c r="S241" s="159">
        <v>0</v>
      </c>
      <c r="T241" s="160">
        <f>S241*H241</f>
        <v>0</v>
      </c>
      <c r="AR241" s="161" t="s">
        <v>257</v>
      </c>
      <c r="AT241" s="161" t="s">
        <v>146</v>
      </c>
      <c r="AU241" s="161" t="s">
        <v>86</v>
      </c>
      <c r="AY241" s="16" t="s">
        <v>143</v>
      </c>
      <c r="BE241" s="162">
        <f>IF(N241="základní",J241,0)</f>
        <v>0</v>
      </c>
      <c r="BF241" s="162">
        <f>IF(N241="snížená",J241,0)</f>
        <v>0</v>
      </c>
      <c r="BG241" s="162">
        <f>IF(N241="zákl. přenesená",J241,0)</f>
        <v>0</v>
      </c>
      <c r="BH241" s="162">
        <f>IF(N241="sníž. přenesená",J241,0)</f>
        <v>0</v>
      </c>
      <c r="BI241" s="162">
        <f>IF(N241="nulová",J241,0)</f>
        <v>0</v>
      </c>
      <c r="BJ241" s="16" t="s">
        <v>84</v>
      </c>
      <c r="BK241" s="162">
        <f>ROUND(I241*H241,2)</f>
        <v>0</v>
      </c>
      <c r="BL241" s="16" t="s">
        <v>257</v>
      </c>
      <c r="BM241" s="161" t="s">
        <v>743</v>
      </c>
    </row>
    <row r="242" spans="2:65" s="13" customFormat="1">
      <c r="B242" s="168"/>
      <c r="C242" s="214"/>
      <c r="D242" s="215" t="s">
        <v>152</v>
      </c>
      <c r="E242" s="216" t="s">
        <v>1</v>
      </c>
      <c r="F242" s="212" t="s">
        <v>709</v>
      </c>
      <c r="G242" s="214"/>
      <c r="H242" s="217">
        <v>1</v>
      </c>
      <c r="I242" s="214"/>
      <c r="J242" s="214"/>
      <c r="K242" s="214"/>
      <c r="L242" s="168"/>
      <c r="M242" s="170"/>
      <c r="N242" s="171"/>
      <c r="O242" s="171"/>
      <c r="P242" s="171"/>
      <c r="Q242" s="171"/>
      <c r="R242" s="171"/>
      <c r="S242" s="171"/>
      <c r="T242" s="172"/>
      <c r="AT242" s="169" t="s">
        <v>152</v>
      </c>
      <c r="AU242" s="169" t="s">
        <v>86</v>
      </c>
      <c r="AV242" s="13" t="s">
        <v>86</v>
      </c>
      <c r="AW242" s="13" t="s">
        <v>32</v>
      </c>
      <c r="AX242" s="13" t="s">
        <v>77</v>
      </c>
      <c r="AY242" s="169" t="s">
        <v>143</v>
      </c>
    </row>
    <row r="243" spans="2:65" s="14" customFormat="1">
      <c r="B243" s="173"/>
      <c r="C243" s="232"/>
      <c r="D243" s="215" t="s">
        <v>152</v>
      </c>
      <c r="E243" s="233" t="s">
        <v>1</v>
      </c>
      <c r="F243" s="234" t="s">
        <v>177</v>
      </c>
      <c r="G243" s="232"/>
      <c r="H243" s="235">
        <v>1</v>
      </c>
      <c r="I243" s="232"/>
      <c r="J243" s="232"/>
      <c r="K243" s="232"/>
      <c r="L243" s="173"/>
      <c r="M243" s="175"/>
      <c r="N243" s="176"/>
      <c r="O243" s="176"/>
      <c r="P243" s="176"/>
      <c r="Q243" s="176"/>
      <c r="R243" s="176"/>
      <c r="S243" s="176"/>
      <c r="T243" s="177"/>
      <c r="AT243" s="174" t="s">
        <v>152</v>
      </c>
      <c r="AU243" s="174" t="s">
        <v>86</v>
      </c>
      <c r="AV243" s="14" t="s">
        <v>150</v>
      </c>
      <c r="AW243" s="14" t="s">
        <v>32</v>
      </c>
      <c r="AX243" s="14" t="s">
        <v>84</v>
      </c>
      <c r="AY243" s="174" t="s">
        <v>143</v>
      </c>
    </row>
    <row r="244" spans="2:65" s="1" customFormat="1" ht="16.5" customHeight="1">
      <c r="B244" s="155"/>
      <c r="C244" s="236" t="s">
        <v>665</v>
      </c>
      <c r="D244" s="236" t="s">
        <v>283</v>
      </c>
      <c r="E244" s="237" t="s">
        <v>744</v>
      </c>
      <c r="F244" s="238" t="s">
        <v>745</v>
      </c>
      <c r="G244" s="239" t="s">
        <v>509</v>
      </c>
      <c r="H244" s="240">
        <v>1</v>
      </c>
      <c r="I244" s="178"/>
      <c r="J244" s="241">
        <f t="shared" ref="J244:J250" si="20">ROUND(I244*H244,2)</f>
        <v>0</v>
      </c>
      <c r="K244" s="238" t="s">
        <v>1</v>
      </c>
      <c r="L244" s="179"/>
      <c r="M244" s="180" t="s">
        <v>1</v>
      </c>
      <c r="N244" s="181" t="s">
        <v>42</v>
      </c>
      <c r="O244" s="54"/>
      <c r="P244" s="159">
        <f t="shared" ref="P244:P250" si="21">O244*H244</f>
        <v>0</v>
      </c>
      <c r="Q244" s="159">
        <v>0</v>
      </c>
      <c r="R244" s="159">
        <f t="shared" ref="R244:R250" si="22">Q244*H244</f>
        <v>0</v>
      </c>
      <c r="S244" s="159">
        <v>0</v>
      </c>
      <c r="T244" s="160">
        <f t="shared" ref="T244:T250" si="23">S244*H244</f>
        <v>0</v>
      </c>
      <c r="AR244" s="161" t="s">
        <v>286</v>
      </c>
      <c r="AT244" s="161" t="s">
        <v>283</v>
      </c>
      <c r="AU244" s="161" t="s">
        <v>86</v>
      </c>
      <c r="AY244" s="16" t="s">
        <v>143</v>
      </c>
      <c r="BE244" s="162">
        <f t="shared" ref="BE244:BE250" si="24">IF(N244="základní",J244,0)</f>
        <v>0</v>
      </c>
      <c r="BF244" s="162">
        <f t="shared" ref="BF244:BF250" si="25">IF(N244="snížená",J244,0)</f>
        <v>0</v>
      </c>
      <c r="BG244" s="162">
        <f t="shared" ref="BG244:BG250" si="26">IF(N244="zákl. přenesená",J244,0)</f>
        <v>0</v>
      </c>
      <c r="BH244" s="162">
        <f t="shared" ref="BH244:BH250" si="27">IF(N244="sníž. přenesená",J244,0)</f>
        <v>0</v>
      </c>
      <c r="BI244" s="162">
        <f t="shared" ref="BI244:BI250" si="28">IF(N244="nulová",J244,0)</f>
        <v>0</v>
      </c>
      <c r="BJ244" s="16" t="s">
        <v>84</v>
      </c>
      <c r="BK244" s="162">
        <f t="shared" ref="BK244:BK250" si="29">ROUND(I244*H244,2)</f>
        <v>0</v>
      </c>
      <c r="BL244" s="16" t="s">
        <v>257</v>
      </c>
      <c r="BM244" s="161" t="s">
        <v>746</v>
      </c>
    </row>
    <row r="245" spans="2:65" s="1" customFormat="1" ht="24" customHeight="1">
      <c r="B245" s="155"/>
      <c r="C245" s="221" t="s">
        <v>747</v>
      </c>
      <c r="D245" s="221" t="s">
        <v>146</v>
      </c>
      <c r="E245" s="222" t="s">
        <v>748</v>
      </c>
      <c r="F245" s="223" t="s">
        <v>749</v>
      </c>
      <c r="G245" s="224" t="s">
        <v>509</v>
      </c>
      <c r="H245" s="225">
        <v>4</v>
      </c>
      <c r="I245" s="156"/>
      <c r="J245" s="226">
        <f t="shared" si="20"/>
        <v>0</v>
      </c>
      <c r="K245" s="223" t="s">
        <v>1</v>
      </c>
      <c r="L245" s="31"/>
      <c r="M245" s="157" t="s">
        <v>1</v>
      </c>
      <c r="N245" s="158" t="s">
        <v>42</v>
      </c>
      <c r="O245" s="54"/>
      <c r="P245" s="159">
        <f t="shared" si="21"/>
        <v>0</v>
      </c>
      <c r="Q245" s="159">
        <v>0</v>
      </c>
      <c r="R245" s="159">
        <f t="shared" si="22"/>
        <v>0</v>
      </c>
      <c r="S245" s="159">
        <v>0</v>
      </c>
      <c r="T245" s="160">
        <f t="shared" si="23"/>
        <v>0</v>
      </c>
      <c r="AR245" s="161" t="s">
        <v>257</v>
      </c>
      <c r="AT245" s="161" t="s">
        <v>146</v>
      </c>
      <c r="AU245" s="161" t="s">
        <v>86</v>
      </c>
      <c r="AY245" s="16" t="s">
        <v>143</v>
      </c>
      <c r="BE245" s="162">
        <f t="shared" si="24"/>
        <v>0</v>
      </c>
      <c r="BF245" s="162">
        <f t="shared" si="25"/>
        <v>0</v>
      </c>
      <c r="BG245" s="162">
        <f t="shared" si="26"/>
        <v>0</v>
      </c>
      <c r="BH245" s="162">
        <f t="shared" si="27"/>
        <v>0</v>
      </c>
      <c r="BI245" s="162">
        <f t="shared" si="28"/>
        <v>0</v>
      </c>
      <c r="BJ245" s="16" t="s">
        <v>84</v>
      </c>
      <c r="BK245" s="162">
        <f t="shared" si="29"/>
        <v>0</v>
      </c>
      <c r="BL245" s="16" t="s">
        <v>257</v>
      </c>
      <c r="BM245" s="161" t="s">
        <v>750</v>
      </c>
    </row>
    <row r="246" spans="2:65" s="1" customFormat="1" ht="24" customHeight="1">
      <c r="B246" s="155"/>
      <c r="C246" s="221" t="s">
        <v>668</v>
      </c>
      <c r="D246" s="221" t="s">
        <v>146</v>
      </c>
      <c r="E246" s="222" t="s">
        <v>751</v>
      </c>
      <c r="F246" s="223" t="s">
        <v>752</v>
      </c>
      <c r="G246" s="224" t="s">
        <v>509</v>
      </c>
      <c r="H246" s="225">
        <v>6</v>
      </c>
      <c r="I246" s="156"/>
      <c r="J246" s="226">
        <f t="shared" si="20"/>
        <v>0</v>
      </c>
      <c r="K246" s="223" t="s">
        <v>1</v>
      </c>
      <c r="L246" s="31"/>
      <c r="M246" s="157" t="s">
        <v>1</v>
      </c>
      <c r="N246" s="158" t="s">
        <v>42</v>
      </c>
      <c r="O246" s="54"/>
      <c r="P246" s="159">
        <f t="shared" si="21"/>
        <v>0</v>
      </c>
      <c r="Q246" s="159">
        <v>0</v>
      </c>
      <c r="R246" s="159">
        <f t="shared" si="22"/>
        <v>0</v>
      </c>
      <c r="S246" s="159">
        <v>0</v>
      </c>
      <c r="T246" s="160">
        <f t="shared" si="23"/>
        <v>0</v>
      </c>
      <c r="AR246" s="161" t="s">
        <v>257</v>
      </c>
      <c r="AT246" s="161" t="s">
        <v>146</v>
      </c>
      <c r="AU246" s="161" t="s">
        <v>86</v>
      </c>
      <c r="AY246" s="16" t="s">
        <v>143</v>
      </c>
      <c r="BE246" s="162">
        <f t="shared" si="24"/>
        <v>0</v>
      </c>
      <c r="BF246" s="162">
        <f t="shared" si="25"/>
        <v>0</v>
      </c>
      <c r="BG246" s="162">
        <f t="shared" si="26"/>
        <v>0</v>
      </c>
      <c r="BH246" s="162">
        <f t="shared" si="27"/>
        <v>0</v>
      </c>
      <c r="BI246" s="162">
        <f t="shared" si="28"/>
        <v>0</v>
      </c>
      <c r="BJ246" s="16" t="s">
        <v>84</v>
      </c>
      <c r="BK246" s="162">
        <f t="shared" si="29"/>
        <v>0</v>
      </c>
      <c r="BL246" s="16" t="s">
        <v>257</v>
      </c>
      <c r="BM246" s="161" t="s">
        <v>753</v>
      </c>
    </row>
    <row r="247" spans="2:65" s="1" customFormat="1" ht="24" customHeight="1">
      <c r="B247" s="155"/>
      <c r="C247" s="236" t="s">
        <v>754</v>
      </c>
      <c r="D247" s="236" t="s">
        <v>283</v>
      </c>
      <c r="E247" s="237" t="s">
        <v>755</v>
      </c>
      <c r="F247" s="238" t="s">
        <v>756</v>
      </c>
      <c r="G247" s="239" t="s">
        <v>509</v>
      </c>
      <c r="H247" s="240">
        <v>6</v>
      </c>
      <c r="I247" s="178"/>
      <c r="J247" s="241">
        <f t="shared" si="20"/>
        <v>0</v>
      </c>
      <c r="K247" s="238" t="s">
        <v>1</v>
      </c>
      <c r="L247" s="179"/>
      <c r="M247" s="180" t="s">
        <v>1</v>
      </c>
      <c r="N247" s="181" t="s">
        <v>42</v>
      </c>
      <c r="O247" s="54"/>
      <c r="P247" s="159">
        <f t="shared" si="21"/>
        <v>0</v>
      </c>
      <c r="Q247" s="159">
        <v>0</v>
      </c>
      <c r="R247" s="159">
        <f t="shared" si="22"/>
        <v>0</v>
      </c>
      <c r="S247" s="159">
        <v>0</v>
      </c>
      <c r="T247" s="160">
        <f t="shared" si="23"/>
        <v>0</v>
      </c>
      <c r="AR247" s="161" t="s">
        <v>286</v>
      </c>
      <c r="AT247" s="161" t="s">
        <v>283</v>
      </c>
      <c r="AU247" s="161" t="s">
        <v>86</v>
      </c>
      <c r="AY247" s="16" t="s">
        <v>143</v>
      </c>
      <c r="BE247" s="162">
        <f t="shared" si="24"/>
        <v>0</v>
      </c>
      <c r="BF247" s="162">
        <f t="shared" si="25"/>
        <v>0</v>
      </c>
      <c r="BG247" s="162">
        <f t="shared" si="26"/>
        <v>0</v>
      </c>
      <c r="BH247" s="162">
        <f t="shared" si="27"/>
        <v>0</v>
      </c>
      <c r="BI247" s="162">
        <f t="shared" si="28"/>
        <v>0</v>
      </c>
      <c r="BJ247" s="16" t="s">
        <v>84</v>
      </c>
      <c r="BK247" s="162">
        <f t="shared" si="29"/>
        <v>0</v>
      </c>
      <c r="BL247" s="16" t="s">
        <v>257</v>
      </c>
      <c r="BM247" s="161" t="s">
        <v>757</v>
      </c>
    </row>
    <row r="248" spans="2:65" s="1" customFormat="1" ht="24" customHeight="1">
      <c r="B248" s="155"/>
      <c r="C248" s="221" t="s">
        <v>670</v>
      </c>
      <c r="D248" s="221" t="s">
        <v>146</v>
      </c>
      <c r="E248" s="222" t="s">
        <v>758</v>
      </c>
      <c r="F248" s="223" t="s">
        <v>759</v>
      </c>
      <c r="G248" s="224" t="s">
        <v>509</v>
      </c>
      <c r="H248" s="225">
        <v>1</v>
      </c>
      <c r="I248" s="156"/>
      <c r="J248" s="226">
        <f t="shared" si="20"/>
        <v>0</v>
      </c>
      <c r="K248" s="223" t="s">
        <v>1</v>
      </c>
      <c r="L248" s="31"/>
      <c r="M248" s="157" t="s">
        <v>1</v>
      </c>
      <c r="N248" s="158" t="s">
        <v>42</v>
      </c>
      <c r="O248" s="54"/>
      <c r="P248" s="159">
        <f t="shared" si="21"/>
        <v>0</v>
      </c>
      <c r="Q248" s="159">
        <v>0</v>
      </c>
      <c r="R248" s="159">
        <f t="shared" si="22"/>
        <v>0</v>
      </c>
      <c r="S248" s="159">
        <v>0</v>
      </c>
      <c r="T248" s="160">
        <f t="shared" si="23"/>
        <v>0</v>
      </c>
      <c r="AR248" s="161" t="s">
        <v>257</v>
      </c>
      <c r="AT248" s="161" t="s">
        <v>146</v>
      </c>
      <c r="AU248" s="161" t="s">
        <v>86</v>
      </c>
      <c r="AY248" s="16" t="s">
        <v>143</v>
      </c>
      <c r="BE248" s="162">
        <f t="shared" si="24"/>
        <v>0</v>
      </c>
      <c r="BF248" s="162">
        <f t="shared" si="25"/>
        <v>0</v>
      </c>
      <c r="BG248" s="162">
        <f t="shared" si="26"/>
        <v>0</v>
      </c>
      <c r="BH248" s="162">
        <f t="shared" si="27"/>
        <v>0</v>
      </c>
      <c r="BI248" s="162">
        <f t="shared" si="28"/>
        <v>0</v>
      </c>
      <c r="BJ248" s="16" t="s">
        <v>84</v>
      </c>
      <c r="BK248" s="162">
        <f t="shared" si="29"/>
        <v>0</v>
      </c>
      <c r="BL248" s="16" t="s">
        <v>257</v>
      </c>
      <c r="BM248" s="161" t="s">
        <v>760</v>
      </c>
    </row>
    <row r="249" spans="2:65" s="1" customFormat="1" ht="16.5" customHeight="1">
      <c r="B249" s="155"/>
      <c r="C249" s="236" t="s">
        <v>761</v>
      </c>
      <c r="D249" s="236" t="s">
        <v>283</v>
      </c>
      <c r="E249" s="237" t="s">
        <v>762</v>
      </c>
      <c r="F249" s="238" t="s">
        <v>763</v>
      </c>
      <c r="G249" s="239" t="s">
        <v>509</v>
      </c>
      <c r="H249" s="240">
        <v>1</v>
      </c>
      <c r="I249" s="178"/>
      <c r="J249" s="241">
        <f t="shared" si="20"/>
        <v>0</v>
      </c>
      <c r="K249" s="238" t="s">
        <v>1</v>
      </c>
      <c r="L249" s="179"/>
      <c r="M249" s="180" t="s">
        <v>1</v>
      </c>
      <c r="N249" s="181" t="s">
        <v>42</v>
      </c>
      <c r="O249" s="54"/>
      <c r="P249" s="159">
        <f t="shared" si="21"/>
        <v>0</v>
      </c>
      <c r="Q249" s="159">
        <v>0</v>
      </c>
      <c r="R249" s="159">
        <f t="shared" si="22"/>
        <v>0</v>
      </c>
      <c r="S249" s="159">
        <v>0</v>
      </c>
      <c r="T249" s="160">
        <f t="shared" si="23"/>
        <v>0</v>
      </c>
      <c r="AR249" s="161" t="s">
        <v>286</v>
      </c>
      <c r="AT249" s="161" t="s">
        <v>283</v>
      </c>
      <c r="AU249" s="161" t="s">
        <v>86</v>
      </c>
      <c r="AY249" s="16" t="s">
        <v>143</v>
      </c>
      <c r="BE249" s="162">
        <f t="shared" si="24"/>
        <v>0</v>
      </c>
      <c r="BF249" s="162">
        <f t="shared" si="25"/>
        <v>0</v>
      </c>
      <c r="BG249" s="162">
        <f t="shared" si="26"/>
        <v>0</v>
      </c>
      <c r="BH249" s="162">
        <f t="shared" si="27"/>
        <v>0</v>
      </c>
      <c r="BI249" s="162">
        <f t="shared" si="28"/>
        <v>0</v>
      </c>
      <c r="BJ249" s="16" t="s">
        <v>84</v>
      </c>
      <c r="BK249" s="162">
        <f t="shared" si="29"/>
        <v>0</v>
      </c>
      <c r="BL249" s="16" t="s">
        <v>257</v>
      </c>
      <c r="BM249" s="161" t="s">
        <v>764</v>
      </c>
    </row>
    <row r="250" spans="2:65" s="1" customFormat="1" ht="48" customHeight="1">
      <c r="B250" s="155"/>
      <c r="C250" s="221" t="s">
        <v>676</v>
      </c>
      <c r="D250" s="221" t="s">
        <v>146</v>
      </c>
      <c r="E250" s="222" t="s">
        <v>765</v>
      </c>
      <c r="F250" s="223" t="s">
        <v>766</v>
      </c>
      <c r="G250" s="224" t="s">
        <v>202</v>
      </c>
      <c r="H250" s="225">
        <v>0.36699999999999999</v>
      </c>
      <c r="I250" s="156"/>
      <c r="J250" s="226">
        <f t="shared" si="20"/>
        <v>0</v>
      </c>
      <c r="K250" s="223" t="s">
        <v>1</v>
      </c>
      <c r="L250" s="31"/>
      <c r="M250" s="185" t="s">
        <v>1</v>
      </c>
      <c r="N250" s="186" t="s">
        <v>42</v>
      </c>
      <c r="O250" s="187"/>
      <c r="P250" s="188">
        <f t="shared" si="21"/>
        <v>0</v>
      </c>
      <c r="Q250" s="188">
        <v>0</v>
      </c>
      <c r="R250" s="188">
        <f t="shared" si="22"/>
        <v>0</v>
      </c>
      <c r="S250" s="188">
        <v>0</v>
      </c>
      <c r="T250" s="189">
        <f t="shared" si="23"/>
        <v>0</v>
      </c>
      <c r="AR250" s="161" t="s">
        <v>257</v>
      </c>
      <c r="AT250" s="161" t="s">
        <v>146</v>
      </c>
      <c r="AU250" s="161" t="s">
        <v>86</v>
      </c>
      <c r="AY250" s="16" t="s">
        <v>143</v>
      </c>
      <c r="BE250" s="162">
        <f t="shared" si="24"/>
        <v>0</v>
      </c>
      <c r="BF250" s="162">
        <f t="shared" si="25"/>
        <v>0</v>
      </c>
      <c r="BG250" s="162">
        <f t="shared" si="26"/>
        <v>0</v>
      </c>
      <c r="BH250" s="162">
        <f t="shared" si="27"/>
        <v>0</v>
      </c>
      <c r="BI250" s="162">
        <f t="shared" si="28"/>
        <v>0</v>
      </c>
      <c r="BJ250" s="16" t="s">
        <v>84</v>
      </c>
      <c r="BK250" s="162">
        <f t="shared" si="29"/>
        <v>0</v>
      </c>
      <c r="BL250" s="16" t="s">
        <v>257</v>
      </c>
      <c r="BM250" s="161" t="s">
        <v>767</v>
      </c>
    </row>
    <row r="251" spans="2:65" s="1" customFormat="1" ht="6.95" customHeight="1">
      <c r="B251" s="43"/>
      <c r="C251" s="44"/>
      <c r="D251" s="44"/>
      <c r="E251" s="44"/>
      <c r="F251" s="44"/>
      <c r="G251" s="44"/>
      <c r="H251" s="44"/>
      <c r="I251" s="117"/>
      <c r="J251" s="44"/>
      <c r="K251" s="44"/>
      <c r="L251" s="31"/>
    </row>
  </sheetData>
  <sheetProtection password="E780" sheet="1" objects="1" scenarios="1"/>
  <autoFilter ref="C123:K250" xr:uid="{00000000-0009-0000-0000-000003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48"/>
  <sheetViews>
    <sheetView showGridLines="0" topLeftCell="A109" workbookViewId="0">
      <selection activeCell="I146" sqref="I14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2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3" t="s">
        <v>5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6" t="s">
        <v>100</v>
      </c>
    </row>
    <row r="3" spans="2:46" ht="6.95" hidden="1" customHeight="1">
      <c r="B3" s="17"/>
      <c r="C3" s="18"/>
      <c r="D3" s="18"/>
      <c r="E3" s="18"/>
      <c r="F3" s="18"/>
      <c r="G3" s="18"/>
      <c r="H3" s="18"/>
      <c r="I3" s="94"/>
      <c r="J3" s="18"/>
      <c r="K3" s="18"/>
      <c r="L3" s="19"/>
      <c r="AT3" s="16" t="s">
        <v>86</v>
      </c>
    </row>
    <row r="4" spans="2:46" ht="24.95" hidden="1" customHeight="1">
      <c r="B4" s="19"/>
      <c r="D4" s="20" t="s">
        <v>105</v>
      </c>
      <c r="L4" s="19"/>
      <c r="M4" s="95" t="s">
        <v>10</v>
      </c>
      <c r="AT4" s="16" t="s">
        <v>3</v>
      </c>
    </row>
    <row r="5" spans="2:46" ht="6.95" hidden="1" customHeight="1">
      <c r="B5" s="19"/>
      <c r="L5" s="19"/>
    </row>
    <row r="6" spans="2:46" ht="12" hidden="1" customHeight="1">
      <c r="B6" s="19"/>
      <c r="D6" s="26" t="s">
        <v>16</v>
      </c>
      <c r="L6" s="19"/>
    </row>
    <row r="7" spans="2:46" ht="16.5" hidden="1" customHeight="1">
      <c r="B7" s="19"/>
      <c r="E7" s="287" t="str">
        <f>'Rekapitulace stavby'!K6</f>
        <v>STAVEBNÍ ÚPRAVY ZTI V ČÁSTI BUDOVY 1.NP. ZUŠ ČESKÁ LÍPA-A</v>
      </c>
      <c r="F7" s="288"/>
      <c r="G7" s="288"/>
      <c r="H7" s="288"/>
      <c r="L7" s="19"/>
    </row>
    <row r="8" spans="2:46" ht="12" hidden="1" customHeight="1">
      <c r="B8" s="19"/>
      <c r="D8" s="26" t="s">
        <v>106</v>
      </c>
      <c r="L8" s="19"/>
    </row>
    <row r="9" spans="2:46" s="1" customFormat="1" ht="16.5" hidden="1" customHeight="1">
      <c r="B9" s="31"/>
      <c r="E9" s="287" t="s">
        <v>107</v>
      </c>
      <c r="F9" s="286"/>
      <c r="G9" s="286"/>
      <c r="H9" s="286"/>
      <c r="I9" s="96"/>
      <c r="L9" s="31"/>
    </row>
    <row r="10" spans="2:46" s="1" customFormat="1" ht="12" hidden="1" customHeight="1">
      <c r="B10" s="31"/>
      <c r="D10" s="26" t="s">
        <v>108</v>
      </c>
      <c r="I10" s="96"/>
      <c r="L10" s="31"/>
    </row>
    <row r="11" spans="2:46" s="1" customFormat="1" ht="36.950000000000003" hidden="1" customHeight="1">
      <c r="B11" s="31"/>
      <c r="E11" s="271" t="s">
        <v>768</v>
      </c>
      <c r="F11" s="286"/>
      <c r="G11" s="286"/>
      <c r="H11" s="286"/>
      <c r="I11" s="96"/>
      <c r="L11" s="31"/>
    </row>
    <row r="12" spans="2:46" s="1" customFormat="1" hidden="1">
      <c r="B12" s="31"/>
      <c r="I12" s="96"/>
      <c r="L12" s="31"/>
    </row>
    <row r="13" spans="2:46" s="1" customFormat="1" ht="12" hidden="1" customHeight="1">
      <c r="B13" s="31"/>
      <c r="D13" s="26" t="s">
        <v>18</v>
      </c>
      <c r="F13" s="24" t="s">
        <v>1</v>
      </c>
      <c r="I13" s="97" t="s">
        <v>19</v>
      </c>
      <c r="J13" s="24" t="s">
        <v>1</v>
      </c>
      <c r="L13" s="31"/>
    </row>
    <row r="14" spans="2:46" s="1" customFormat="1" ht="12" hidden="1" customHeight="1">
      <c r="B14" s="31"/>
      <c r="D14" s="26" t="s">
        <v>20</v>
      </c>
      <c r="F14" s="24" t="s">
        <v>21</v>
      </c>
      <c r="I14" s="97" t="s">
        <v>22</v>
      </c>
      <c r="J14" s="51" t="str">
        <f>'Rekapitulace stavby'!AN8</f>
        <v>5. 4. 2019</v>
      </c>
      <c r="L14" s="31"/>
    </row>
    <row r="15" spans="2:46" s="1" customFormat="1" ht="10.9" hidden="1" customHeight="1">
      <c r="B15" s="31"/>
      <c r="I15" s="96"/>
      <c r="L15" s="31"/>
    </row>
    <row r="16" spans="2:46" s="1" customFormat="1" ht="12" hidden="1" customHeight="1">
      <c r="B16" s="31"/>
      <c r="D16" s="26" t="s">
        <v>24</v>
      </c>
      <c r="I16" s="97" t="s">
        <v>25</v>
      </c>
      <c r="J16" s="24" t="s">
        <v>1</v>
      </c>
      <c r="L16" s="31"/>
    </row>
    <row r="17" spans="2:12" s="1" customFormat="1" ht="18" hidden="1" customHeight="1">
      <c r="B17" s="31"/>
      <c r="E17" s="24" t="s">
        <v>26</v>
      </c>
      <c r="I17" s="97" t="s">
        <v>27</v>
      </c>
      <c r="J17" s="24" t="s">
        <v>1</v>
      </c>
      <c r="L17" s="31"/>
    </row>
    <row r="18" spans="2:12" s="1" customFormat="1" ht="6.95" hidden="1" customHeight="1">
      <c r="B18" s="31"/>
      <c r="I18" s="96"/>
      <c r="L18" s="31"/>
    </row>
    <row r="19" spans="2:12" s="1" customFormat="1" ht="12" hidden="1" customHeight="1">
      <c r="B19" s="31"/>
      <c r="D19" s="26" t="s">
        <v>28</v>
      </c>
      <c r="I19" s="97" t="s">
        <v>25</v>
      </c>
      <c r="J19" s="27" t="str">
        <f>'Rekapitulace stavby'!AN13</f>
        <v>Vyplň údaj</v>
      </c>
      <c r="L19" s="31"/>
    </row>
    <row r="20" spans="2:12" s="1" customFormat="1" ht="18" hidden="1" customHeight="1">
      <c r="B20" s="31"/>
      <c r="E20" s="289" t="str">
        <f>'Rekapitulace stavby'!E14</f>
        <v>Vyplň údaj</v>
      </c>
      <c r="F20" s="274"/>
      <c r="G20" s="274"/>
      <c r="H20" s="274"/>
      <c r="I20" s="97" t="s">
        <v>27</v>
      </c>
      <c r="J20" s="27" t="str">
        <f>'Rekapitulace stavby'!AN14</f>
        <v>Vyplň údaj</v>
      </c>
      <c r="L20" s="31"/>
    </row>
    <row r="21" spans="2:12" s="1" customFormat="1" ht="6.95" hidden="1" customHeight="1">
      <c r="B21" s="31"/>
      <c r="I21" s="96"/>
      <c r="L21" s="31"/>
    </row>
    <row r="22" spans="2:12" s="1" customFormat="1" ht="12" hidden="1" customHeight="1">
      <c r="B22" s="31"/>
      <c r="D22" s="26" t="s">
        <v>30</v>
      </c>
      <c r="I22" s="97" t="s">
        <v>25</v>
      </c>
      <c r="J22" s="24" t="s">
        <v>1</v>
      </c>
      <c r="L22" s="31"/>
    </row>
    <row r="23" spans="2:12" s="1" customFormat="1" ht="18" hidden="1" customHeight="1">
      <c r="B23" s="31"/>
      <c r="E23" s="24" t="s">
        <v>31</v>
      </c>
      <c r="I23" s="97" t="s">
        <v>27</v>
      </c>
      <c r="J23" s="24" t="s">
        <v>1</v>
      </c>
      <c r="L23" s="31"/>
    </row>
    <row r="24" spans="2:12" s="1" customFormat="1" ht="6.95" hidden="1" customHeight="1">
      <c r="B24" s="31"/>
      <c r="I24" s="96"/>
      <c r="L24" s="31"/>
    </row>
    <row r="25" spans="2:12" s="1" customFormat="1" ht="12" hidden="1" customHeight="1">
      <c r="B25" s="31"/>
      <c r="D25" s="26" t="s">
        <v>33</v>
      </c>
      <c r="I25" s="97" t="s">
        <v>25</v>
      </c>
      <c r="J25" s="24" t="s">
        <v>1</v>
      </c>
      <c r="L25" s="31"/>
    </row>
    <row r="26" spans="2:12" s="1" customFormat="1" ht="18" hidden="1" customHeight="1">
      <c r="B26" s="31"/>
      <c r="E26" s="24" t="s">
        <v>34</v>
      </c>
      <c r="I26" s="97" t="s">
        <v>27</v>
      </c>
      <c r="J26" s="24" t="s">
        <v>1</v>
      </c>
      <c r="L26" s="31"/>
    </row>
    <row r="27" spans="2:12" s="1" customFormat="1" ht="6.95" hidden="1" customHeight="1">
      <c r="B27" s="31"/>
      <c r="I27" s="96"/>
      <c r="L27" s="31"/>
    </row>
    <row r="28" spans="2:12" s="1" customFormat="1" ht="12" hidden="1" customHeight="1">
      <c r="B28" s="31"/>
      <c r="D28" s="26" t="s">
        <v>35</v>
      </c>
      <c r="I28" s="96"/>
      <c r="L28" s="31"/>
    </row>
    <row r="29" spans="2:12" s="7" customFormat="1" ht="89.25" hidden="1" customHeight="1">
      <c r="B29" s="98"/>
      <c r="E29" s="278" t="s">
        <v>36</v>
      </c>
      <c r="F29" s="278"/>
      <c r="G29" s="278"/>
      <c r="H29" s="278"/>
      <c r="I29" s="99"/>
      <c r="L29" s="98"/>
    </row>
    <row r="30" spans="2:12" s="1" customFormat="1" ht="6.95" hidden="1" customHeight="1">
      <c r="B30" s="31"/>
      <c r="I30" s="96"/>
      <c r="L30" s="31"/>
    </row>
    <row r="31" spans="2:12" s="1" customFormat="1" ht="6.95" hidden="1" customHeight="1">
      <c r="B31" s="31"/>
      <c r="D31" s="52"/>
      <c r="E31" s="52"/>
      <c r="F31" s="52"/>
      <c r="G31" s="52"/>
      <c r="H31" s="52"/>
      <c r="I31" s="100"/>
      <c r="J31" s="52"/>
      <c r="K31" s="52"/>
      <c r="L31" s="31"/>
    </row>
    <row r="32" spans="2:12" s="1" customFormat="1" ht="25.35" hidden="1" customHeight="1">
      <c r="B32" s="31"/>
      <c r="D32" s="101" t="s">
        <v>37</v>
      </c>
      <c r="I32" s="96"/>
      <c r="J32" s="65">
        <f>ROUND(J125, 2)</f>
        <v>0</v>
      </c>
      <c r="L32" s="31"/>
    </row>
    <row r="33" spans="2:12" s="1" customFormat="1" ht="6.95" hidden="1" customHeight="1">
      <c r="B33" s="31"/>
      <c r="D33" s="52"/>
      <c r="E33" s="52"/>
      <c r="F33" s="52"/>
      <c r="G33" s="52"/>
      <c r="H33" s="52"/>
      <c r="I33" s="100"/>
      <c r="J33" s="52"/>
      <c r="K33" s="52"/>
      <c r="L33" s="31"/>
    </row>
    <row r="34" spans="2:12" s="1" customFormat="1" ht="14.45" hidden="1" customHeight="1">
      <c r="B34" s="31"/>
      <c r="F34" s="34" t="s">
        <v>39</v>
      </c>
      <c r="I34" s="102" t="s">
        <v>38</v>
      </c>
      <c r="J34" s="34" t="s">
        <v>40</v>
      </c>
      <c r="L34" s="31"/>
    </row>
    <row r="35" spans="2:12" s="1" customFormat="1" ht="14.45" hidden="1" customHeight="1">
      <c r="B35" s="31"/>
      <c r="D35" s="103" t="s">
        <v>41</v>
      </c>
      <c r="E35" s="26" t="s">
        <v>42</v>
      </c>
      <c r="F35" s="104">
        <f>ROUND((SUM(BE125:BE147)),  2)</f>
        <v>0</v>
      </c>
      <c r="I35" s="105">
        <v>0.21</v>
      </c>
      <c r="J35" s="104">
        <f>ROUND(((SUM(BE125:BE147))*I35),  2)</f>
        <v>0</v>
      </c>
      <c r="L35" s="31"/>
    </row>
    <row r="36" spans="2:12" s="1" customFormat="1" ht="14.45" hidden="1" customHeight="1">
      <c r="B36" s="31"/>
      <c r="E36" s="26" t="s">
        <v>43</v>
      </c>
      <c r="F36" s="104">
        <f>ROUND((SUM(BF125:BF147)),  2)</f>
        <v>0</v>
      </c>
      <c r="I36" s="105">
        <v>0.15</v>
      </c>
      <c r="J36" s="104">
        <f>ROUND(((SUM(BF125:BF147))*I36),  2)</f>
        <v>0</v>
      </c>
      <c r="L36" s="31"/>
    </row>
    <row r="37" spans="2:12" s="1" customFormat="1" ht="14.45" hidden="1" customHeight="1">
      <c r="B37" s="31"/>
      <c r="E37" s="26" t="s">
        <v>44</v>
      </c>
      <c r="F37" s="104">
        <f>ROUND((SUM(BG125:BG147)),  2)</f>
        <v>0</v>
      </c>
      <c r="I37" s="105">
        <v>0.21</v>
      </c>
      <c r="J37" s="104">
        <f>0</f>
        <v>0</v>
      </c>
      <c r="L37" s="31"/>
    </row>
    <row r="38" spans="2:12" s="1" customFormat="1" ht="14.45" hidden="1" customHeight="1">
      <c r="B38" s="31"/>
      <c r="E38" s="26" t="s">
        <v>45</v>
      </c>
      <c r="F38" s="104">
        <f>ROUND((SUM(BH125:BH147)),  2)</f>
        <v>0</v>
      </c>
      <c r="I38" s="105">
        <v>0.15</v>
      </c>
      <c r="J38" s="104">
        <f>0</f>
        <v>0</v>
      </c>
      <c r="L38" s="31"/>
    </row>
    <row r="39" spans="2:12" s="1" customFormat="1" ht="14.45" hidden="1" customHeight="1">
      <c r="B39" s="31"/>
      <c r="E39" s="26" t="s">
        <v>46</v>
      </c>
      <c r="F39" s="104">
        <f>ROUND((SUM(BI125:BI147)),  2)</f>
        <v>0</v>
      </c>
      <c r="I39" s="105">
        <v>0</v>
      </c>
      <c r="J39" s="104">
        <f>0</f>
        <v>0</v>
      </c>
      <c r="L39" s="31"/>
    </row>
    <row r="40" spans="2:12" s="1" customFormat="1" ht="6.95" hidden="1" customHeight="1">
      <c r="B40" s="31"/>
      <c r="I40" s="96"/>
      <c r="L40" s="31"/>
    </row>
    <row r="41" spans="2:12" s="1" customFormat="1" ht="25.35" hidden="1" customHeight="1">
      <c r="B41" s="31"/>
      <c r="C41" s="106"/>
      <c r="D41" s="107" t="s">
        <v>47</v>
      </c>
      <c r="E41" s="56"/>
      <c r="F41" s="56"/>
      <c r="G41" s="108" t="s">
        <v>48</v>
      </c>
      <c r="H41" s="109" t="s">
        <v>49</v>
      </c>
      <c r="I41" s="110"/>
      <c r="J41" s="111">
        <f>SUM(J32:J39)</f>
        <v>0</v>
      </c>
      <c r="K41" s="112"/>
      <c r="L41" s="31"/>
    </row>
    <row r="42" spans="2:12" s="1" customFormat="1" ht="14.45" hidden="1" customHeight="1">
      <c r="B42" s="31"/>
      <c r="I42" s="96"/>
      <c r="L42" s="31"/>
    </row>
    <row r="43" spans="2:12" ht="14.45" hidden="1" customHeight="1">
      <c r="B43" s="19"/>
      <c r="L43" s="19"/>
    </row>
    <row r="44" spans="2:12" ht="14.45" hidden="1" customHeight="1">
      <c r="B44" s="19"/>
      <c r="L44" s="19"/>
    </row>
    <row r="45" spans="2:12" ht="14.45" hidden="1" customHeight="1">
      <c r="B45" s="19"/>
      <c r="L45" s="19"/>
    </row>
    <row r="46" spans="2:12" ht="14.45" hidden="1" customHeight="1">
      <c r="B46" s="19"/>
      <c r="L46" s="19"/>
    </row>
    <row r="47" spans="2:12" ht="14.45" hidden="1" customHeight="1">
      <c r="B47" s="19"/>
      <c r="L47" s="19"/>
    </row>
    <row r="48" spans="2:12" ht="14.45" hidden="1" customHeight="1">
      <c r="B48" s="19"/>
      <c r="L48" s="19"/>
    </row>
    <row r="49" spans="2:12" ht="14.45" hidden="1" customHeight="1">
      <c r="B49" s="19"/>
      <c r="L49" s="19"/>
    </row>
    <row r="50" spans="2:12" s="1" customFormat="1" ht="14.45" hidden="1" customHeight="1">
      <c r="B50" s="31"/>
      <c r="D50" s="40" t="s">
        <v>50</v>
      </c>
      <c r="E50" s="41"/>
      <c r="F50" s="41"/>
      <c r="G50" s="40" t="s">
        <v>51</v>
      </c>
      <c r="H50" s="41"/>
      <c r="I50" s="113"/>
      <c r="J50" s="41"/>
      <c r="K50" s="41"/>
      <c r="L50" s="31"/>
    </row>
    <row r="51" spans="2:12" hidden="1">
      <c r="B51" s="19"/>
      <c r="L51" s="19"/>
    </row>
    <row r="52" spans="2:12" hidden="1">
      <c r="B52" s="19"/>
      <c r="L52" s="19"/>
    </row>
    <row r="53" spans="2:12" hidden="1">
      <c r="B53" s="19"/>
      <c r="L53" s="19"/>
    </row>
    <row r="54" spans="2:12" hidden="1">
      <c r="B54" s="19"/>
      <c r="L54" s="19"/>
    </row>
    <row r="55" spans="2:12" hidden="1">
      <c r="B55" s="19"/>
      <c r="L55" s="19"/>
    </row>
    <row r="56" spans="2:12" hidden="1">
      <c r="B56" s="19"/>
      <c r="L56" s="19"/>
    </row>
    <row r="57" spans="2:12" hidden="1">
      <c r="B57" s="19"/>
      <c r="L57" s="19"/>
    </row>
    <row r="58" spans="2:12" hidden="1">
      <c r="B58" s="19"/>
      <c r="L58" s="19"/>
    </row>
    <row r="59" spans="2:12" hidden="1">
      <c r="B59" s="19"/>
      <c r="L59" s="19"/>
    </row>
    <row r="60" spans="2:12" hidden="1">
      <c r="B60" s="19"/>
      <c r="L60" s="19"/>
    </row>
    <row r="61" spans="2:12" s="1" customFormat="1" ht="12.75" hidden="1">
      <c r="B61" s="31"/>
      <c r="D61" s="42" t="s">
        <v>52</v>
      </c>
      <c r="E61" s="33"/>
      <c r="F61" s="114" t="s">
        <v>53</v>
      </c>
      <c r="G61" s="42" t="s">
        <v>52</v>
      </c>
      <c r="H61" s="33"/>
      <c r="I61" s="115"/>
      <c r="J61" s="116" t="s">
        <v>53</v>
      </c>
      <c r="K61" s="33"/>
      <c r="L61" s="31"/>
    </row>
    <row r="62" spans="2:12" hidden="1">
      <c r="B62" s="19"/>
      <c r="L62" s="19"/>
    </row>
    <row r="63" spans="2:12" hidden="1">
      <c r="B63" s="19"/>
      <c r="L63" s="19"/>
    </row>
    <row r="64" spans="2:12" hidden="1">
      <c r="B64" s="19"/>
      <c r="L64" s="19"/>
    </row>
    <row r="65" spans="2:12" s="1" customFormat="1" ht="12.75" hidden="1">
      <c r="B65" s="31"/>
      <c r="D65" s="40" t="s">
        <v>54</v>
      </c>
      <c r="E65" s="41"/>
      <c r="F65" s="41"/>
      <c r="G65" s="40" t="s">
        <v>55</v>
      </c>
      <c r="H65" s="41"/>
      <c r="I65" s="113"/>
      <c r="J65" s="41"/>
      <c r="K65" s="41"/>
      <c r="L65" s="31"/>
    </row>
    <row r="66" spans="2:12" hidden="1">
      <c r="B66" s="19"/>
      <c r="L66" s="19"/>
    </row>
    <row r="67" spans="2:12" hidden="1">
      <c r="B67" s="19"/>
      <c r="L67" s="19"/>
    </row>
    <row r="68" spans="2:12" hidden="1">
      <c r="B68" s="19"/>
      <c r="L68" s="19"/>
    </row>
    <row r="69" spans="2:12" hidden="1">
      <c r="B69" s="19"/>
      <c r="L69" s="19"/>
    </row>
    <row r="70" spans="2:12" hidden="1">
      <c r="B70" s="19"/>
      <c r="L70" s="19"/>
    </row>
    <row r="71" spans="2:12" hidden="1">
      <c r="B71" s="19"/>
      <c r="L71" s="19"/>
    </row>
    <row r="72" spans="2:12" hidden="1">
      <c r="B72" s="19"/>
      <c r="L72" s="19"/>
    </row>
    <row r="73" spans="2:12" hidden="1">
      <c r="B73" s="19"/>
      <c r="L73" s="19"/>
    </row>
    <row r="74" spans="2:12" hidden="1">
      <c r="B74" s="19"/>
      <c r="L74" s="19"/>
    </row>
    <row r="75" spans="2:12" hidden="1">
      <c r="B75" s="19"/>
      <c r="L75" s="19"/>
    </row>
    <row r="76" spans="2:12" s="1" customFormat="1" ht="12.75" hidden="1">
      <c r="B76" s="31"/>
      <c r="D76" s="42" t="s">
        <v>52</v>
      </c>
      <c r="E76" s="33"/>
      <c r="F76" s="114" t="s">
        <v>53</v>
      </c>
      <c r="G76" s="42" t="s">
        <v>52</v>
      </c>
      <c r="H76" s="33"/>
      <c r="I76" s="115"/>
      <c r="J76" s="116" t="s">
        <v>53</v>
      </c>
      <c r="K76" s="33"/>
      <c r="L76" s="31"/>
    </row>
    <row r="77" spans="2:12" s="1" customFormat="1" ht="14.45" hidden="1" customHeight="1">
      <c r="B77" s="43"/>
      <c r="C77" s="44"/>
      <c r="D77" s="44"/>
      <c r="E77" s="44"/>
      <c r="F77" s="44"/>
      <c r="G77" s="44"/>
      <c r="H77" s="44"/>
      <c r="I77" s="117"/>
      <c r="J77" s="44"/>
      <c r="K77" s="44"/>
      <c r="L77" s="31"/>
    </row>
    <row r="78" spans="2:12" hidden="1"/>
    <row r="79" spans="2:12" hidden="1"/>
    <row r="80" spans="2:12" hidden="1"/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118"/>
      <c r="J81" s="46"/>
      <c r="K81" s="46"/>
      <c r="L81" s="31"/>
    </row>
    <row r="82" spans="2:12" s="1" customFormat="1" ht="24.95" hidden="1" customHeight="1">
      <c r="B82" s="31"/>
      <c r="C82" s="20" t="s">
        <v>110</v>
      </c>
      <c r="I82" s="96"/>
      <c r="L82" s="31"/>
    </row>
    <row r="83" spans="2:12" s="1" customFormat="1" ht="6.95" hidden="1" customHeight="1">
      <c r="B83" s="31"/>
      <c r="I83" s="96"/>
      <c r="L83" s="31"/>
    </row>
    <row r="84" spans="2:12" s="1" customFormat="1" ht="12" hidden="1" customHeight="1">
      <c r="B84" s="31"/>
      <c r="C84" s="26" t="s">
        <v>16</v>
      </c>
      <c r="I84" s="96"/>
      <c r="L84" s="31"/>
    </row>
    <row r="85" spans="2:12" s="1" customFormat="1" ht="16.5" hidden="1" customHeight="1">
      <c r="B85" s="31"/>
      <c r="E85" s="287" t="str">
        <f>E7</f>
        <v>STAVEBNÍ ÚPRAVY ZTI V ČÁSTI BUDOVY 1.NP. ZUŠ ČESKÁ LÍPA-A</v>
      </c>
      <c r="F85" s="288"/>
      <c r="G85" s="288"/>
      <c r="H85" s="288"/>
      <c r="I85" s="96"/>
      <c r="L85" s="31"/>
    </row>
    <row r="86" spans="2:12" ht="12" hidden="1" customHeight="1">
      <c r="B86" s="19"/>
      <c r="C86" s="26" t="s">
        <v>106</v>
      </c>
      <c r="L86" s="19"/>
    </row>
    <row r="87" spans="2:12" s="1" customFormat="1" ht="16.5" hidden="1" customHeight="1">
      <c r="B87" s="31"/>
      <c r="E87" s="287" t="s">
        <v>107</v>
      </c>
      <c r="F87" s="286"/>
      <c r="G87" s="286"/>
      <c r="H87" s="286"/>
      <c r="I87" s="96"/>
      <c r="L87" s="31"/>
    </row>
    <row r="88" spans="2:12" s="1" customFormat="1" ht="12" hidden="1" customHeight="1">
      <c r="B88" s="31"/>
      <c r="C88" s="26" t="s">
        <v>108</v>
      </c>
      <c r="I88" s="96"/>
      <c r="L88" s="31"/>
    </row>
    <row r="89" spans="2:12" s="1" customFormat="1" ht="16.5" hidden="1" customHeight="1">
      <c r="B89" s="31"/>
      <c r="E89" s="271" t="str">
        <f>E11</f>
        <v>SO 701.3 - SO 701.3 VEDLEJŠÍ ROZPOČTOVÉ NÁKLADY</v>
      </c>
      <c r="F89" s="286"/>
      <c r="G89" s="286"/>
      <c r="H89" s="286"/>
      <c r="I89" s="96"/>
      <c r="L89" s="31"/>
    </row>
    <row r="90" spans="2:12" s="1" customFormat="1" ht="6.95" hidden="1" customHeight="1">
      <c r="B90" s="31"/>
      <c r="I90" s="96"/>
      <c r="L90" s="31"/>
    </row>
    <row r="91" spans="2:12" s="1" customFormat="1" ht="12" hidden="1" customHeight="1">
      <c r="B91" s="31"/>
      <c r="C91" s="26" t="s">
        <v>20</v>
      </c>
      <c r="F91" s="24" t="str">
        <f>F14</f>
        <v>Náměstí T. G. M. čp. 1</v>
      </c>
      <c r="I91" s="97" t="s">
        <v>22</v>
      </c>
      <c r="J91" s="51" t="str">
        <f>IF(J14="","",J14)</f>
        <v>5. 4. 2019</v>
      </c>
      <c r="L91" s="31"/>
    </row>
    <row r="92" spans="2:12" s="1" customFormat="1" ht="6.95" hidden="1" customHeight="1">
      <c r="B92" s="31"/>
      <c r="I92" s="96"/>
      <c r="L92" s="31"/>
    </row>
    <row r="93" spans="2:12" s="1" customFormat="1" ht="15.2" hidden="1" customHeight="1">
      <c r="B93" s="31"/>
      <c r="C93" s="26" t="s">
        <v>24</v>
      </c>
      <c r="F93" s="24" t="str">
        <f>E17</f>
        <v>MĚSTO ČESKÁ LÍPA</v>
      </c>
      <c r="I93" s="97" t="s">
        <v>30</v>
      </c>
      <c r="J93" s="29" t="str">
        <f>E23</f>
        <v>Ing. Petr KUČERA</v>
      </c>
      <c r="L93" s="31"/>
    </row>
    <row r="94" spans="2:12" s="1" customFormat="1" ht="15.2" hidden="1" customHeight="1">
      <c r="B94" s="31"/>
      <c r="C94" s="26" t="s">
        <v>28</v>
      </c>
      <c r="F94" s="24" t="str">
        <f>IF(E20="","",E20)</f>
        <v>Vyplň údaj</v>
      </c>
      <c r="I94" s="97" t="s">
        <v>33</v>
      </c>
      <c r="J94" s="29" t="str">
        <f>E26</f>
        <v>Jaroslav VALENTA</v>
      </c>
      <c r="L94" s="31"/>
    </row>
    <row r="95" spans="2:12" s="1" customFormat="1" ht="10.35" hidden="1" customHeight="1">
      <c r="B95" s="31"/>
      <c r="I95" s="96"/>
      <c r="L95" s="31"/>
    </row>
    <row r="96" spans="2:12" s="1" customFormat="1" ht="29.25" hidden="1" customHeight="1">
      <c r="B96" s="31"/>
      <c r="C96" s="119" t="s">
        <v>111</v>
      </c>
      <c r="D96" s="106"/>
      <c r="E96" s="106"/>
      <c r="F96" s="106"/>
      <c r="G96" s="106"/>
      <c r="H96" s="106"/>
      <c r="I96" s="120"/>
      <c r="J96" s="121" t="s">
        <v>112</v>
      </c>
      <c r="K96" s="106"/>
      <c r="L96" s="31"/>
    </row>
    <row r="97" spans="2:47" s="1" customFormat="1" ht="10.35" hidden="1" customHeight="1">
      <c r="B97" s="31"/>
      <c r="I97" s="96"/>
      <c r="L97" s="31"/>
    </row>
    <row r="98" spans="2:47" s="1" customFormat="1" ht="22.9" hidden="1" customHeight="1">
      <c r="B98" s="31"/>
      <c r="C98" s="122" t="s">
        <v>113</v>
      </c>
      <c r="I98" s="96"/>
      <c r="J98" s="65">
        <f>J125</f>
        <v>0</v>
      </c>
      <c r="L98" s="31"/>
      <c r="AU98" s="16" t="s">
        <v>114</v>
      </c>
    </row>
    <row r="99" spans="2:47" s="8" customFormat="1" ht="24.95" hidden="1" customHeight="1">
      <c r="B99" s="123"/>
      <c r="D99" s="124" t="s">
        <v>769</v>
      </c>
      <c r="E99" s="125"/>
      <c r="F99" s="125"/>
      <c r="G99" s="125"/>
      <c r="H99" s="125"/>
      <c r="I99" s="126"/>
      <c r="J99" s="127">
        <f>J126</f>
        <v>0</v>
      </c>
      <c r="L99" s="123"/>
    </row>
    <row r="100" spans="2:47" s="9" customFormat="1" ht="19.899999999999999" hidden="1" customHeight="1">
      <c r="B100" s="128"/>
      <c r="D100" s="129" t="s">
        <v>770</v>
      </c>
      <c r="E100" s="130"/>
      <c r="F100" s="130"/>
      <c r="G100" s="130"/>
      <c r="H100" s="130"/>
      <c r="I100" s="131"/>
      <c r="J100" s="132">
        <f>J127</f>
        <v>0</v>
      </c>
      <c r="L100" s="128"/>
    </row>
    <row r="101" spans="2:47" s="9" customFormat="1" ht="19.899999999999999" hidden="1" customHeight="1">
      <c r="B101" s="128"/>
      <c r="D101" s="129" t="s">
        <v>771</v>
      </c>
      <c r="E101" s="130"/>
      <c r="F101" s="130"/>
      <c r="G101" s="130"/>
      <c r="H101" s="130"/>
      <c r="I101" s="131"/>
      <c r="J101" s="132">
        <f>J131</f>
        <v>0</v>
      </c>
      <c r="L101" s="128"/>
    </row>
    <row r="102" spans="2:47" s="9" customFormat="1" ht="19.899999999999999" hidden="1" customHeight="1">
      <c r="B102" s="128"/>
      <c r="D102" s="129" t="s">
        <v>772</v>
      </c>
      <c r="E102" s="130"/>
      <c r="F102" s="130"/>
      <c r="G102" s="130"/>
      <c r="H102" s="130"/>
      <c r="I102" s="131"/>
      <c r="J102" s="132">
        <f>J142</f>
        <v>0</v>
      </c>
      <c r="L102" s="128"/>
    </row>
    <row r="103" spans="2:47" s="9" customFormat="1" ht="19.899999999999999" hidden="1" customHeight="1">
      <c r="B103" s="128"/>
      <c r="D103" s="129" t="s">
        <v>773</v>
      </c>
      <c r="E103" s="130"/>
      <c r="F103" s="130"/>
      <c r="G103" s="130"/>
      <c r="H103" s="130"/>
      <c r="I103" s="131"/>
      <c r="J103" s="132">
        <f>J145</f>
        <v>0</v>
      </c>
      <c r="L103" s="128"/>
    </row>
    <row r="104" spans="2:47" s="1" customFormat="1" ht="21.75" hidden="1" customHeight="1">
      <c r="B104" s="31"/>
      <c r="I104" s="96"/>
      <c r="L104" s="31"/>
    </row>
    <row r="105" spans="2:47" s="1" customFormat="1" ht="6.95" hidden="1" customHeight="1">
      <c r="B105" s="43"/>
      <c r="C105" s="44"/>
      <c r="D105" s="44"/>
      <c r="E105" s="44"/>
      <c r="F105" s="44"/>
      <c r="G105" s="44"/>
      <c r="H105" s="44"/>
      <c r="I105" s="117"/>
      <c r="J105" s="44"/>
      <c r="K105" s="44"/>
      <c r="L105" s="31"/>
    </row>
    <row r="106" spans="2:47" hidden="1"/>
    <row r="107" spans="2:47" hidden="1"/>
    <row r="108" spans="2:47" hidden="1"/>
    <row r="109" spans="2:47" s="1" customFormat="1" ht="6.95" customHeight="1">
      <c r="B109" s="45"/>
      <c r="C109" s="46"/>
      <c r="D109" s="46"/>
      <c r="E109" s="46"/>
      <c r="F109" s="46"/>
      <c r="G109" s="46"/>
      <c r="H109" s="46"/>
      <c r="I109" s="118"/>
      <c r="J109" s="46"/>
      <c r="K109" s="46"/>
      <c r="L109" s="31"/>
    </row>
    <row r="110" spans="2:47" s="1" customFormat="1" ht="24.95" customHeight="1">
      <c r="B110" s="31"/>
      <c r="C110" s="194" t="s">
        <v>128</v>
      </c>
      <c r="D110" s="195"/>
      <c r="E110" s="195"/>
      <c r="F110" s="195"/>
      <c r="G110" s="195"/>
      <c r="H110" s="195"/>
      <c r="I110" s="96"/>
      <c r="J110" s="195"/>
      <c r="K110" s="195"/>
      <c r="L110" s="31"/>
    </row>
    <row r="111" spans="2:47" s="1" customFormat="1" ht="6.95" customHeight="1">
      <c r="B111" s="31"/>
      <c r="C111" s="195"/>
      <c r="D111" s="195"/>
      <c r="E111" s="195"/>
      <c r="F111" s="195"/>
      <c r="G111" s="195"/>
      <c r="H111" s="195"/>
      <c r="I111" s="96"/>
      <c r="J111" s="195"/>
      <c r="K111" s="195"/>
      <c r="L111" s="31"/>
    </row>
    <row r="112" spans="2:47" s="1" customFormat="1" ht="12" customHeight="1">
      <c r="B112" s="31"/>
      <c r="C112" s="196" t="s">
        <v>16</v>
      </c>
      <c r="D112" s="195"/>
      <c r="E112" s="195"/>
      <c r="F112" s="195"/>
      <c r="G112" s="195"/>
      <c r="H112" s="195"/>
      <c r="I112" s="96"/>
      <c r="J112" s="195"/>
      <c r="K112" s="195"/>
      <c r="L112" s="31"/>
    </row>
    <row r="113" spans="2:65" s="1" customFormat="1" ht="16.5" customHeight="1">
      <c r="B113" s="31"/>
      <c r="C113" s="195"/>
      <c r="D113" s="195"/>
      <c r="E113" s="292" t="str">
        <f>E7</f>
        <v>STAVEBNÍ ÚPRAVY ZTI V ČÁSTI BUDOVY 1.NP. ZUŠ ČESKÁ LÍPA-A</v>
      </c>
      <c r="F113" s="293"/>
      <c r="G113" s="293"/>
      <c r="H113" s="293"/>
      <c r="I113" s="96"/>
      <c r="J113" s="195"/>
      <c r="K113" s="195"/>
      <c r="L113" s="31"/>
    </row>
    <row r="114" spans="2:65" ht="12" customHeight="1">
      <c r="B114" s="19"/>
      <c r="C114" s="196" t="s">
        <v>106</v>
      </c>
      <c r="D114" s="197"/>
      <c r="E114" s="197"/>
      <c r="F114" s="197"/>
      <c r="G114" s="197"/>
      <c r="H114" s="197"/>
      <c r="J114" s="197"/>
      <c r="K114" s="197"/>
      <c r="L114" s="19"/>
    </row>
    <row r="115" spans="2:65" s="1" customFormat="1" ht="16.5" customHeight="1">
      <c r="B115" s="31"/>
      <c r="C115" s="195"/>
      <c r="D115" s="195"/>
      <c r="E115" s="292" t="s">
        <v>107</v>
      </c>
      <c r="F115" s="291"/>
      <c r="G115" s="291"/>
      <c r="H115" s="291"/>
      <c r="I115" s="96"/>
      <c r="J115" s="195"/>
      <c r="K115" s="195"/>
      <c r="L115" s="31"/>
    </row>
    <row r="116" spans="2:65" s="1" customFormat="1" ht="12" customHeight="1">
      <c r="B116" s="31"/>
      <c r="C116" s="196" t="s">
        <v>108</v>
      </c>
      <c r="D116" s="195"/>
      <c r="E116" s="195"/>
      <c r="F116" s="195"/>
      <c r="G116" s="195"/>
      <c r="H116" s="195"/>
      <c r="I116" s="96"/>
      <c r="J116" s="195"/>
      <c r="K116" s="195"/>
      <c r="L116" s="31"/>
    </row>
    <row r="117" spans="2:65" s="1" customFormat="1" ht="16.5" customHeight="1">
      <c r="B117" s="31"/>
      <c r="C117" s="195"/>
      <c r="D117" s="195"/>
      <c r="E117" s="290" t="str">
        <f>E11</f>
        <v>SO 701.3 - SO 701.3 VEDLEJŠÍ ROZPOČTOVÉ NÁKLADY</v>
      </c>
      <c r="F117" s="291"/>
      <c r="G117" s="291"/>
      <c r="H117" s="291"/>
      <c r="I117" s="96"/>
      <c r="J117" s="195"/>
      <c r="K117" s="195"/>
      <c r="L117" s="31"/>
    </row>
    <row r="118" spans="2:65" s="1" customFormat="1" ht="6.95" customHeight="1">
      <c r="B118" s="31"/>
      <c r="C118" s="195"/>
      <c r="D118" s="195"/>
      <c r="E118" s="195"/>
      <c r="F118" s="195"/>
      <c r="G118" s="195"/>
      <c r="H118" s="195"/>
      <c r="I118" s="96"/>
      <c r="J118" s="195"/>
      <c r="K118" s="195"/>
      <c r="L118" s="31"/>
    </row>
    <row r="119" spans="2:65" s="1" customFormat="1" ht="12" customHeight="1">
      <c r="B119" s="31"/>
      <c r="C119" s="196" t="s">
        <v>20</v>
      </c>
      <c r="D119" s="195"/>
      <c r="E119" s="195"/>
      <c r="F119" s="198" t="str">
        <f>F14</f>
        <v>Náměstí T. G. M. čp. 1</v>
      </c>
      <c r="G119" s="195"/>
      <c r="H119" s="195"/>
      <c r="I119" s="97" t="s">
        <v>22</v>
      </c>
      <c r="J119" s="199" t="str">
        <f>IF(J14="","",J14)</f>
        <v>5. 4. 2019</v>
      </c>
      <c r="K119" s="195"/>
      <c r="L119" s="31"/>
    </row>
    <row r="120" spans="2:65" s="1" customFormat="1" ht="6.95" customHeight="1">
      <c r="B120" s="31"/>
      <c r="C120" s="195"/>
      <c r="D120" s="195"/>
      <c r="E120" s="195"/>
      <c r="F120" s="195"/>
      <c r="G120" s="195"/>
      <c r="H120" s="195"/>
      <c r="I120" s="96"/>
      <c r="J120" s="195"/>
      <c r="K120" s="195"/>
      <c r="L120" s="31"/>
    </row>
    <row r="121" spans="2:65" s="1" customFormat="1" ht="15.2" customHeight="1">
      <c r="B121" s="31"/>
      <c r="C121" s="196" t="s">
        <v>24</v>
      </c>
      <c r="D121" s="195"/>
      <c r="E121" s="195"/>
      <c r="F121" s="198" t="str">
        <f>E17</f>
        <v>MĚSTO ČESKÁ LÍPA</v>
      </c>
      <c r="G121" s="195"/>
      <c r="H121" s="195"/>
      <c r="I121" s="97" t="s">
        <v>30</v>
      </c>
      <c r="J121" s="200" t="str">
        <f>E23</f>
        <v>Ing. Petr KUČERA</v>
      </c>
      <c r="K121" s="195"/>
      <c r="L121" s="31"/>
    </row>
    <row r="122" spans="2:65" s="1" customFormat="1" ht="15.2" customHeight="1">
      <c r="B122" s="31"/>
      <c r="C122" s="196" t="s">
        <v>28</v>
      </c>
      <c r="D122" s="195"/>
      <c r="E122" s="195"/>
      <c r="F122" s="198" t="str">
        <f>IF(E20="","",E20)</f>
        <v>Vyplň údaj</v>
      </c>
      <c r="G122" s="195"/>
      <c r="H122" s="195"/>
      <c r="I122" s="97" t="s">
        <v>33</v>
      </c>
      <c r="J122" s="200" t="str">
        <f>E26</f>
        <v>Jaroslav VALENTA</v>
      </c>
      <c r="K122" s="195"/>
      <c r="L122" s="31"/>
    </row>
    <row r="123" spans="2:65" s="1" customFormat="1" ht="10.35" customHeight="1">
      <c r="B123" s="31"/>
      <c r="C123" s="195"/>
      <c r="D123" s="195"/>
      <c r="E123" s="195"/>
      <c r="F123" s="195"/>
      <c r="G123" s="195"/>
      <c r="H123" s="195"/>
      <c r="I123" s="96"/>
      <c r="J123" s="195"/>
      <c r="K123" s="195"/>
      <c r="L123" s="31"/>
    </row>
    <row r="124" spans="2:65" s="10" customFormat="1" ht="29.25" customHeight="1">
      <c r="B124" s="133"/>
      <c r="C124" s="201" t="s">
        <v>129</v>
      </c>
      <c r="D124" s="202" t="s">
        <v>62</v>
      </c>
      <c r="E124" s="202" t="s">
        <v>58</v>
      </c>
      <c r="F124" s="202" t="s">
        <v>59</v>
      </c>
      <c r="G124" s="202" t="s">
        <v>130</v>
      </c>
      <c r="H124" s="202" t="s">
        <v>131</v>
      </c>
      <c r="I124" s="136" t="s">
        <v>132</v>
      </c>
      <c r="J124" s="202" t="s">
        <v>112</v>
      </c>
      <c r="K124" s="203" t="s">
        <v>133</v>
      </c>
      <c r="L124" s="133"/>
      <c r="M124" s="58" t="s">
        <v>1</v>
      </c>
      <c r="N124" s="59" t="s">
        <v>41</v>
      </c>
      <c r="O124" s="59" t="s">
        <v>134</v>
      </c>
      <c r="P124" s="59" t="s">
        <v>135</v>
      </c>
      <c r="Q124" s="59" t="s">
        <v>136</v>
      </c>
      <c r="R124" s="59" t="s">
        <v>137</v>
      </c>
      <c r="S124" s="59" t="s">
        <v>138</v>
      </c>
      <c r="T124" s="60" t="s">
        <v>139</v>
      </c>
    </row>
    <row r="125" spans="2:65" s="1" customFormat="1" ht="22.9" customHeight="1">
      <c r="B125" s="31"/>
      <c r="C125" s="204" t="s">
        <v>140</v>
      </c>
      <c r="D125" s="195"/>
      <c r="E125" s="195"/>
      <c r="F125" s="195"/>
      <c r="G125" s="195"/>
      <c r="H125" s="195"/>
      <c r="I125" s="195"/>
      <c r="J125" s="205">
        <f>BK125</f>
        <v>0</v>
      </c>
      <c r="K125" s="195"/>
      <c r="L125" s="31"/>
      <c r="M125" s="61"/>
      <c r="N125" s="52"/>
      <c r="O125" s="52"/>
      <c r="P125" s="139">
        <f>P126</f>
        <v>0</v>
      </c>
      <c r="Q125" s="52"/>
      <c r="R125" s="139">
        <f>R126</f>
        <v>0</v>
      </c>
      <c r="S125" s="52"/>
      <c r="T125" s="140">
        <f>T126</f>
        <v>0</v>
      </c>
      <c r="AT125" s="16" t="s">
        <v>76</v>
      </c>
      <c r="AU125" s="16" t="s">
        <v>114</v>
      </c>
      <c r="BK125" s="141">
        <f>BK126</f>
        <v>0</v>
      </c>
    </row>
    <row r="126" spans="2:65" s="11" customFormat="1" ht="25.9" customHeight="1">
      <c r="B126" s="142"/>
      <c r="C126" s="206"/>
      <c r="D126" s="207" t="s">
        <v>76</v>
      </c>
      <c r="E126" s="208" t="s">
        <v>774</v>
      </c>
      <c r="F126" s="208" t="s">
        <v>775</v>
      </c>
      <c r="G126" s="206"/>
      <c r="H126" s="206"/>
      <c r="I126" s="206"/>
      <c r="J126" s="209">
        <f>BK126</f>
        <v>0</v>
      </c>
      <c r="K126" s="206"/>
      <c r="L126" s="142"/>
      <c r="M126" s="147"/>
      <c r="N126" s="148"/>
      <c r="O126" s="148"/>
      <c r="P126" s="149">
        <f>P127+P131+P142+P145</f>
        <v>0</v>
      </c>
      <c r="Q126" s="148"/>
      <c r="R126" s="149">
        <f>R127+R131+R142+R145</f>
        <v>0</v>
      </c>
      <c r="S126" s="148"/>
      <c r="T126" s="150">
        <f>T127+T131+T142+T145</f>
        <v>0</v>
      </c>
      <c r="AR126" s="143" t="s">
        <v>192</v>
      </c>
      <c r="AT126" s="151" t="s">
        <v>76</v>
      </c>
      <c r="AU126" s="151" t="s">
        <v>77</v>
      </c>
      <c r="AY126" s="143" t="s">
        <v>143</v>
      </c>
      <c r="BK126" s="152">
        <f>BK127+BK131+BK142+BK145</f>
        <v>0</v>
      </c>
    </row>
    <row r="127" spans="2:65" s="11" customFormat="1" ht="22.9" customHeight="1">
      <c r="B127" s="142"/>
      <c r="C127" s="206"/>
      <c r="D127" s="207" t="s">
        <v>76</v>
      </c>
      <c r="E127" s="210" t="s">
        <v>807</v>
      </c>
      <c r="F127" s="210" t="s">
        <v>808</v>
      </c>
      <c r="G127" s="206"/>
      <c r="H127" s="206"/>
      <c r="I127" s="206"/>
      <c r="J127" s="211">
        <f>BK127</f>
        <v>0</v>
      </c>
      <c r="K127" s="206"/>
      <c r="L127" s="142"/>
      <c r="M127" s="147"/>
      <c r="N127" s="148"/>
      <c r="O127" s="148"/>
      <c r="P127" s="149">
        <f>SUM(P128:P130)</f>
        <v>0</v>
      </c>
      <c r="Q127" s="148"/>
      <c r="R127" s="149">
        <f>SUM(R128:R130)</f>
        <v>0</v>
      </c>
      <c r="S127" s="148"/>
      <c r="T127" s="150">
        <f>SUM(T128:T130)</f>
        <v>0</v>
      </c>
      <c r="AR127" s="143" t="s">
        <v>192</v>
      </c>
      <c r="AT127" s="151" t="s">
        <v>76</v>
      </c>
      <c r="AU127" s="151" t="s">
        <v>84</v>
      </c>
      <c r="AY127" s="143" t="s">
        <v>143</v>
      </c>
      <c r="BK127" s="152">
        <f>SUM(BK128:BK130)</f>
        <v>0</v>
      </c>
    </row>
    <row r="128" spans="2:65" s="1" customFormat="1" ht="16.5" customHeight="1">
      <c r="B128" s="155"/>
      <c r="C128" s="221" t="s">
        <v>84</v>
      </c>
      <c r="D128" s="221" t="s">
        <v>146</v>
      </c>
      <c r="E128" s="222" t="s">
        <v>812</v>
      </c>
      <c r="F128" s="223" t="s">
        <v>816</v>
      </c>
      <c r="G128" s="224" t="s">
        <v>778</v>
      </c>
      <c r="H128" s="225">
        <v>1</v>
      </c>
      <c r="I128" s="156"/>
      <c r="J128" s="226">
        <f>ROUND(I128*H128,2)</f>
        <v>0</v>
      </c>
      <c r="K128" s="223" t="s">
        <v>149</v>
      </c>
      <c r="L128" s="31"/>
      <c r="M128" s="157" t="s">
        <v>1</v>
      </c>
      <c r="N128" s="158" t="s">
        <v>42</v>
      </c>
      <c r="O128" s="54"/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61" t="s">
        <v>779</v>
      </c>
      <c r="AT128" s="161" t="s">
        <v>146</v>
      </c>
      <c r="AU128" s="161" t="s">
        <v>86</v>
      </c>
      <c r="AY128" s="16" t="s">
        <v>143</v>
      </c>
      <c r="BE128" s="162">
        <f>IF(N128="základní",J128,0)</f>
        <v>0</v>
      </c>
      <c r="BF128" s="162">
        <f>IF(N128="snížená",J128,0)</f>
        <v>0</v>
      </c>
      <c r="BG128" s="162">
        <f>IF(N128="zákl. přenesená",J128,0)</f>
        <v>0</v>
      </c>
      <c r="BH128" s="162">
        <f>IF(N128="sníž. přenesená",J128,0)</f>
        <v>0</v>
      </c>
      <c r="BI128" s="162">
        <f>IF(N128="nulová",J128,0)</f>
        <v>0</v>
      </c>
      <c r="BJ128" s="16" t="s">
        <v>84</v>
      </c>
      <c r="BK128" s="162">
        <f>ROUND(I128*H128,2)</f>
        <v>0</v>
      </c>
      <c r="BL128" s="16" t="s">
        <v>779</v>
      </c>
      <c r="BM128" s="161" t="s">
        <v>780</v>
      </c>
    </row>
    <row r="129" spans="2:65" s="1" customFormat="1" ht="23.25" customHeight="1">
      <c r="B129" s="155"/>
      <c r="C129" s="227"/>
      <c r="D129" s="227"/>
      <c r="E129" s="228"/>
      <c r="F129" s="212" t="s">
        <v>811</v>
      </c>
      <c r="G129" s="229"/>
      <c r="H129" s="213" t="s">
        <v>810</v>
      </c>
      <c r="I129" s="193"/>
      <c r="J129" s="230"/>
      <c r="K129" s="231"/>
      <c r="L129" s="31"/>
      <c r="M129" s="157"/>
      <c r="N129" s="158"/>
      <c r="O129" s="54"/>
      <c r="P129" s="159"/>
      <c r="Q129" s="159"/>
      <c r="R129" s="159"/>
      <c r="S129" s="159"/>
      <c r="T129" s="160"/>
      <c r="AR129" s="161"/>
      <c r="AT129" s="161"/>
      <c r="AU129" s="161"/>
      <c r="AY129" s="16"/>
      <c r="BE129" s="162"/>
      <c r="BF129" s="162"/>
      <c r="BG129" s="162"/>
      <c r="BH129" s="162"/>
      <c r="BI129" s="162"/>
      <c r="BJ129" s="16"/>
      <c r="BK129" s="162"/>
      <c r="BL129" s="16"/>
      <c r="BM129" s="161"/>
    </row>
    <row r="130" spans="2:65" s="13" customFormat="1">
      <c r="B130" s="168"/>
      <c r="C130" s="214"/>
      <c r="D130" s="215" t="s">
        <v>152</v>
      </c>
      <c r="E130" s="216" t="s">
        <v>1</v>
      </c>
      <c r="F130" s="212" t="s">
        <v>809</v>
      </c>
      <c r="G130" s="214"/>
      <c r="H130" s="217">
        <v>1</v>
      </c>
      <c r="I130" s="214"/>
      <c r="J130" s="214"/>
      <c r="K130" s="214"/>
      <c r="L130" s="168"/>
      <c r="M130" s="170"/>
      <c r="N130" s="171"/>
      <c r="O130" s="171"/>
      <c r="P130" s="171"/>
      <c r="Q130" s="171"/>
      <c r="R130" s="171"/>
      <c r="S130" s="171"/>
      <c r="T130" s="172"/>
      <c r="AT130" s="169" t="s">
        <v>152</v>
      </c>
      <c r="AU130" s="169" t="s">
        <v>86</v>
      </c>
      <c r="AV130" s="13" t="s">
        <v>86</v>
      </c>
      <c r="AW130" s="13" t="s">
        <v>32</v>
      </c>
      <c r="AX130" s="13" t="s">
        <v>84</v>
      </c>
      <c r="AY130" s="169" t="s">
        <v>143</v>
      </c>
    </row>
    <row r="131" spans="2:65" s="11" customFormat="1" ht="22.9" customHeight="1">
      <c r="B131" s="142"/>
      <c r="C131" s="206"/>
      <c r="D131" s="207" t="s">
        <v>76</v>
      </c>
      <c r="E131" s="210" t="s">
        <v>776</v>
      </c>
      <c r="F131" s="210" t="s">
        <v>777</v>
      </c>
      <c r="G131" s="206"/>
      <c r="H131" s="206"/>
      <c r="I131" s="206"/>
      <c r="J131" s="211">
        <f>BK131</f>
        <v>0</v>
      </c>
      <c r="K131" s="206"/>
      <c r="L131" s="142"/>
      <c r="M131" s="147"/>
      <c r="N131" s="148"/>
      <c r="O131" s="148"/>
      <c r="P131" s="149">
        <f>SUM(P132:P141)</f>
        <v>0</v>
      </c>
      <c r="Q131" s="148"/>
      <c r="R131" s="149">
        <f>SUM(R132:R141)</f>
        <v>0</v>
      </c>
      <c r="S131" s="148"/>
      <c r="T131" s="150">
        <f>SUM(T132:T141)</f>
        <v>0</v>
      </c>
      <c r="AR131" s="143" t="s">
        <v>192</v>
      </c>
      <c r="AT131" s="151" t="s">
        <v>76</v>
      </c>
      <c r="AU131" s="151" t="s">
        <v>84</v>
      </c>
      <c r="AY131" s="143" t="s">
        <v>143</v>
      </c>
      <c r="BK131" s="152">
        <f>SUM(BK132:BK141)</f>
        <v>0</v>
      </c>
    </row>
    <row r="132" spans="2:65" s="1" customFormat="1" ht="16.5" customHeight="1">
      <c r="B132" s="155"/>
      <c r="C132" s="221" t="s">
        <v>86</v>
      </c>
      <c r="D132" s="221" t="s">
        <v>146</v>
      </c>
      <c r="E132" s="222" t="s">
        <v>782</v>
      </c>
      <c r="F132" s="223" t="s">
        <v>777</v>
      </c>
      <c r="G132" s="224" t="s">
        <v>778</v>
      </c>
      <c r="H132" s="225">
        <v>1</v>
      </c>
      <c r="I132" s="156"/>
      <c r="J132" s="226">
        <f>ROUND(I132*H132,2)</f>
        <v>0</v>
      </c>
      <c r="K132" s="223" t="s">
        <v>149</v>
      </c>
      <c r="L132" s="31"/>
      <c r="M132" s="157" t="s">
        <v>1</v>
      </c>
      <c r="N132" s="158" t="s">
        <v>42</v>
      </c>
      <c r="O132" s="54"/>
      <c r="P132" s="159">
        <f>O132*H132</f>
        <v>0</v>
      </c>
      <c r="Q132" s="159">
        <v>0</v>
      </c>
      <c r="R132" s="159">
        <f>Q132*H132</f>
        <v>0</v>
      </c>
      <c r="S132" s="159">
        <v>0</v>
      </c>
      <c r="T132" s="160">
        <f>S132*H132</f>
        <v>0</v>
      </c>
      <c r="AR132" s="161" t="s">
        <v>779</v>
      </c>
      <c r="AT132" s="161" t="s">
        <v>146</v>
      </c>
      <c r="AU132" s="161" t="s">
        <v>86</v>
      </c>
      <c r="AY132" s="16" t="s">
        <v>143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16" t="s">
        <v>84</v>
      </c>
      <c r="BK132" s="162">
        <f>ROUND(I132*H132,2)</f>
        <v>0</v>
      </c>
      <c r="BL132" s="16" t="s">
        <v>779</v>
      </c>
      <c r="BM132" s="161" t="s">
        <v>784</v>
      </c>
    </row>
    <row r="133" spans="2:65" s="12" customFormat="1">
      <c r="B133" s="163"/>
      <c r="C133" s="218"/>
      <c r="D133" s="215" t="s">
        <v>152</v>
      </c>
      <c r="E133" s="219" t="s">
        <v>1</v>
      </c>
      <c r="F133" s="220" t="s">
        <v>781</v>
      </c>
      <c r="G133" s="218"/>
      <c r="H133" s="219" t="s">
        <v>1</v>
      </c>
      <c r="I133" s="218"/>
      <c r="J133" s="218"/>
      <c r="K133" s="218"/>
      <c r="L133" s="163"/>
      <c r="M133" s="165"/>
      <c r="N133" s="166"/>
      <c r="O133" s="166"/>
      <c r="P133" s="166"/>
      <c r="Q133" s="166"/>
      <c r="R133" s="166"/>
      <c r="S133" s="166"/>
      <c r="T133" s="167"/>
      <c r="AT133" s="164" t="s">
        <v>152</v>
      </c>
      <c r="AU133" s="164" t="s">
        <v>86</v>
      </c>
      <c r="AV133" s="12" t="s">
        <v>84</v>
      </c>
      <c r="AW133" s="12" t="s">
        <v>32</v>
      </c>
      <c r="AX133" s="12" t="s">
        <v>77</v>
      </c>
      <c r="AY133" s="164" t="s">
        <v>143</v>
      </c>
    </row>
    <row r="134" spans="2:65" s="1" customFormat="1" ht="16.5" customHeight="1">
      <c r="B134" s="155"/>
      <c r="C134" s="221" t="s">
        <v>182</v>
      </c>
      <c r="D134" s="221" t="s">
        <v>146</v>
      </c>
      <c r="E134" s="222" t="s">
        <v>786</v>
      </c>
      <c r="F134" s="223" t="s">
        <v>783</v>
      </c>
      <c r="G134" s="224" t="s">
        <v>778</v>
      </c>
      <c r="H134" s="225">
        <v>1</v>
      </c>
      <c r="I134" s="156"/>
      <c r="J134" s="226">
        <f>ROUND(I134*H134,2)</f>
        <v>0</v>
      </c>
      <c r="K134" s="223" t="s">
        <v>149</v>
      </c>
      <c r="L134" s="31"/>
      <c r="M134" s="157" t="s">
        <v>1</v>
      </c>
      <c r="N134" s="158" t="s">
        <v>42</v>
      </c>
      <c r="O134" s="54"/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61" t="s">
        <v>779</v>
      </c>
      <c r="AT134" s="161" t="s">
        <v>146</v>
      </c>
      <c r="AU134" s="161" t="s">
        <v>86</v>
      </c>
      <c r="AY134" s="16" t="s">
        <v>143</v>
      </c>
      <c r="BE134" s="162">
        <f>IF(N134="základní",J134,0)</f>
        <v>0</v>
      </c>
      <c r="BF134" s="162">
        <f>IF(N134="snížená",J134,0)</f>
        <v>0</v>
      </c>
      <c r="BG134" s="162">
        <f>IF(N134="zákl. přenesená",J134,0)</f>
        <v>0</v>
      </c>
      <c r="BH134" s="162">
        <f>IF(N134="sníž. přenesená",J134,0)</f>
        <v>0</v>
      </c>
      <c r="BI134" s="162">
        <f>IF(N134="nulová",J134,0)</f>
        <v>0</v>
      </c>
      <c r="BJ134" s="16" t="s">
        <v>84</v>
      </c>
      <c r="BK134" s="162">
        <f>ROUND(I134*H134,2)</f>
        <v>0</v>
      </c>
      <c r="BL134" s="16" t="s">
        <v>779</v>
      </c>
      <c r="BM134" s="161" t="s">
        <v>787</v>
      </c>
    </row>
    <row r="135" spans="2:65" s="12" customFormat="1">
      <c r="B135" s="163"/>
      <c r="C135" s="218"/>
      <c r="D135" s="215" t="s">
        <v>152</v>
      </c>
      <c r="E135" s="219" t="s">
        <v>1</v>
      </c>
      <c r="F135" s="220" t="s">
        <v>785</v>
      </c>
      <c r="G135" s="218"/>
      <c r="H135" s="219">
        <v>1</v>
      </c>
      <c r="I135" s="218"/>
      <c r="J135" s="218"/>
      <c r="K135" s="218"/>
      <c r="L135" s="163"/>
      <c r="M135" s="165"/>
      <c r="N135" s="166"/>
      <c r="O135" s="166"/>
      <c r="P135" s="166"/>
      <c r="Q135" s="166"/>
      <c r="R135" s="166"/>
      <c r="S135" s="166"/>
      <c r="T135" s="167"/>
      <c r="AT135" s="164" t="s">
        <v>152</v>
      </c>
      <c r="AU135" s="164" t="s">
        <v>86</v>
      </c>
      <c r="AV135" s="12" t="s">
        <v>84</v>
      </c>
      <c r="AW135" s="12" t="s">
        <v>32</v>
      </c>
      <c r="AX135" s="12" t="s">
        <v>77</v>
      </c>
      <c r="AY135" s="164" t="s">
        <v>143</v>
      </c>
    </row>
    <row r="136" spans="2:65" s="12" customFormat="1">
      <c r="B136" s="163"/>
      <c r="C136" s="218"/>
      <c r="D136" s="215"/>
      <c r="E136" s="219"/>
      <c r="F136" s="220" t="s">
        <v>813</v>
      </c>
      <c r="G136" s="218"/>
      <c r="H136" s="219"/>
      <c r="I136" s="218"/>
      <c r="J136" s="218"/>
      <c r="K136" s="218"/>
      <c r="L136" s="163"/>
      <c r="M136" s="165"/>
      <c r="N136" s="166"/>
      <c r="O136" s="166"/>
      <c r="P136" s="166"/>
      <c r="Q136" s="166"/>
      <c r="R136" s="166"/>
      <c r="S136" s="166"/>
      <c r="T136" s="167"/>
      <c r="AT136" s="164"/>
      <c r="AU136" s="164"/>
      <c r="AY136" s="164"/>
    </row>
    <row r="137" spans="2:65" s="13" customFormat="1" ht="25.5" customHeight="1">
      <c r="B137" s="168"/>
      <c r="C137" s="214"/>
      <c r="D137" s="215" t="s">
        <v>152</v>
      </c>
      <c r="E137" s="216" t="s">
        <v>1</v>
      </c>
      <c r="F137" s="220" t="s">
        <v>814</v>
      </c>
      <c r="G137" s="214"/>
      <c r="H137" s="217"/>
      <c r="I137" s="214"/>
      <c r="J137" s="214"/>
      <c r="K137" s="214"/>
      <c r="L137" s="168"/>
      <c r="M137" s="170"/>
      <c r="N137" s="171"/>
      <c r="O137" s="171"/>
      <c r="P137" s="171"/>
      <c r="Q137" s="171"/>
      <c r="R137" s="171"/>
      <c r="S137" s="171"/>
      <c r="T137" s="172"/>
      <c r="AT137" s="169" t="s">
        <v>152</v>
      </c>
      <c r="AU137" s="169" t="s">
        <v>86</v>
      </c>
      <c r="AV137" s="13" t="s">
        <v>86</v>
      </c>
      <c r="AW137" s="13" t="s">
        <v>32</v>
      </c>
      <c r="AX137" s="13" t="s">
        <v>84</v>
      </c>
      <c r="AY137" s="169" t="s">
        <v>143</v>
      </c>
    </row>
    <row r="138" spans="2:65" s="1" customFormat="1" ht="16.5" customHeight="1">
      <c r="B138" s="155"/>
      <c r="C138" s="221" t="s">
        <v>150</v>
      </c>
      <c r="D138" s="221" t="s">
        <v>146</v>
      </c>
      <c r="E138" s="222" t="s">
        <v>788</v>
      </c>
      <c r="F138" s="223" t="s">
        <v>789</v>
      </c>
      <c r="G138" s="224" t="s">
        <v>778</v>
      </c>
      <c r="H138" s="225">
        <v>1</v>
      </c>
      <c r="I138" s="156"/>
      <c r="J138" s="226">
        <f>ROUND(I138*H138,2)</f>
        <v>0</v>
      </c>
      <c r="K138" s="223" t="s">
        <v>149</v>
      </c>
      <c r="L138" s="31"/>
      <c r="M138" s="157" t="s">
        <v>1</v>
      </c>
      <c r="N138" s="158" t="s">
        <v>42</v>
      </c>
      <c r="O138" s="54"/>
      <c r="P138" s="159">
        <f>O138*H138</f>
        <v>0</v>
      </c>
      <c r="Q138" s="159">
        <v>0</v>
      </c>
      <c r="R138" s="159">
        <f>Q138*H138</f>
        <v>0</v>
      </c>
      <c r="S138" s="159">
        <v>0</v>
      </c>
      <c r="T138" s="160">
        <f>S138*H138</f>
        <v>0</v>
      </c>
      <c r="AR138" s="161" t="s">
        <v>779</v>
      </c>
      <c r="AT138" s="161" t="s">
        <v>146</v>
      </c>
      <c r="AU138" s="161" t="s">
        <v>86</v>
      </c>
      <c r="AY138" s="16" t="s">
        <v>143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16" t="s">
        <v>84</v>
      </c>
      <c r="BK138" s="162">
        <f>ROUND(I138*H138,2)</f>
        <v>0</v>
      </c>
      <c r="BL138" s="16" t="s">
        <v>779</v>
      </c>
      <c r="BM138" s="161" t="s">
        <v>790</v>
      </c>
    </row>
    <row r="139" spans="2:65" s="13" customFormat="1">
      <c r="B139" s="168"/>
      <c r="C139" s="214"/>
      <c r="D139" s="215" t="s">
        <v>152</v>
      </c>
      <c r="E139" s="216" t="s">
        <v>1</v>
      </c>
      <c r="F139" s="212" t="s">
        <v>791</v>
      </c>
      <c r="G139" s="214"/>
      <c r="H139" s="217">
        <v>1</v>
      </c>
      <c r="I139" s="214"/>
      <c r="J139" s="214"/>
      <c r="K139" s="214"/>
      <c r="L139" s="168"/>
      <c r="M139" s="170"/>
      <c r="N139" s="171"/>
      <c r="O139" s="171"/>
      <c r="P139" s="171"/>
      <c r="Q139" s="171"/>
      <c r="R139" s="171"/>
      <c r="S139" s="171"/>
      <c r="T139" s="172"/>
      <c r="AT139" s="169" t="s">
        <v>152</v>
      </c>
      <c r="AU139" s="169" t="s">
        <v>86</v>
      </c>
      <c r="AV139" s="13" t="s">
        <v>86</v>
      </c>
      <c r="AW139" s="13" t="s">
        <v>32</v>
      </c>
      <c r="AX139" s="13" t="s">
        <v>84</v>
      </c>
      <c r="AY139" s="169" t="s">
        <v>143</v>
      </c>
    </row>
    <row r="140" spans="2:65" s="1" customFormat="1" ht="16.5" customHeight="1">
      <c r="B140" s="155"/>
      <c r="C140" s="221" t="s">
        <v>192</v>
      </c>
      <c r="D140" s="221" t="s">
        <v>146</v>
      </c>
      <c r="E140" s="222" t="s">
        <v>792</v>
      </c>
      <c r="F140" s="223" t="s">
        <v>793</v>
      </c>
      <c r="G140" s="224" t="s">
        <v>778</v>
      </c>
      <c r="H140" s="225">
        <v>1</v>
      </c>
      <c r="I140" s="156"/>
      <c r="J140" s="226">
        <f>ROUND(I140*H140,2)</f>
        <v>0</v>
      </c>
      <c r="K140" s="223" t="s">
        <v>149</v>
      </c>
      <c r="L140" s="31"/>
      <c r="M140" s="157" t="s">
        <v>1</v>
      </c>
      <c r="N140" s="158" t="s">
        <v>42</v>
      </c>
      <c r="O140" s="54"/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R140" s="161" t="s">
        <v>779</v>
      </c>
      <c r="AT140" s="161" t="s">
        <v>146</v>
      </c>
      <c r="AU140" s="161" t="s">
        <v>86</v>
      </c>
      <c r="AY140" s="16" t="s">
        <v>143</v>
      </c>
      <c r="BE140" s="162">
        <f>IF(N140="základní",J140,0)</f>
        <v>0</v>
      </c>
      <c r="BF140" s="162">
        <f>IF(N140="snížená",J140,0)</f>
        <v>0</v>
      </c>
      <c r="BG140" s="162">
        <f>IF(N140="zákl. přenesená",J140,0)</f>
        <v>0</v>
      </c>
      <c r="BH140" s="162">
        <f>IF(N140="sníž. přenesená",J140,0)</f>
        <v>0</v>
      </c>
      <c r="BI140" s="162">
        <f>IF(N140="nulová",J140,0)</f>
        <v>0</v>
      </c>
      <c r="BJ140" s="16" t="s">
        <v>84</v>
      </c>
      <c r="BK140" s="162">
        <f>ROUND(I140*H140,2)</f>
        <v>0</v>
      </c>
      <c r="BL140" s="16" t="s">
        <v>779</v>
      </c>
      <c r="BM140" s="161" t="s">
        <v>794</v>
      </c>
    </row>
    <row r="141" spans="2:65" s="13" customFormat="1">
      <c r="B141" s="168"/>
      <c r="C141" s="214"/>
      <c r="D141" s="215" t="s">
        <v>152</v>
      </c>
      <c r="E141" s="216" t="s">
        <v>1</v>
      </c>
      <c r="F141" s="212" t="s">
        <v>795</v>
      </c>
      <c r="G141" s="214"/>
      <c r="H141" s="217">
        <v>1</v>
      </c>
      <c r="I141" s="214"/>
      <c r="J141" s="214"/>
      <c r="K141" s="214"/>
      <c r="L141" s="168"/>
      <c r="M141" s="170"/>
      <c r="N141" s="171"/>
      <c r="O141" s="171"/>
      <c r="P141" s="171"/>
      <c r="Q141" s="171"/>
      <c r="R141" s="171"/>
      <c r="S141" s="171"/>
      <c r="T141" s="172"/>
      <c r="AT141" s="169" t="s">
        <v>152</v>
      </c>
      <c r="AU141" s="169" t="s">
        <v>86</v>
      </c>
      <c r="AV141" s="13" t="s">
        <v>86</v>
      </c>
      <c r="AW141" s="13" t="s">
        <v>32</v>
      </c>
      <c r="AX141" s="13" t="s">
        <v>84</v>
      </c>
      <c r="AY141" s="169" t="s">
        <v>143</v>
      </c>
    </row>
    <row r="142" spans="2:65" s="11" customFormat="1" ht="22.9" customHeight="1">
      <c r="B142" s="142"/>
      <c r="C142" s="206"/>
      <c r="D142" s="207" t="s">
        <v>76</v>
      </c>
      <c r="E142" s="210" t="s">
        <v>796</v>
      </c>
      <c r="F142" s="210" t="s">
        <v>797</v>
      </c>
      <c r="G142" s="206"/>
      <c r="H142" s="206"/>
      <c r="I142" s="206"/>
      <c r="J142" s="211">
        <f>BK142</f>
        <v>0</v>
      </c>
      <c r="K142" s="206"/>
      <c r="L142" s="142"/>
      <c r="M142" s="147"/>
      <c r="N142" s="148"/>
      <c r="O142" s="148"/>
      <c r="P142" s="149">
        <f>SUM(P143:P144)</f>
        <v>0</v>
      </c>
      <c r="Q142" s="148"/>
      <c r="R142" s="149">
        <f>SUM(R143:R144)</f>
        <v>0</v>
      </c>
      <c r="S142" s="148"/>
      <c r="T142" s="150">
        <f>SUM(T143:T144)</f>
        <v>0</v>
      </c>
      <c r="AR142" s="143" t="s">
        <v>192</v>
      </c>
      <c r="AT142" s="151" t="s">
        <v>76</v>
      </c>
      <c r="AU142" s="151" t="s">
        <v>84</v>
      </c>
      <c r="AY142" s="143" t="s">
        <v>143</v>
      </c>
      <c r="BK142" s="152">
        <f>SUM(BK143:BK144)</f>
        <v>0</v>
      </c>
    </row>
    <row r="143" spans="2:65" s="1" customFormat="1" ht="16.5" customHeight="1">
      <c r="B143" s="155"/>
      <c r="C143" s="221" t="s">
        <v>144</v>
      </c>
      <c r="D143" s="221" t="s">
        <v>146</v>
      </c>
      <c r="E143" s="222" t="s">
        <v>798</v>
      </c>
      <c r="F143" s="223" t="s">
        <v>799</v>
      </c>
      <c r="G143" s="224" t="s">
        <v>778</v>
      </c>
      <c r="H143" s="225">
        <v>1</v>
      </c>
      <c r="I143" s="156"/>
      <c r="J143" s="226">
        <f>ROUND(I143*H143,2)</f>
        <v>0</v>
      </c>
      <c r="K143" s="223" t="s">
        <v>149</v>
      </c>
      <c r="L143" s="31"/>
      <c r="M143" s="157" t="s">
        <v>1</v>
      </c>
      <c r="N143" s="158" t="s">
        <v>42</v>
      </c>
      <c r="O143" s="54"/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AR143" s="161" t="s">
        <v>779</v>
      </c>
      <c r="AT143" s="161" t="s">
        <v>146</v>
      </c>
      <c r="AU143" s="161" t="s">
        <v>86</v>
      </c>
      <c r="AY143" s="16" t="s">
        <v>143</v>
      </c>
      <c r="BE143" s="162">
        <f>IF(N143="základní",J143,0)</f>
        <v>0</v>
      </c>
      <c r="BF143" s="162">
        <f>IF(N143="snížená",J143,0)</f>
        <v>0</v>
      </c>
      <c r="BG143" s="162">
        <f>IF(N143="zákl. přenesená",J143,0)</f>
        <v>0</v>
      </c>
      <c r="BH143" s="162">
        <f>IF(N143="sníž. přenesená",J143,0)</f>
        <v>0</v>
      </c>
      <c r="BI143" s="162">
        <f>IF(N143="nulová",J143,0)</f>
        <v>0</v>
      </c>
      <c r="BJ143" s="16" t="s">
        <v>84</v>
      </c>
      <c r="BK143" s="162">
        <f>ROUND(I143*H143,2)</f>
        <v>0</v>
      </c>
      <c r="BL143" s="16" t="s">
        <v>779</v>
      </c>
      <c r="BM143" s="161" t="s">
        <v>800</v>
      </c>
    </row>
    <row r="144" spans="2:65" s="13" customFormat="1">
      <c r="B144" s="168"/>
      <c r="C144" s="214"/>
      <c r="D144" s="215" t="s">
        <v>152</v>
      </c>
      <c r="E144" s="216" t="s">
        <v>1</v>
      </c>
      <c r="F144" s="212" t="s">
        <v>801</v>
      </c>
      <c r="G144" s="214"/>
      <c r="H144" s="217">
        <v>1</v>
      </c>
      <c r="I144" s="214"/>
      <c r="J144" s="214"/>
      <c r="K144" s="214"/>
      <c r="L144" s="168"/>
      <c r="M144" s="170"/>
      <c r="N144" s="171"/>
      <c r="O144" s="171"/>
      <c r="P144" s="171"/>
      <c r="Q144" s="171"/>
      <c r="R144" s="171"/>
      <c r="S144" s="171"/>
      <c r="T144" s="172"/>
      <c r="AT144" s="169" t="s">
        <v>152</v>
      </c>
      <c r="AU144" s="169" t="s">
        <v>86</v>
      </c>
      <c r="AV144" s="13" t="s">
        <v>86</v>
      </c>
      <c r="AW144" s="13" t="s">
        <v>32</v>
      </c>
      <c r="AX144" s="13" t="s">
        <v>84</v>
      </c>
      <c r="AY144" s="169" t="s">
        <v>143</v>
      </c>
    </row>
    <row r="145" spans="2:65" s="11" customFormat="1" ht="22.9" customHeight="1">
      <c r="B145" s="142"/>
      <c r="C145" s="206"/>
      <c r="D145" s="207" t="s">
        <v>76</v>
      </c>
      <c r="E145" s="210" t="s">
        <v>802</v>
      </c>
      <c r="F145" s="210" t="s">
        <v>803</v>
      </c>
      <c r="G145" s="206"/>
      <c r="H145" s="206"/>
      <c r="I145" s="206"/>
      <c r="J145" s="211">
        <f>BK145</f>
        <v>0</v>
      </c>
      <c r="K145" s="206"/>
      <c r="L145" s="142"/>
      <c r="M145" s="147"/>
      <c r="N145" s="148"/>
      <c r="O145" s="148"/>
      <c r="P145" s="149">
        <f>SUM(P146:P147)</f>
        <v>0</v>
      </c>
      <c r="Q145" s="148"/>
      <c r="R145" s="149">
        <f>SUM(R146:R147)</f>
        <v>0</v>
      </c>
      <c r="S145" s="148"/>
      <c r="T145" s="150">
        <f>SUM(T146:T147)</f>
        <v>0</v>
      </c>
      <c r="AR145" s="143" t="s">
        <v>192</v>
      </c>
      <c r="AT145" s="151" t="s">
        <v>76</v>
      </c>
      <c r="AU145" s="151" t="s">
        <v>84</v>
      </c>
      <c r="AY145" s="143" t="s">
        <v>143</v>
      </c>
      <c r="BK145" s="152">
        <f>SUM(BK146:BK147)</f>
        <v>0</v>
      </c>
    </row>
    <row r="146" spans="2:65" s="1" customFormat="1" ht="16.5" customHeight="1">
      <c r="B146" s="155"/>
      <c r="C146" s="221" t="s">
        <v>199</v>
      </c>
      <c r="D146" s="221" t="s">
        <v>146</v>
      </c>
      <c r="E146" s="222" t="s">
        <v>804</v>
      </c>
      <c r="F146" s="223" t="s">
        <v>805</v>
      </c>
      <c r="G146" s="224" t="s">
        <v>778</v>
      </c>
      <c r="H146" s="225">
        <v>1</v>
      </c>
      <c r="I146" s="156"/>
      <c r="J146" s="226">
        <f>ROUND(I146*H146,2)</f>
        <v>0</v>
      </c>
      <c r="K146" s="223" t="s">
        <v>149</v>
      </c>
      <c r="L146" s="31"/>
      <c r="M146" s="157" t="s">
        <v>1</v>
      </c>
      <c r="N146" s="158" t="s">
        <v>42</v>
      </c>
      <c r="O146" s="54"/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61" t="s">
        <v>779</v>
      </c>
      <c r="AT146" s="161" t="s">
        <v>146</v>
      </c>
      <c r="AU146" s="161" t="s">
        <v>86</v>
      </c>
      <c r="AY146" s="16" t="s">
        <v>143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6" t="s">
        <v>84</v>
      </c>
      <c r="BK146" s="162">
        <f>ROUND(I146*H146,2)</f>
        <v>0</v>
      </c>
      <c r="BL146" s="16" t="s">
        <v>779</v>
      </c>
      <c r="BM146" s="161" t="s">
        <v>806</v>
      </c>
    </row>
    <row r="147" spans="2:65" s="13" customFormat="1">
      <c r="B147" s="168"/>
      <c r="C147" s="214"/>
      <c r="D147" s="215" t="s">
        <v>152</v>
      </c>
      <c r="E147" s="216" t="s">
        <v>1</v>
      </c>
      <c r="F147" s="212" t="s">
        <v>815</v>
      </c>
      <c r="G147" s="214"/>
      <c r="H147" s="217">
        <v>1</v>
      </c>
      <c r="I147" s="214"/>
      <c r="J147" s="214"/>
      <c r="K147" s="214"/>
      <c r="L147" s="168"/>
      <c r="M147" s="190"/>
      <c r="N147" s="191"/>
      <c r="O147" s="191"/>
      <c r="P147" s="191"/>
      <c r="Q147" s="191"/>
      <c r="R147" s="191"/>
      <c r="S147" s="191"/>
      <c r="T147" s="192"/>
      <c r="AT147" s="169" t="s">
        <v>152</v>
      </c>
      <c r="AU147" s="169" t="s">
        <v>86</v>
      </c>
      <c r="AV147" s="13" t="s">
        <v>86</v>
      </c>
      <c r="AW147" s="13" t="s">
        <v>32</v>
      </c>
      <c r="AX147" s="13" t="s">
        <v>84</v>
      </c>
      <c r="AY147" s="169" t="s">
        <v>143</v>
      </c>
    </row>
    <row r="148" spans="2:65" s="1" customFormat="1" ht="6.95" customHeight="1">
      <c r="B148" s="43"/>
      <c r="C148" s="44"/>
      <c r="D148" s="44"/>
      <c r="E148" s="44"/>
      <c r="F148" s="44"/>
      <c r="G148" s="44"/>
      <c r="H148" s="44"/>
      <c r="I148" s="117"/>
      <c r="J148" s="44"/>
      <c r="K148" s="44"/>
      <c r="L148" s="31"/>
    </row>
  </sheetData>
  <sheetProtection password="E780" sheet="1" objects="1" scenarios="1"/>
  <autoFilter ref="C124:K147" xr:uid="{00000000-0009-0000-0000-000004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SO 701.1 - SO 701.1 STAVE...</vt:lpstr>
      <vt:lpstr>SO 701.2a - SO 701.2a  ZT...</vt:lpstr>
      <vt:lpstr>SO 701.2b - SO 701.2b ZTI...</vt:lpstr>
      <vt:lpstr>SO 701.3 - SO 701.3 VEDLE...</vt:lpstr>
      <vt:lpstr>'Rekapitulace stavby'!Názvy_tisku</vt:lpstr>
      <vt:lpstr>'SO 701.1 - SO 701.1 STAVE...'!Názvy_tisku</vt:lpstr>
      <vt:lpstr>'SO 701.2a - SO 701.2a  ZT...'!Názvy_tisku</vt:lpstr>
      <vt:lpstr>'SO 701.2b - SO 701.2b ZTI...'!Názvy_tisku</vt:lpstr>
      <vt:lpstr>'SO 701.3 - SO 701.3 VEDLE...'!Názvy_tisku</vt:lpstr>
      <vt:lpstr>'Rekapitulace stavby'!Oblast_tisku</vt:lpstr>
      <vt:lpstr>'SO 701.1 - SO 701.1 STAVE...'!Oblast_tisku</vt:lpstr>
      <vt:lpstr>'SO 701.2a - SO 701.2a  ZT...'!Oblast_tisku</vt:lpstr>
      <vt:lpstr>'SO 701.2b - SO 701.2b ZTI...'!Oblast_tisku</vt:lpstr>
      <vt:lpstr>'SO 701.3 - SO 701.3 VEDLE...'!Oblast_tisku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DESKTOP-OPNKMIN\Jaroslav</dc:creator>
  <cp:lastModifiedBy>Ing. Jaromír Pešek</cp:lastModifiedBy>
  <dcterms:created xsi:type="dcterms:W3CDTF">2019-04-06T06:43:32Z</dcterms:created>
  <dcterms:modified xsi:type="dcterms:W3CDTF">2019-04-11T08:26:47Z</dcterms:modified>
</cp:coreProperties>
</file>