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80725-1 - Stavební úprav..." sheetId="2" r:id="rId2"/>
    <sheet name="180725-2 - Silnoproud - b..." sheetId="3" r:id="rId3"/>
    <sheet name="180725-3 - Ústřední vytáp..." sheetId="4" r:id="rId4"/>
    <sheet name="Pokyny pro vyplnění" sheetId="5" r:id="rId5"/>
  </sheets>
  <definedNames>
    <definedName name="_xlnm.Print_Area" localSheetId="0">'Rekapitulace stavby'!$D$4:$AO$33,'Rekapitulace stavby'!$C$39:$AQ$55</definedName>
    <definedName name="_xlnm.Print_Titles" localSheetId="0">'Rekapitulace stavby'!$49:$49</definedName>
    <definedName name="_xlnm._FilterDatabase" localSheetId="1" hidden="1">'180725-1 - Stavební úprav...'!$C$101:$K$624</definedName>
    <definedName name="_xlnm.Print_Area" localSheetId="1">'180725-1 - Stavební úprav...'!$C$4:$J$36,'180725-1 - Stavební úprav...'!$C$42:$J$83,'180725-1 - Stavební úprav...'!$C$89:$K$624</definedName>
    <definedName name="_xlnm.Print_Titles" localSheetId="1">'180725-1 - Stavební úprav...'!$101:$101</definedName>
    <definedName name="_xlnm._FilterDatabase" localSheetId="2" hidden="1">'180725-2 - Silnoproud - b...'!$C$76:$K$166</definedName>
    <definedName name="_xlnm.Print_Area" localSheetId="2">'180725-2 - Silnoproud - b...'!$C$4:$J$36,'180725-2 - Silnoproud - b...'!$C$42:$J$58,'180725-2 - Silnoproud - b...'!$C$64:$K$166</definedName>
    <definedName name="_xlnm.Print_Titles" localSheetId="2">'180725-2 - Silnoproud - b...'!$76:$76</definedName>
    <definedName name="_xlnm._FilterDatabase" localSheetId="3" hidden="1">'180725-3 - Ústřední vytáp...'!$C$82:$K$130</definedName>
    <definedName name="_xlnm.Print_Area" localSheetId="3">'180725-3 - Ústřední vytáp...'!$C$4:$J$36,'180725-3 - Ústřední vytáp...'!$C$42:$J$64,'180725-3 - Ústřední vytáp...'!$C$70:$K$130</definedName>
    <definedName name="_xlnm.Print_Titles" localSheetId="3">'180725-3 - Ústřední vytáp...'!$82:$82</definedName>
    <definedName name="_xlnm.Print_Area" localSheetId="4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4"/>
  <c r="AX54"/>
  <c i="4" r="BI130"/>
  <c r="BH130"/>
  <c r="BG130"/>
  <c r="BE130"/>
  <c r="T130"/>
  <c r="R130"/>
  <c r="P130"/>
  <c r="BK130"/>
  <c r="J130"/>
  <c r="BF130"/>
  <c r="BI129"/>
  <c r="BH129"/>
  <c r="BG129"/>
  <c r="BE129"/>
  <c r="T129"/>
  <c r="R129"/>
  <c r="P129"/>
  <c r="BK129"/>
  <c r="J129"/>
  <c r="BF129"/>
  <c r="BI128"/>
  <c r="BH128"/>
  <c r="BG128"/>
  <c r="BE128"/>
  <c r="T128"/>
  <c r="T127"/>
  <c r="T126"/>
  <c r="R128"/>
  <c r="R127"/>
  <c r="R126"/>
  <c r="P128"/>
  <c r="P127"/>
  <c r="P126"/>
  <c r="BK128"/>
  <c r="BK127"/>
  <c r="J127"/>
  <c r="BK126"/>
  <c r="J126"/>
  <c r="J128"/>
  <c r="BF128"/>
  <c r="J63"/>
  <c r="J62"/>
  <c r="BI124"/>
  <c r="BH124"/>
  <c r="BG124"/>
  <c r="BE124"/>
  <c r="T124"/>
  <c r="R124"/>
  <c r="P124"/>
  <c r="BK124"/>
  <c r="J124"/>
  <c r="BF124"/>
  <c r="BI117"/>
  <c r="BH117"/>
  <c r="BG117"/>
  <c r="BE117"/>
  <c r="T117"/>
  <c r="R117"/>
  <c r="P117"/>
  <c r="BK117"/>
  <c r="J117"/>
  <c r="BF117"/>
  <c r="BI116"/>
  <c r="BH116"/>
  <c r="BG116"/>
  <c r="BE116"/>
  <c r="T116"/>
  <c r="R116"/>
  <c r="P116"/>
  <c r="BK116"/>
  <c r="J116"/>
  <c r="BF116"/>
  <c r="BI114"/>
  <c r="BH114"/>
  <c r="BG114"/>
  <c r="BE114"/>
  <c r="T114"/>
  <c r="R114"/>
  <c r="P114"/>
  <c r="BK114"/>
  <c r="J114"/>
  <c r="BF114"/>
  <c r="BI112"/>
  <c r="BH112"/>
  <c r="BG112"/>
  <c r="BE112"/>
  <c r="T112"/>
  <c r="R112"/>
  <c r="P112"/>
  <c r="BK112"/>
  <c r="J112"/>
  <c r="BF112"/>
  <c r="BI110"/>
  <c r="BH110"/>
  <c r="BG110"/>
  <c r="BE110"/>
  <c r="T110"/>
  <c r="R110"/>
  <c r="P110"/>
  <c r="BK110"/>
  <c r="J110"/>
  <c r="BF110"/>
  <c r="BI108"/>
  <c r="BH108"/>
  <c r="BG108"/>
  <c r="BE108"/>
  <c r="T108"/>
  <c r="R108"/>
  <c r="P108"/>
  <c r="BK108"/>
  <c r="J108"/>
  <c r="BF108"/>
  <c r="BI106"/>
  <c r="BH106"/>
  <c r="BG106"/>
  <c r="BE106"/>
  <c r="T106"/>
  <c r="T105"/>
  <c r="R106"/>
  <c r="R105"/>
  <c r="P106"/>
  <c r="P105"/>
  <c r="BK106"/>
  <c r="BK105"/>
  <c r="J105"/>
  <c r="J106"/>
  <c r="BF106"/>
  <c r="J61"/>
  <c r="BI103"/>
  <c r="BH103"/>
  <c r="BG103"/>
  <c r="BE103"/>
  <c r="T103"/>
  <c r="R103"/>
  <c r="P103"/>
  <c r="BK103"/>
  <c r="J103"/>
  <c r="BF103"/>
  <c r="BI101"/>
  <c r="BH101"/>
  <c r="BG101"/>
  <c r="BE101"/>
  <c r="T101"/>
  <c r="R101"/>
  <c r="P101"/>
  <c r="BK101"/>
  <c r="J101"/>
  <c r="BF101"/>
  <c r="BI100"/>
  <c r="BH100"/>
  <c r="BG100"/>
  <c r="BE100"/>
  <c r="T100"/>
  <c r="R100"/>
  <c r="P100"/>
  <c r="BK100"/>
  <c r="J100"/>
  <c r="BF100"/>
  <c r="BI99"/>
  <c r="BH99"/>
  <c r="BG99"/>
  <c r="BE99"/>
  <c r="T99"/>
  <c r="T98"/>
  <c r="R99"/>
  <c r="R98"/>
  <c r="P99"/>
  <c r="P98"/>
  <c r="BK99"/>
  <c r="BK98"/>
  <c r="J98"/>
  <c r="J99"/>
  <c r="BF99"/>
  <c r="J60"/>
  <c r="BI96"/>
  <c r="BH96"/>
  <c r="BG96"/>
  <c r="BE96"/>
  <c r="T96"/>
  <c r="R96"/>
  <c r="P96"/>
  <c r="BK96"/>
  <c r="J96"/>
  <c r="BF96"/>
  <c r="BI95"/>
  <c r="BH95"/>
  <c r="BG95"/>
  <c r="BE95"/>
  <c r="T95"/>
  <c r="R95"/>
  <c r="P95"/>
  <c r="BK95"/>
  <c r="J95"/>
  <c r="BF95"/>
  <c r="BI93"/>
  <c r="BH93"/>
  <c r="BG93"/>
  <c r="BE93"/>
  <c r="T93"/>
  <c r="R93"/>
  <c r="P93"/>
  <c r="BK93"/>
  <c r="J93"/>
  <c r="BF93"/>
  <c r="BI91"/>
  <c r="BH91"/>
  <c r="BG91"/>
  <c r="BE91"/>
  <c r="T91"/>
  <c r="R91"/>
  <c r="P91"/>
  <c r="BK91"/>
  <c r="J91"/>
  <c r="BF91"/>
  <c r="BI89"/>
  <c r="BH89"/>
  <c r="BG89"/>
  <c r="BE89"/>
  <c r="T89"/>
  <c r="T88"/>
  <c r="R89"/>
  <c r="R88"/>
  <c r="P89"/>
  <c r="P88"/>
  <c r="BK89"/>
  <c r="BK88"/>
  <c r="J88"/>
  <c r="J89"/>
  <c r="BF89"/>
  <c r="J59"/>
  <c r="BI87"/>
  <c r="BH87"/>
  <c r="BG87"/>
  <c r="BE87"/>
  <c r="T87"/>
  <c r="R87"/>
  <c r="P87"/>
  <c r="BK87"/>
  <c r="J87"/>
  <c r="BF87"/>
  <c r="BI86"/>
  <c r="F34"/>
  <c i="1" r="BD54"/>
  <c i="4" r="BH86"/>
  <c r="F33"/>
  <c i="1" r="BC54"/>
  <c i="4" r="BG86"/>
  <c r="F32"/>
  <c i="1" r="BB54"/>
  <c i="4" r="BE86"/>
  <c r="J30"/>
  <c i="1" r="AV54"/>
  <c i="4" r="F30"/>
  <c i="1" r="AZ54"/>
  <c i="4" r="T86"/>
  <c r="T85"/>
  <c r="T84"/>
  <c r="T83"/>
  <c r="R86"/>
  <c r="R85"/>
  <c r="R84"/>
  <c r="R83"/>
  <c r="P86"/>
  <c r="P85"/>
  <c r="P84"/>
  <c r="P83"/>
  <c i="1" r="AU54"/>
  <c i="4" r="BK86"/>
  <c r="BK85"/>
  <c r="J85"/>
  <c r="BK84"/>
  <c r="J84"/>
  <c r="BK83"/>
  <c r="J83"/>
  <c r="J56"/>
  <c r="J27"/>
  <c i="1" r="AG54"/>
  <c i="4" r="J86"/>
  <c r="BF86"/>
  <c r="J31"/>
  <c i="1" r="AW54"/>
  <c i="4" r="F31"/>
  <c i="1" r="BA54"/>
  <c i="4" r="J58"/>
  <c r="J57"/>
  <c r="J79"/>
  <c r="F79"/>
  <c r="F77"/>
  <c r="E75"/>
  <c r="J51"/>
  <c r="F51"/>
  <c r="F49"/>
  <c r="E47"/>
  <c r="J36"/>
  <c r="J18"/>
  <c r="E18"/>
  <c r="F80"/>
  <c r="F52"/>
  <c r="J17"/>
  <c r="J12"/>
  <c r="J77"/>
  <c r="J49"/>
  <c r="E7"/>
  <c r="E73"/>
  <c r="E45"/>
  <c i="1" r="AY53"/>
  <c r="AX53"/>
  <c i="3" r="BI165"/>
  <c r="BH165"/>
  <c r="BG165"/>
  <c r="BE165"/>
  <c r="T165"/>
  <c r="R165"/>
  <c r="P165"/>
  <c r="BK165"/>
  <c r="J165"/>
  <c r="BF165"/>
  <c r="BI163"/>
  <c r="BH163"/>
  <c r="BG163"/>
  <c r="BE163"/>
  <c r="T163"/>
  <c r="R163"/>
  <c r="P163"/>
  <c r="BK163"/>
  <c r="J163"/>
  <c r="BF163"/>
  <c r="BI161"/>
  <c r="BH161"/>
  <c r="BG161"/>
  <c r="BE161"/>
  <c r="T161"/>
  <c r="R161"/>
  <c r="P161"/>
  <c r="BK161"/>
  <c r="J161"/>
  <c r="BF161"/>
  <c r="BI159"/>
  <c r="BH159"/>
  <c r="BG159"/>
  <c r="BE159"/>
  <c r="T159"/>
  <c r="R159"/>
  <c r="P159"/>
  <c r="BK159"/>
  <c r="J159"/>
  <c r="BF159"/>
  <c r="BI157"/>
  <c r="BH157"/>
  <c r="BG157"/>
  <c r="BE157"/>
  <c r="T157"/>
  <c r="R157"/>
  <c r="P157"/>
  <c r="BK157"/>
  <c r="J157"/>
  <c r="BF157"/>
  <c r="BI155"/>
  <c r="BH155"/>
  <c r="BG155"/>
  <c r="BE155"/>
  <c r="T155"/>
  <c r="R155"/>
  <c r="P155"/>
  <c r="BK155"/>
  <c r="J155"/>
  <c r="BF155"/>
  <c r="BI153"/>
  <c r="BH153"/>
  <c r="BG153"/>
  <c r="BE153"/>
  <c r="T153"/>
  <c r="R153"/>
  <c r="P153"/>
  <c r="BK153"/>
  <c r="J153"/>
  <c r="BF153"/>
  <c r="BI151"/>
  <c r="BH151"/>
  <c r="BG151"/>
  <c r="BE151"/>
  <c r="T151"/>
  <c r="R151"/>
  <c r="P151"/>
  <c r="BK151"/>
  <c r="J151"/>
  <c r="BF151"/>
  <c r="BI149"/>
  <c r="BH149"/>
  <c r="BG149"/>
  <c r="BE149"/>
  <c r="T149"/>
  <c r="R149"/>
  <c r="P149"/>
  <c r="BK149"/>
  <c r="J149"/>
  <c r="BF149"/>
  <c r="BI147"/>
  <c r="BH147"/>
  <c r="BG147"/>
  <c r="BE147"/>
  <c r="T147"/>
  <c r="R147"/>
  <c r="P147"/>
  <c r="BK147"/>
  <c r="J147"/>
  <c r="BF147"/>
  <c r="BI145"/>
  <c r="BH145"/>
  <c r="BG145"/>
  <c r="BE145"/>
  <c r="T145"/>
  <c r="R145"/>
  <c r="P145"/>
  <c r="BK145"/>
  <c r="J145"/>
  <c r="BF145"/>
  <c r="BI143"/>
  <c r="BH143"/>
  <c r="BG143"/>
  <c r="BE143"/>
  <c r="T143"/>
  <c r="R143"/>
  <c r="P143"/>
  <c r="BK143"/>
  <c r="J143"/>
  <c r="BF143"/>
  <c r="BI141"/>
  <c r="BH141"/>
  <c r="BG141"/>
  <c r="BE141"/>
  <c r="T141"/>
  <c r="R141"/>
  <c r="P141"/>
  <c r="BK141"/>
  <c r="J141"/>
  <c r="BF141"/>
  <c r="BI139"/>
  <c r="BH139"/>
  <c r="BG139"/>
  <c r="BE139"/>
  <c r="T139"/>
  <c r="R139"/>
  <c r="P139"/>
  <c r="BK139"/>
  <c r="J139"/>
  <c r="BF139"/>
  <c r="BI137"/>
  <c r="BH137"/>
  <c r="BG137"/>
  <c r="BE137"/>
  <c r="T137"/>
  <c r="R137"/>
  <c r="P137"/>
  <c r="BK137"/>
  <c r="J137"/>
  <c r="BF137"/>
  <c r="BI135"/>
  <c r="BH135"/>
  <c r="BG135"/>
  <c r="BE135"/>
  <c r="T135"/>
  <c r="R135"/>
  <c r="P135"/>
  <c r="BK135"/>
  <c r="J135"/>
  <c r="BF135"/>
  <c r="BI133"/>
  <c r="BH133"/>
  <c r="BG133"/>
  <c r="BE133"/>
  <c r="T133"/>
  <c r="R133"/>
  <c r="P133"/>
  <c r="BK133"/>
  <c r="J133"/>
  <c r="BF133"/>
  <c r="BI131"/>
  <c r="BH131"/>
  <c r="BG131"/>
  <c r="BE131"/>
  <c r="T131"/>
  <c r="R131"/>
  <c r="P131"/>
  <c r="BK131"/>
  <c r="J131"/>
  <c r="BF131"/>
  <c r="BI129"/>
  <c r="BH129"/>
  <c r="BG129"/>
  <c r="BE129"/>
  <c r="T129"/>
  <c r="R129"/>
  <c r="P129"/>
  <c r="BK129"/>
  <c r="J129"/>
  <c r="BF129"/>
  <c r="BI127"/>
  <c r="BH127"/>
  <c r="BG127"/>
  <c r="BE127"/>
  <c r="T127"/>
  <c r="R127"/>
  <c r="P127"/>
  <c r="BK127"/>
  <c r="J127"/>
  <c r="BF127"/>
  <c r="BI125"/>
  <c r="BH125"/>
  <c r="BG125"/>
  <c r="BE125"/>
  <c r="T125"/>
  <c r="R125"/>
  <c r="P125"/>
  <c r="BK125"/>
  <c r="J125"/>
  <c r="BF125"/>
  <c r="BI123"/>
  <c r="BH123"/>
  <c r="BG123"/>
  <c r="BE123"/>
  <c r="T123"/>
  <c r="R123"/>
  <c r="P123"/>
  <c r="BK123"/>
  <c r="J123"/>
  <c r="BF123"/>
  <c r="BI121"/>
  <c r="BH121"/>
  <c r="BG121"/>
  <c r="BE121"/>
  <c r="T121"/>
  <c r="R121"/>
  <c r="P121"/>
  <c r="BK121"/>
  <c r="J121"/>
  <c r="BF121"/>
  <c r="BI119"/>
  <c r="BH119"/>
  <c r="BG119"/>
  <c r="BE119"/>
  <c r="T119"/>
  <c r="R119"/>
  <c r="P119"/>
  <c r="BK119"/>
  <c r="J119"/>
  <c r="BF119"/>
  <c r="BI117"/>
  <c r="BH117"/>
  <c r="BG117"/>
  <c r="BE117"/>
  <c r="T117"/>
  <c r="R117"/>
  <c r="P117"/>
  <c r="BK117"/>
  <c r="J117"/>
  <c r="BF117"/>
  <c r="BI115"/>
  <c r="BH115"/>
  <c r="BG115"/>
  <c r="BE115"/>
  <c r="T115"/>
  <c r="R115"/>
  <c r="P115"/>
  <c r="BK115"/>
  <c r="J115"/>
  <c r="BF115"/>
  <c r="BI113"/>
  <c r="BH113"/>
  <c r="BG113"/>
  <c r="BE113"/>
  <c r="T113"/>
  <c r="R113"/>
  <c r="P113"/>
  <c r="BK113"/>
  <c r="J113"/>
  <c r="BF113"/>
  <c r="BI111"/>
  <c r="BH111"/>
  <c r="BG111"/>
  <c r="BE111"/>
  <c r="T111"/>
  <c r="R111"/>
  <c r="P111"/>
  <c r="BK111"/>
  <c r="J111"/>
  <c r="BF111"/>
  <c r="BI109"/>
  <c r="BH109"/>
  <c r="BG109"/>
  <c r="BE109"/>
  <c r="T109"/>
  <c r="R109"/>
  <c r="P109"/>
  <c r="BK109"/>
  <c r="J109"/>
  <c r="BF109"/>
  <c r="BI107"/>
  <c r="BH107"/>
  <c r="BG107"/>
  <c r="BE107"/>
  <c r="T107"/>
  <c r="R107"/>
  <c r="P107"/>
  <c r="BK107"/>
  <c r="J107"/>
  <c r="BF107"/>
  <c r="BI105"/>
  <c r="BH105"/>
  <c r="BG105"/>
  <c r="BE105"/>
  <c r="T105"/>
  <c r="R105"/>
  <c r="P105"/>
  <c r="BK105"/>
  <c r="J105"/>
  <c r="BF105"/>
  <c r="BI103"/>
  <c r="BH103"/>
  <c r="BG103"/>
  <c r="BE103"/>
  <c r="T103"/>
  <c r="R103"/>
  <c r="P103"/>
  <c r="BK103"/>
  <c r="J103"/>
  <c r="BF103"/>
  <c r="BI101"/>
  <c r="BH101"/>
  <c r="BG101"/>
  <c r="BE101"/>
  <c r="T101"/>
  <c r="R101"/>
  <c r="P101"/>
  <c r="BK101"/>
  <c r="J101"/>
  <c r="BF101"/>
  <c r="BI99"/>
  <c r="BH99"/>
  <c r="BG99"/>
  <c r="BE99"/>
  <c r="T99"/>
  <c r="R99"/>
  <c r="P99"/>
  <c r="BK99"/>
  <c r="J99"/>
  <c r="BF99"/>
  <c r="BI97"/>
  <c r="BH97"/>
  <c r="BG97"/>
  <c r="BE97"/>
  <c r="T97"/>
  <c r="R97"/>
  <c r="P97"/>
  <c r="BK97"/>
  <c r="J97"/>
  <c r="BF97"/>
  <c r="BI95"/>
  <c r="BH95"/>
  <c r="BG95"/>
  <c r="BE95"/>
  <c r="T95"/>
  <c r="R95"/>
  <c r="P95"/>
  <c r="BK95"/>
  <c r="J95"/>
  <c r="BF95"/>
  <c r="BI93"/>
  <c r="BH93"/>
  <c r="BG93"/>
  <c r="BE93"/>
  <c r="T93"/>
  <c r="R93"/>
  <c r="P93"/>
  <c r="BK93"/>
  <c r="J93"/>
  <c r="BF93"/>
  <c r="BI91"/>
  <c r="BH91"/>
  <c r="BG91"/>
  <c r="BE91"/>
  <c r="T91"/>
  <c r="R91"/>
  <c r="P91"/>
  <c r="BK91"/>
  <c r="J91"/>
  <c r="BF91"/>
  <c r="BI89"/>
  <c r="BH89"/>
  <c r="BG89"/>
  <c r="BE89"/>
  <c r="T89"/>
  <c r="R89"/>
  <c r="P89"/>
  <c r="BK89"/>
  <c r="J89"/>
  <c r="BF89"/>
  <c r="BI87"/>
  <c r="BH87"/>
  <c r="BG87"/>
  <c r="BE87"/>
  <c r="T87"/>
  <c r="R87"/>
  <c r="P87"/>
  <c r="BK87"/>
  <c r="J87"/>
  <c r="BF87"/>
  <c r="BI85"/>
  <c r="BH85"/>
  <c r="BG85"/>
  <c r="BE85"/>
  <c r="T85"/>
  <c r="R85"/>
  <c r="P85"/>
  <c r="BK85"/>
  <c r="J85"/>
  <c r="BF85"/>
  <c r="BI83"/>
  <c r="BH83"/>
  <c r="BG83"/>
  <c r="BE83"/>
  <c r="T83"/>
  <c r="R83"/>
  <c r="P83"/>
  <c r="BK83"/>
  <c r="J83"/>
  <c r="BF83"/>
  <c r="BI81"/>
  <c r="BH81"/>
  <c r="BG81"/>
  <c r="BE81"/>
  <c r="T81"/>
  <c r="R81"/>
  <c r="P81"/>
  <c r="BK81"/>
  <c r="J81"/>
  <c r="BF81"/>
  <c r="BI79"/>
  <c r="F34"/>
  <c i="1" r="BD53"/>
  <c i="3" r="BH79"/>
  <c r="F33"/>
  <c i="1" r="BC53"/>
  <c i="3" r="BG79"/>
  <c r="F32"/>
  <c i="1" r="BB53"/>
  <c i="3" r="BE79"/>
  <c r="J30"/>
  <c i="1" r="AV53"/>
  <c i="3" r="F30"/>
  <c i="1" r="AZ53"/>
  <c i="3" r="T79"/>
  <c r="T78"/>
  <c r="T77"/>
  <c r="R79"/>
  <c r="R78"/>
  <c r="R77"/>
  <c r="P79"/>
  <c r="P78"/>
  <c r="P77"/>
  <c i="1" r="AU53"/>
  <c i="3" r="BK79"/>
  <c r="BK78"/>
  <c r="J78"/>
  <c r="BK77"/>
  <c r="J77"/>
  <c r="J56"/>
  <c r="J27"/>
  <c i="1" r="AG53"/>
  <c i="3" r="J79"/>
  <c r="BF79"/>
  <c r="J31"/>
  <c i="1" r="AW53"/>
  <c i="3" r="F31"/>
  <c i="1" r="BA53"/>
  <c i="3" r="J57"/>
  <c r="F73"/>
  <c r="F71"/>
  <c r="E69"/>
  <c r="F51"/>
  <c r="F49"/>
  <c r="E47"/>
  <c r="J36"/>
  <c r="J21"/>
  <c r="E21"/>
  <c r="J73"/>
  <c r="J51"/>
  <c r="J20"/>
  <c r="J18"/>
  <c r="E18"/>
  <c r="F74"/>
  <c r="F52"/>
  <c r="J17"/>
  <c r="J12"/>
  <c r="J71"/>
  <c r="J49"/>
  <c r="E7"/>
  <c r="E67"/>
  <c r="E45"/>
  <c i="1" r="AY52"/>
  <c r="AX52"/>
  <c i="2" r="BI623"/>
  <c r="BH623"/>
  <c r="BG623"/>
  <c r="BE623"/>
  <c r="T623"/>
  <c r="T622"/>
  <c r="R623"/>
  <c r="R622"/>
  <c r="P623"/>
  <c r="P622"/>
  <c r="BK623"/>
  <c r="BK622"/>
  <c r="J622"/>
  <c r="J623"/>
  <c r="BF623"/>
  <c r="J82"/>
  <c r="BI620"/>
  <c r="BH620"/>
  <c r="BG620"/>
  <c r="BE620"/>
  <c r="T620"/>
  <c r="T619"/>
  <c r="R620"/>
  <c r="R619"/>
  <c r="P620"/>
  <c r="P619"/>
  <c r="BK620"/>
  <c r="BK619"/>
  <c r="J619"/>
  <c r="J620"/>
  <c r="BF620"/>
  <c r="J81"/>
  <c r="BI617"/>
  <c r="BH617"/>
  <c r="BG617"/>
  <c r="BE617"/>
  <c r="T617"/>
  <c r="T616"/>
  <c r="R617"/>
  <c r="R616"/>
  <c r="P617"/>
  <c r="P616"/>
  <c r="BK617"/>
  <c r="BK616"/>
  <c r="J616"/>
  <c r="J617"/>
  <c r="BF617"/>
  <c r="J80"/>
  <c r="BI614"/>
  <c r="BH614"/>
  <c r="BG614"/>
  <c r="BE614"/>
  <c r="T614"/>
  <c r="T613"/>
  <c r="T612"/>
  <c r="R614"/>
  <c r="R613"/>
  <c r="R612"/>
  <c r="P614"/>
  <c r="P613"/>
  <c r="P612"/>
  <c r="BK614"/>
  <c r="BK613"/>
  <c r="J613"/>
  <c r="BK612"/>
  <c r="J612"/>
  <c r="J614"/>
  <c r="BF614"/>
  <c r="J79"/>
  <c r="J78"/>
  <c r="BI607"/>
  <c r="BH607"/>
  <c r="BG607"/>
  <c r="BE607"/>
  <c r="T607"/>
  <c r="R607"/>
  <c r="P607"/>
  <c r="BK607"/>
  <c r="J607"/>
  <c r="BF607"/>
  <c r="BI602"/>
  <c r="BH602"/>
  <c r="BG602"/>
  <c r="BE602"/>
  <c r="T602"/>
  <c r="R602"/>
  <c r="P602"/>
  <c r="BK602"/>
  <c r="J602"/>
  <c r="BF602"/>
  <c r="BI594"/>
  <c r="BH594"/>
  <c r="BG594"/>
  <c r="BE594"/>
  <c r="T594"/>
  <c r="T593"/>
  <c r="R594"/>
  <c r="R593"/>
  <c r="P594"/>
  <c r="P593"/>
  <c r="BK594"/>
  <c r="BK593"/>
  <c r="J593"/>
  <c r="J594"/>
  <c r="BF594"/>
  <c r="J77"/>
  <c r="BI591"/>
  <c r="BH591"/>
  <c r="BG591"/>
  <c r="BE591"/>
  <c r="T591"/>
  <c r="R591"/>
  <c r="P591"/>
  <c r="BK591"/>
  <c r="J591"/>
  <c r="BF591"/>
  <c r="BI589"/>
  <c r="BH589"/>
  <c r="BG589"/>
  <c r="BE589"/>
  <c r="T589"/>
  <c r="R589"/>
  <c r="P589"/>
  <c r="BK589"/>
  <c r="J589"/>
  <c r="BF589"/>
  <c r="BI585"/>
  <c r="BH585"/>
  <c r="BG585"/>
  <c r="BE585"/>
  <c r="T585"/>
  <c r="T584"/>
  <c r="R585"/>
  <c r="R584"/>
  <c r="P585"/>
  <c r="P584"/>
  <c r="BK585"/>
  <c r="BK584"/>
  <c r="J584"/>
  <c r="J585"/>
  <c r="BF585"/>
  <c r="J76"/>
  <c r="BI582"/>
  <c r="BH582"/>
  <c r="BG582"/>
  <c r="BE582"/>
  <c r="T582"/>
  <c r="R582"/>
  <c r="P582"/>
  <c r="BK582"/>
  <c r="J582"/>
  <c r="BF582"/>
  <c r="BI571"/>
  <c r="BH571"/>
  <c r="BG571"/>
  <c r="BE571"/>
  <c r="T571"/>
  <c r="R571"/>
  <c r="P571"/>
  <c r="BK571"/>
  <c r="J571"/>
  <c r="BF571"/>
  <c r="BI568"/>
  <c r="BH568"/>
  <c r="BG568"/>
  <c r="BE568"/>
  <c r="T568"/>
  <c r="R568"/>
  <c r="P568"/>
  <c r="BK568"/>
  <c r="J568"/>
  <c r="BF568"/>
  <c r="BI557"/>
  <c r="BH557"/>
  <c r="BG557"/>
  <c r="BE557"/>
  <c r="T557"/>
  <c r="R557"/>
  <c r="P557"/>
  <c r="BK557"/>
  <c r="J557"/>
  <c r="BF557"/>
  <c r="BI554"/>
  <c r="BH554"/>
  <c r="BG554"/>
  <c r="BE554"/>
  <c r="T554"/>
  <c r="T553"/>
  <c r="R554"/>
  <c r="R553"/>
  <c r="P554"/>
  <c r="P553"/>
  <c r="BK554"/>
  <c r="BK553"/>
  <c r="J553"/>
  <c r="J554"/>
  <c r="BF554"/>
  <c r="J75"/>
  <c r="BI551"/>
  <c r="BH551"/>
  <c r="BG551"/>
  <c r="BE551"/>
  <c r="T551"/>
  <c r="R551"/>
  <c r="P551"/>
  <c r="BK551"/>
  <c r="J551"/>
  <c r="BF551"/>
  <c r="BI548"/>
  <c r="BH548"/>
  <c r="BG548"/>
  <c r="BE548"/>
  <c r="T548"/>
  <c r="R548"/>
  <c r="P548"/>
  <c r="BK548"/>
  <c r="J548"/>
  <c r="BF548"/>
  <c r="BI546"/>
  <c r="BH546"/>
  <c r="BG546"/>
  <c r="BE546"/>
  <c r="T546"/>
  <c r="R546"/>
  <c r="P546"/>
  <c r="BK546"/>
  <c r="J546"/>
  <c r="BF546"/>
  <c r="BI543"/>
  <c r="BH543"/>
  <c r="BG543"/>
  <c r="BE543"/>
  <c r="T543"/>
  <c r="R543"/>
  <c r="P543"/>
  <c r="BK543"/>
  <c r="J543"/>
  <c r="BF543"/>
  <c r="BI539"/>
  <c r="BH539"/>
  <c r="BG539"/>
  <c r="BE539"/>
  <c r="T539"/>
  <c r="R539"/>
  <c r="P539"/>
  <c r="BK539"/>
  <c r="J539"/>
  <c r="BF539"/>
  <c r="BI535"/>
  <c r="BH535"/>
  <c r="BG535"/>
  <c r="BE535"/>
  <c r="T535"/>
  <c r="R535"/>
  <c r="P535"/>
  <c r="BK535"/>
  <c r="J535"/>
  <c r="BF535"/>
  <c r="BI531"/>
  <c r="BH531"/>
  <c r="BG531"/>
  <c r="BE531"/>
  <c r="T531"/>
  <c r="R531"/>
  <c r="P531"/>
  <c r="BK531"/>
  <c r="J531"/>
  <c r="BF531"/>
  <c r="BI529"/>
  <c r="BH529"/>
  <c r="BG529"/>
  <c r="BE529"/>
  <c r="T529"/>
  <c r="R529"/>
  <c r="P529"/>
  <c r="BK529"/>
  <c r="J529"/>
  <c r="BF529"/>
  <c r="BI525"/>
  <c r="BH525"/>
  <c r="BG525"/>
  <c r="BE525"/>
  <c r="T525"/>
  <c r="T524"/>
  <c r="R525"/>
  <c r="R524"/>
  <c r="P525"/>
  <c r="P524"/>
  <c r="BK525"/>
  <c r="BK524"/>
  <c r="J524"/>
  <c r="J525"/>
  <c r="BF525"/>
  <c r="J74"/>
  <c r="BI522"/>
  <c r="BH522"/>
  <c r="BG522"/>
  <c r="BE522"/>
  <c r="T522"/>
  <c r="R522"/>
  <c r="P522"/>
  <c r="BK522"/>
  <c r="J522"/>
  <c r="BF522"/>
  <c r="BI517"/>
  <c r="BH517"/>
  <c r="BG517"/>
  <c r="BE517"/>
  <c r="T517"/>
  <c r="R517"/>
  <c r="P517"/>
  <c r="BK517"/>
  <c r="J517"/>
  <c r="BF517"/>
  <c r="BI512"/>
  <c r="BH512"/>
  <c r="BG512"/>
  <c r="BE512"/>
  <c r="T512"/>
  <c r="R512"/>
  <c r="P512"/>
  <c r="BK512"/>
  <c r="J512"/>
  <c r="BF512"/>
  <c r="BI507"/>
  <c r="BH507"/>
  <c r="BG507"/>
  <c r="BE507"/>
  <c r="T507"/>
  <c r="R507"/>
  <c r="P507"/>
  <c r="BK507"/>
  <c r="J507"/>
  <c r="BF507"/>
  <c r="BI502"/>
  <c r="BH502"/>
  <c r="BG502"/>
  <c r="BE502"/>
  <c r="T502"/>
  <c r="R502"/>
  <c r="P502"/>
  <c r="BK502"/>
  <c r="J502"/>
  <c r="BF502"/>
  <c r="BI497"/>
  <c r="BH497"/>
  <c r="BG497"/>
  <c r="BE497"/>
  <c r="T497"/>
  <c r="R497"/>
  <c r="P497"/>
  <c r="BK497"/>
  <c r="J497"/>
  <c r="BF497"/>
  <c r="BI492"/>
  <c r="BH492"/>
  <c r="BG492"/>
  <c r="BE492"/>
  <c r="T492"/>
  <c r="R492"/>
  <c r="P492"/>
  <c r="BK492"/>
  <c r="J492"/>
  <c r="BF492"/>
  <c r="BI485"/>
  <c r="BH485"/>
  <c r="BG485"/>
  <c r="BE485"/>
  <c r="T485"/>
  <c r="R485"/>
  <c r="P485"/>
  <c r="BK485"/>
  <c r="J485"/>
  <c r="BF485"/>
  <c r="BI482"/>
  <c r="BH482"/>
  <c r="BG482"/>
  <c r="BE482"/>
  <c r="T482"/>
  <c r="R482"/>
  <c r="P482"/>
  <c r="BK482"/>
  <c r="J482"/>
  <c r="BF482"/>
  <c r="BI467"/>
  <c r="BH467"/>
  <c r="BG467"/>
  <c r="BE467"/>
  <c r="T467"/>
  <c r="R467"/>
  <c r="P467"/>
  <c r="BK467"/>
  <c r="J467"/>
  <c r="BF467"/>
  <c r="BI459"/>
  <c r="BH459"/>
  <c r="BG459"/>
  <c r="BE459"/>
  <c r="T459"/>
  <c r="T458"/>
  <c r="R459"/>
  <c r="R458"/>
  <c r="P459"/>
  <c r="P458"/>
  <c r="BK459"/>
  <c r="BK458"/>
  <c r="J458"/>
  <c r="J459"/>
  <c r="BF459"/>
  <c r="J73"/>
  <c r="BI456"/>
  <c r="BH456"/>
  <c r="BG456"/>
  <c r="BE456"/>
  <c r="T456"/>
  <c r="R456"/>
  <c r="P456"/>
  <c r="BK456"/>
  <c r="J456"/>
  <c r="BF456"/>
  <c r="BI454"/>
  <c r="BH454"/>
  <c r="BG454"/>
  <c r="BE454"/>
  <c r="T454"/>
  <c r="R454"/>
  <c r="P454"/>
  <c r="BK454"/>
  <c r="J454"/>
  <c r="BF454"/>
  <c r="BI450"/>
  <c r="BH450"/>
  <c r="BG450"/>
  <c r="BE450"/>
  <c r="T450"/>
  <c r="R450"/>
  <c r="P450"/>
  <c r="BK450"/>
  <c r="J450"/>
  <c r="BF450"/>
  <c r="BI445"/>
  <c r="BH445"/>
  <c r="BG445"/>
  <c r="BE445"/>
  <c r="T445"/>
  <c r="R445"/>
  <c r="P445"/>
  <c r="BK445"/>
  <c r="J445"/>
  <c r="BF445"/>
  <c r="BI440"/>
  <c r="BH440"/>
  <c r="BG440"/>
  <c r="BE440"/>
  <c r="T440"/>
  <c r="R440"/>
  <c r="P440"/>
  <c r="BK440"/>
  <c r="J440"/>
  <c r="BF440"/>
  <c r="BI435"/>
  <c r="BH435"/>
  <c r="BG435"/>
  <c r="BE435"/>
  <c r="T435"/>
  <c r="R435"/>
  <c r="P435"/>
  <c r="BK435"/>
  <c r="J435"/>
  <c r="BF435"/>
  <c r="BI429"/>
  <c r="BH429"/>
  <c r="BG429"/>
  <c r="BE429"/>
  <c r="T429"/>
  <c r="R429"/>
  <c r="P429"/>
  <c r="BK429"/>
  <c r="J429"/>
  <c r="BF429"/>
  <c r="BI424"/>
  <c r="BH424"/>
  <c r="BG424"/>
  <c r="BE424"/>
  <c r="T424"/>
  <c r="R424"/>
  <c r="P424"/>
  <c r="BK424"/>
  <c r="J424"/>
  <c r="BF424"/>
  <c r="BI412"/>
  <c r="BH412"/>
  <c r="BG412"/>
  <c r="BE412"/>
  <c r="T412"/>
  <c r="T411"/>
  <c r="R412"/>
  <c r="R411"/>
  <c r="P412"/>
  <c r="P411"/>
  <c r="BK412"/>
  <c r="BK411"/>
  <c r="J411"/>
  <c r="J412"/>
  <c r="BF412"/>
  <c r="J72"/>
  <c r="BI409"/>
  <c r="BH409"/>
  <c r="BG409"/>
  <c r="BE409"/>
  <c r="T409"/>
  <c r="R409"/>
  <c r="P409"/>
  <c r="BK409"/>
  <c r="J409"/>
  <c r="BF409"/>
  <c r="BI407"/>
  <c r="BH407"/>
  <c r="BG407"/>
  <c r="BE407"/>
  <c r="T407"/>
  <c r="R407"/>
  <c r="P407"/>
  <c r="BK407"/>
  <c r="J407"/>
  <c r="BF407"/>
  <c r="BI400"/>
  <c r="BH400"/>
  <c r="BG400"/>
  <c r="BE400"/>
  <c r="T400"/>
  <c r="R400"/>
  <c r="P400"/>
  <c r="BK400"/>
  <c r="J400"/>
  <c r="BF400"/>
  <c r="BI395"/>
  <c r="BH395"/>
  <c r="BG395"/>
  <c r="BE395"/>
  <c r="T395"/>
  <c r="R395"/>
  <c r="P395"/>
  <c r="BK395"/>
  <c r="J395"/>
  <c r="BF395"/>
  <c r="BI391"/>
  <c r="BH391"/>
  <c r="BG391"/>
  <c r="BE391"/>
  <c r="T391"/>
  <c r="R391"/>
  <c r="P391"/>
  <c r="BK391"/>
  <c r="J391"/>
  <c r="BF391"/>
  <c r="BI386"/>
  <c r="BH386"/>
  <c r="BG386"/>
  <c r="BE386"/>
  <c r="T386"/>
  <c r="R386"/>
  <c r="P386"/>
  <c r="BK386"/>
  <c r="J386"/>
  <c r="BF386"/>
  <c r="BI381"/>
  <c r="BH381"/>
  <c r="BG381"/>
  <c r="BE381"/>
  <c r="T381"/>
  <c r="R381"/>
  <c r="P381"/>
  <c r="BK381"/>
  <c r="J381"/>
  <c r="BF381"/>
  <c r="BI380"/>
  <c r="BH380"/>
  <c r="BG380"/>
  <c r="BE380"/>
  <c r="T380"/>
  <c r="R380"/>
  <c r="P380"/>
  <c r="BK380"/>
  <c r="J380"/>
  <c r="BF380"/>
  <c r="BI379"/>
  <c r="BH379"/>
  <c r="BG379"/>
  <c r="BE379"/>
  <c r="T379"/>
  <c r="R379"/>
  <c r="P379"/>
  <c r="BK379"/>
  <c r="J379"/>
  <c r="BF379"/>
  <c r="BI377"/>
  <c r="BH377"/>
  <c r="BG377"/>
  <c r="BE377"/>
  <c r="T377"/>
  <c r="T376"/>
  <c r="R377"/>
  <c r="R376"/>
  <c r="P377"/>
  <c r="P376"/>
  <c r="BK377"/>
  <c r="BK376"/>
  <c r="J376"/>
  <c r="J377"/>
  <c r="BF377"/>
  <c r="J71"/>
  <c r="BI374"/>
  <c r="BH374"/>
  <c r="BG374"/>
  <c r="BE374"/>
  <c r="T374"/>
  <c r="R374"/>
  <c r="P374"/>
  <c r="BK374"/>
  <c r="J374"/>
  <c r="BF374"/>
  <c r="BI368"/>
  <c r="BH368"/>
  <c r="BG368"/>
  <c r="BE368"/>
  <c r="T368"/>
  <c r="R368"/>
  <c r="P368"/>
  <c r="BK368"/>
  <c r="J368"/>
  <c r="BF368"/>
  <c r="BI362"/>
  <c r="BH362"/>
  <c r="BG362"/>
  <c r="BE362"/>
  <c r="T362"/>
  <c r="R362"/>
  <c r="P362"/>
  <c r="BK362"/>
  <c r="J362"/>
  <c r="BF362"/>
  <c r="BI353"/>
  <c r="BH353"/>
  <c r="BG353"/>
  <c r="BE353"/>
  <c r="T353"/>
  <c r="R353"/>
  <c r="P353"/>
  <c r="BK353"/>
  <c r="J353"/>
  <c r="BF353"/>
  <c r="BI344"/>
  <c r="BH344"/>
  <c r="BG344"/>
  <c r="BE344"/>
  <c r="T344"/>
  <c r="T343"/>
  <c r="R344"/>
  <c r="R343"/>
  <c r="P344"/>
  <c r="P343"/>
  <c r="BK344"/>
  <c r="BK343"/>
  <c r="J343"/>
  <c r="J344"/>
  <c r="BF344"/>
  <c r="J70"/>
  <c r="BI341"/>
  <c r="BH341"/>
  <c r="BG341"/>
  <c r="BE341"/>
  <c r="T341"/>
  <c r="T340"/>
  <c r="R341"/>
  <c r="R340"/>
  <c r="P341"/>
  <c r="P340"/>
  <c r="BK341"/>
  <c r="BK340"/>
  <c r="J340"/>
  <c r="J341"/>
  <c r="BF341"/>
  <c r="J69"/>
  <c r="BI338"/>
  <c r="BH338"/>
  <c r="BG338"/>
  <c r="BE338"/>
  <c r="T338"/>
  <c r="R338"/>
  <c r="P338"/>
  <c r="BK338"/>
  <c r="J338"/>
  <c r="BF338"/>
  <c r="BI336"/>
  <c r="BH336"/>
  <c r="BG336"/>
  <c r="BE336"/>
  <c r="T336"/>
  <c r="R336"/>
  <c r="P336"/>
  <c r="BK336"/>
  <c r="J336"/>
  <c r="BF336"/>
  <c r="BI334"/>
  <c r="BH334"/>
  <c r="BG334"/>
  <c r="BE334"/>
  <c r="T334"/>
  <c r="R334"/>
  <c r="P334"/>
  <c r="BK334"/>
  <c r="J334"/>
  <c r="BF334"/>
  <c r="BI332"/>
  <c r="BH332"/>
  <c r="BG332"/>
  <c r="BE332"/>
  <c r="T332"/>
  <c r="R332"/>
  <c r="P332"/>
  <c r="BK332"/>
  <c r="J332"/>
  <c r="BF332"/>
  <c r="BI330"/>
  <c r="BH330"/>
  <c r="BG330"/>
  <c r="BE330"/>
  <c r="T330"/>
  <c r="R330"/>
  <c r="P330"/>
  <c r="BK330"/>
  <c r="J330"/>
  <c r="BF330"/>
  <c r="BI328"/>
  <c r="BH328"/>
  <c r="BG328"/>
  <c r="BE328"/>
  <c r="T328"/>
  <c r="R328"/>
  <c r="P328"/>
  <c r="BK328"/>
  <c r="J328"/>
  <c r="BF328"/>
  <c r="BI326"/>
  <c r="BH326"/>
  <c r="BG326"/>
  <c r="BE326"/>
  <c r="T326"/>
  <c r="R326"/>
  <c r="P326"/>
  <c r="BK326"/>
  <c r="J326"/>
  <c r="BF326"/>
  <c r="BI324"/>
  <c r="BH324"/>
  <c r="BG324"/>
  <c r="BE324"/>
  <c r="T324"/>
  <c r="R324"/>
  <c r="P324"/>
  <c r="BK324"/>
  <c r="J324"/>
  <c r="BF324"/>
  <c r="BI322"/>
  <c r="BH322"/>
  <c r="BG322"/>
  <c r="BE322"/>
  <c r="T322"/>
  <c r="R322"/>
  <c r="P322"/>
  <c r="BK322"/>
  <c r="J322"/>
  <c r="BF322"/>
  <c r="BI320"/>
  <c r="BH320"/>
  <c r="BG320"/>
  <c r="BE320"/>
  <c r="T320"/>
  <c r="R320"/>
  <c r="P320"/>
  <c r="BK320"/>
  <c r="J320"/>
  <c r="BF320"/>
  <c r="BI318"/>
  <c r="BH318"/>
  <c r="BG318"/>
  <c r="BE318"/>
  <c r="T318"/>
  <c r="T317"/>
  <c r="R318"/>
  <c r="R317"/>
  <c r="P318"/>
  <c r="P317"/>
  <c r="BK318"/>
  <c r="BK317"/>
  <c r="J317"/>
  <c r="J318"/>
  <c r="BF318"/>
  <c r="J68"/>
  <c r="BI316"/>
  <c r="BH316"/>
  <c r="BG316"/>
  <c r="BE316"/>
  <c r="T316"/>
  <c r="R316"/>
  <c r="P316"/>
  <c r="BK316"/>
  <c r="J316"/>
  <c r="BF316"/>
  <c r="BI315"/>
  <c r="BH315"/>
  <c r="BG315"/>
  <c r="BE315"/>
  <c r="T315"/>
  <c r="T314"/>
  <c r="R315"/>
  <c r="R314"/>
  <c r="P315"/>
  <c r="P314"/>
  <c r="BK315"/>
  <c r="BK314"/>
  <c r="J314"/>
  <c r="J315"/>
  <c r="BF315"/>
  <c r="J67"/>
  <c r="BI312"/>
  <c r="BH312"/>
  <c r="BG312"/>
  <c r="BE312"/>
  <c r="T312"/>
  <c r="R312"/>
  <c r="P312"/>
  <c r="BK312"/>
  <c r="J312"/>
  <c r="BF312"/>
  <c r="BI310"/>
  <c r="BH310"/>
  <c r="BG310"/>
  <c r="BE310"/>
  <c r="T310"/>
  <c r="R310"/>
  <c r="P310"/>
  <c r="BK310"/>
  <c r="J310"/>
  <c r="BF310"/>
  <c r="BI308"/>
  <c r="BH308"/>
  <c r="BG308"/>
  <c r="BE308"/>
  <c r="T308"/>
  <c r="R308"/>
  <c r="P308"/>
  <c r="BK308"/>
  <c r="J308"/>
  <c r="BF308"/>
  <c r="BI307"/>
  <c r="BH307"/>
  <c r="BG307"/>
  <c r="BE307"/>
  <c r="T307"/>
  <c r="R307"/>
  <c r="P307"/>
  <c r="BK307"/>
  <c r="J307"/>
  <c r="BF307"/>
  <c r="BI305"/>
  <c r="BH305"/>
  <c r="BG305"/>
  <c r="BE305"/>
  <c r="T305"/>
  <c r="T304"/>
  <c r="R305"/>
  <c r="R304"/>
  <c r="P305"/>
  <c r="P304"/>
  <c r="BK305"/>
  <c r="BK304"/>
  <c r="J304"/>
  <c r="J305"/>
  <c r="BF305"/>
  <c r="J66"/>
  <c r="BI302"/>
  <c r="BH302"/>
  <c r="BG302"/>
  <c r="BE302"/>
  <c r="T302"/>
  <c r="R302"/>
  <c r="P302"/>
  <c r="BK302"/>
  <c r="J302"/>
  <c r="BF302"/>
  <c r="BI293"/>
  <c r="BH293"/>
  <c r="BG293"/>
  <c r="BE293"/>
  <c r="T293"/>
  <c r="T292"/>
  <c r="T291"/>
  <c r="R293"/>
  <c r="R292"/>
  <c r="R291"/>
  <c r="P293"/>
  <c r="P292"/>
  <c r="P291"/>
  <c r="BK293"/>
  <c r="BK292"/>
  <c r="J292"/>
  <c r="BK291"/>
  <c r="J291"/>
  <c r="J293"/>
  <c r="BF293"/>
  <c r="J65"/>
  <c r="J64"/>
  <c r="BI289"/>
  <c r="BH289"/>
  <c r="BG289"/>
  <c r="BE289"/>
  <c r="T289"/>
  <c r="T288"/>
  <c r="R289"/>
  <c r="R288"/>
  <c r="P289"/>
  <c r="P288"/>
  <c r="BK289"/>
  <c r="BK288"/>
  <c r="J288"/>
  <c r="J289"/>
  <c r="BF289"/>
  <c r="J63"/>
  <c r="BI286"/>
  <c r="BH286"/>
  <c r="BG286"/>
  <c r="BE286"/>
  <c r="T286"/>
  <c r="R286"/>
  <c r="P286"/>
  <c r="BK286"/>
  <c r="J286"/>
  <c r="BF286"/>
  <c r="BI283"/>
  <c r="BH283"/>
  <c r="BG283"/>
  <c r="BE283"/>
  <c r="T283"/>
  <c r="R283"/>
  <c r="P283"/>
  <c r="BK283"/>
  <c r="J283"/>
  <c r="BF283"/>
  <c r="BI281"/>
  <c r="BH281"/>
  <c r="BG281"/>
  <c r="BE281"/>
  <c r="T281"/>
  <c r="T280"/>
  <c r="R281"/>
  <c r="R280"/>
  <c r="P281"/>
  <c r="P280"/>
  <c r="BK281"/>
  <c r="BK280"/>
  <c r="J280"/>
  <c r="J281"/>
  <c r="BF281"/>
  <c r="J62"/>
  <c r="BI273"/>
  <c r="BH273"/>
  <c r="BG273"/>
  <c r="BE273"/>
  <c r="T273"/>
  <c r="R273"/>
  <c r="P273"/>
  <c r="BK273"/>
  <c r="J273"/>
  <c r="BF273"/>
  <c r="BI262"/>
  <c r="BH262"/>
  <c r="BG262"/>
  <c r="BE262"/>
  <c r="T262"/>
  <c r="R262"/>
  <c r="P262"/>
  <c r="BK262"/>
  <c r="J262"/>
  <c r="BF262"/>
  <c r="BI259"/>
  <c r="BH259"/>
  <c r="BG259"/>
  <c r="BE259"/>
  <c r="T259"/>
  <c r="R259"/>
  <c r="P259"/>
  <c r="BK259"/>
  <c r="J259"/>
  <c r="BF259"/>
  <c r="BI250"/>
  <c r="BH250"/>
  <c r="BG250"/>
  <c r="BE250"/>
  <c r="T250"/>
  <c r="R250"/>
  <c r="P250"/>
  <c r="BK250"/>
  <c r="J250"/>
  <c r="BF250"/>
  <c r="BI246"/>
  <c r="BH246"/>
  <c r="BG246"/>
  <c r="BE246"/>
  <c r="T246"/>
  <c r="R246"/>
  <c r="P246"/>
  <c r="BK246"/>
  <c r="J246"/>
  <c r="BF246"/>
  <c r="BI243"/>
  <c r="BH243"/>
  <c r="BG243"/>
  <c r="BE243"/>
  <c r="T243"/>
  <c r="R243"/>
  <c r="P243"/>
  <c r="BK243"/>
  <c r="J243"/>
  <c r="BF243"/>
  <c r="BI236"/>
  <c r="BH236"/>
  <c r="BG236"/>
  <c r="BE236"/>
  <c r="T236"/>
  <c r="R236"/>
  <c r="P236"/>
  <c r="BK236"/>
  <c r="J236"/>
  <c r="BF236"/>
  <c r="BI232"/>
  <c r="BH232"/>
  <c r="BG232"/>
  <c r="BE232"/>
  <c r="T232"/>
  <c r="R232"/>
  <c r="P232"/>
  <c r="BK232"/>
  <c r="J232"/>
  <c r="BF232"/>
  <c r="BI226"/>
  <c r="BH226"/>
  <c r="BG226"/>
  <c r="BE226"/>
  <c r="T226"/>
  <c r="R226"/>
  <c r="P226"/>
  <c r="BK226"/>
  <c r="J226"/>
  <c r="BF226"/>
  <c r="BI223"/>
  <c r="BH223"/>
  <c r="BG223"/>
  <c r="BE223"/>
  <c r="T223"/>
  <c r="R223"/>
  <c r="P223"/>
  <c r="BK223"/>
  <c r="J223"/>
  <c r="BF223"/>
  <c r="BI220"/>
  <c r="BH220"/>
  <c r="BG220"/>
  <c r="BE220"/>
  <c r="T220"/>
  <c r="T219"/>
  <c r="R220"/>
  <c r="R219"/>
  <c r="P220"/>
  <c r="P219"/>
  <c r="BK220"/>
  <c r="BK219"/>
  <c r="J219"/>
  <c r="J220"/>
  <c r="BF220"/>
  <c r="J61"/>
  <c r="BI217"/>
  <c r="BH217"/>
  <c r="BG217"/>
  <c r="BE217"/>
  <c r="T217"/>
  <c r="R217"/>
  <c r="P217"/>
  <c r="BK217"/>
  <c r="J217"/>
  <c r="BF217"/>
  <c r="BI213"/>
  <c r="BH213"/>
  <c r="BG213"/>
  <c r="BE213"/>
  <c r="T213"/>
  <c r="R213"/>
  <c r="P213"/>
  <c r="BK213"/>
  <c r="J213"/>
  <c r="BF213"/>
  <c r="BI211"/>
  <c r="BH211"/>
  <c r="BG211"/>
  <c r="BE211"/>
  <c r="T211"/>
  <c r="R211"/>
  <c r="P211"/>
  <c r="BK211"/>
  <c r="J211"/>
  <c r="BF211"/>
  <c r="BI208"/>
  <c r="BH208"/>
  <c r="BG208"/>
  <c r="BE208"/>
  <c r="T208"/>
  <c r="R208"/>
  <c r="P208"/>
  <c r="BK208"/>
  <c r="J208"/>
  <c r="BF208"/>
  <c r="BI203"/>
  <c r="BH203"/>
  <c r="BG203"/>
  <c r="BE203"/>
  <c r="T203"/>
  <c r="R203"/>
  <c r="P203"/>
  <c r="BK203"/>
  <c r="J203"/>
  <c r="BF203"/>
  <c r="BI200"/>
  <c r="BH200"/>
  <c r="BG200"/>
  <c r="BE200"/>
  <c r="T200"/>
  <c r="R200"/>
  <c r="P200"/>
  <c r="BK200"/>
  <c r="J200"/>
  <c r="BF200"/>
  <c r="BI189"/>
  <c r="BH189"/>
  <c r="BG189"/>
  <c r="BE189"/>
  <c r="T189"/>
  <c r="R189"/>
  <c r="P189"/>
  <c r="BK189"/>
  <c r="J189"/>
  <c r="BF189"/>
  <c r="BI174"/>
  <c r="BH174"/>
  <c r="BG174"/>
  <c r="BE174"/>
  <c r="T174"/>
  <c r="R174"/>
  <c r="P174"/>
  <c r="BK174"/>
  <c r="J174"/>
  <c r="BF174"/>
  <c r="BI163"/>
  <c r="BH163"/>
  <c r="BG163"/>
  <c r="BE163"/>
  <c r="T163"/>
  <c r="R163"/>
  <c r="P163"/>
  <c r="BK163"/>
  <c r="J163"/>
  <c r="BF163"/>
  <c r="BI152"/>
  <c r="BH152"/>
  <c r="BG152"/>
  <c r="BE152"/>
  <c r="T152"/>
  <c r="R152"/>
  <c r="P152"/>
  <c r="BK152"/>
  <c r="J152"/>
  <c r="BF152"/>
  <c r="BI149"/>
  <c r="BH149"/>
  <c r="BG149"/>
  <c r="BE149"/>
  <c r="T149"/>
  <c r="R149"/>
  <c r="P149"/>
  <c r="BK149"/>
  <c r="J149"/>
  <c r="BF149"/>
  <c r="BI146"/>
  <c r="BH146"/>
  <c r="BG146"/>
  <c r="BE146"/>
  <c r="T146"/>
  <c r="R146"/>
  <c r="P146"/>
  <c r="BK146"/>
  <c r="J146"/>
  <c r="BF146"/>
  <c r="BI143"/>
  <c r="BH143"/>
  <c r="BG143"/>
  <c r="BE143"/>
  <c r="T143"/>
  <c r="R143"/>
  <c r="P143"/>
  <c r="BK143"/>
  <c r="J143"/>
  <c r="BF143"/>
  <c r="BI140"/>
  <c r="BH140"/>
  <c r="BG140"/>
  <c r="BE140"/>
  <c r="T140"/>
  <c r="T139"/>
  <c r="R140"/>
  <c r="R139"/>
  <c r="P140"/>
  <c r="P139"/>
  <c r="BK140"/>
  <c r="BK139"/>
  <c r="J139"/>
  <c r="J140"/>
  <c r="BF140"/>
  <c r="J60"/>
  <c r="BI136"/>
  <c r="BH136"/>
  <c r="BG136"/>
  <c r="BE136"/>
  <c r="T136"/>
  <c r="T135"/>
  <c r="R136"/>
  <c r="R135"/>
  <c r="P136"/>
  <c r="P135"/>
  <c r="BK136"/>
  <c r="BK135"/>
  <c r="J135"/>
  <c r="J136"/>
  <c r="BF136"/>
  <c r="J59"/>
  <c r="BI128"/>
  <c r="BH128"/>
  <c r="BG128"/>
  <c r="BE128"/>
  <c r="T128"/>
  <c r="R128"/>
  <c r="P128"/>
  <c r="BK128"/>
  <c r="J128"/>
  <c r="BF128"/>
  <c r="BI125"/>
  <c r="BH125"/>
  <c r="BG125"/>
  <c r="BE125"/>
  <c r="T125"/>
  <c r="R125"/>
  <c r="P125"/>
  <c r="BK125"/>
  <c r="J125"/>
  <c r="BF125"/>
  <c r="BI117"/>
  <c r="BH117"/>
  <c r="BG117"/>
  <c r="BE117"/>
  <c r="T117"/>
  <c r="R117"/>
  <c r="P117"/>
  <c r="BK117"/>
  <c r="J117"/>
  <c r="BF117"/>
  <c r="BI110"/>
  <c r="BH110"/>
  <c r="BG110"/>
  <c r="BE110"/>
  <c r="T110"/>
  <c r="R110"/>
  <c r="P110"/>
  <c r="BK110"/>
  <c r="J110"/>
  <c r="BF110"/>
  <c r="BI105"/>
  <c r="F34"/>
  <c i="1" r="BD52"/>
  <c i="2" r="BH105"/>
  <c r="F33"/>
  <c i="1" r="BC52"/>
  <c i="2" r="BG105"/>
  <c r="F32"/>
  <c i="1" r="BB52"/>
  <c i="2" r="BE105"/>
  <c r="J30"/>
  <c i="1" r="AV52"/>
  <c i="2" r="F30"/>
  <c i="1" r="AZ52"/>
  <c i="2" r="T105"/>
  <c r="T104"/>
  <c r="T103"/>
  <c r="T102"/>
  <c r="R105"/>
  <c r="R104"/>
  <c r="R103"/>
  <c r="R102"/>
  <c r="P105"/>
  <c r="P104"/>
  <c r="P103"/>
  <c r="P102"/>
  <c i="1" r="AU52"/>
  <c i="2" r="BK105"/>
  <c r="BK104"/>
  <c r="J104"/>
  <c r="BK103"/>
  <c r="J103"/>
  <c r="BK102"/>
  <c r="J102"/>
  <c r="J56"/>
  <c r="J27"/>
  <c i="1" r="AG52"/>
  <c i="2" r="J105"/>
  <c r="BF105"/>
  <c r="J31"/>
  <c i="1" r="AW52"/>
  <c i="2" r="F31"/>
  <c i="1" r="BA52"/>
  <c i="2" r="J58"/>
  <c r="J57"/>
  <c r="J98"/>
  <c r="F98"/>
  <c r="F96"/>
  <c r="E94"/>
  <c r="J51"/>
  <c r="F51"/>
  <c r="F49"/>
  <c r="E47"/>
  <c r="J36"/>
  <c r="J18"/>
  <c r="E18"/>
  <c r="F99"/>
  <c r="F52"/>
  <c r="J17"/>
  <c r="J12"/>
  <c r="J96"/>
  <c r="J49"/>
  <c r="E7"/>
  <c r="E92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<sst xmlns="http://schemas.openxmlformats.org/spreadsheetml/2006/main">
  <si>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</si>
  <si>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</si>
  <si>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</si>
  <si>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</si>
  <si>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</si>
  <si>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</si>
  <si>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</si>
  <si>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{367f94b1-6ac6-4770-8a18-aca5e431e5f9}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</si>
  <si>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</si>
  <si>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</si>
  <si>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</si>
  <si>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</si>
  <si>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</si>
  <si>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</si>
  <si>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</si>
  <si>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</si>
  <si>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180725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</si>
  <si>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</si>
  <si>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</si>
  <si>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bytu č.1, Mariánská 204, Česká Lípa</t>
  </si>
  <si>
    <t>0,1</t>
  </si>
  <si>
    <t>KSO:</t>
  </si>
  <si>
    <t/>
  </si>
  <si>
    <t>CC-CZ:</t>
  </si>
  <si>
    <t>1</t>
  </si>
  <si>
    <t>Místo:</t>
  </si>
  <si>
    <t>Česká Lípa</t>
  </si>
  <si>
    <t>Datum:</t>
  </si>
  <si>
    <t>25. 7. 2018</t>
  </si>
  <si>
    <t>10</t>
  </si>
  <si>
    <t>100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</si>
  <si>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</si>
  <si>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</si>
  <si>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</si>
  <si>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</si>
  <si>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</si>
  <si>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</si>
  <si>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</si>
  <si>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Ing. Kateřina Iwanejko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</si>
  <si>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</si>
  <si>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</si>
  <si>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</si>
  <si>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</si>
  <si>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</si>
  <si>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</si>
  <si>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</si>
  <si>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</si>
  <si>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</si>
  <si>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</si>
  <si>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</si>
  <si>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</si>
  <si>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</si>
  <si>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</si>
  <si>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</si>
  <si>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</si>
  <si>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</si>
  <si>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</si>
  <si>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</si>
  <si>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</si>
  <si>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</si>
  <si>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</si>
  <si>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</si>
  <si>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</si>
  <si>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</si>
  <si>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</si>
  <si>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</si>
  <si>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</si>
  <si>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</si>
  <si>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</si>
  <si>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</si>
  <si>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</si>
  <si>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</si>
  <si>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</si>
  <si>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</si>
  <si>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</si>
  <si>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</si>
  <si>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</si>
  <si>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</si>
  <si>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</si>
  <si>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</si>
  <si>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180725-1</t>
  </si>
  <si>
    <t>STA</t>
  </si>
  <si>
    <t>{5180435e-e9b8-4c53-99b6-86fc036d5ae8}</t>
  </si>
  <si>
    <t>180725-2</t>
  </si>
  <si>
    <t>Silnoproud - byt č.1, Mariánská 204, Česká Lípa</t>
  </si>
  <si>
    <t>{c82341fe-a537-44ac-a03c-84c5ebe9955f}</t>
  </si>
  <si>
    <t>180725-3</t>
  </si>
  <si>
    <t>Ústřední vytápění - byt č.1, Mariánská 204, Česká Lípa</t>
  </si>
  <si>
    <t>{57fa10d1-a0f0-48b2-a7b8-7fd2a29ae769}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</si>
  <si>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</si>
  <si>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</si>
  <si>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</si>
  <si>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</si>
  <si>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</si>
  <si>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</si>
  <si>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</si>
  <si>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180725-1 - Stavební úpravy bytu č.1, Mariánská 204, Česká Lípa</t>
  </si>
  <si>
    <t>REKAPITULACE ČLENĚNÍ SOUPISU PRACÍ</t>
  </si>
  <si>
    <t>Kód dílu - Popis</t>
  </si>
  <si>
    <t>Cena celkem [CZK]</t>
  </si>
  <si>
    <t>Náklady soupisu celkem</t>
  </si>
  <si>
    <t>-1</t>
  </si>
  <si>
    <t xml:space="preserve">HSV -  Práce a dodávky HSV</t>
  </si>
  <si>
    <t xml:space="preserve">    3 - 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</si>
  <si>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</si>
  <si>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</si>
  <si>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</si>
  <si>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 Přesun sutě</t>
  </si>
  <si>
    <t xml:space="preserve">    998 -  Přesun hmot</t>
  </si>
  <si>
    <t xml:space="preserve">PSV -  Práce a dodávky PSV</t>
  </si>
  <si>
    <t xml:space="preserve">    711 -  Izolace proti vodě, vlhkosti a plynům</t>
  </si>
  <si>
    <t xml:space="preserve">    721 -  Zdravotechnika</t>
  </si>
  <si>
    <t xml:space="preserve">    723 -  Zdravotechnika</t>
  </si>
  <si>
    <t xml:space="preserve">    725 - Zdravotechnika - zařizovací předměty</t>
  </si>
  <si>
    <t xml:space="preserve">    741 -  Elektromontáže</t>
  </si>
  <si>
    <t xml:space="preserve">    763 - Konstrukce suché výstavby</t>
  </si>
  <si>
    <t xml:space="preserve">    766 - 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</si>
  <si>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</si>
  <si>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</si>
  <si>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</si>
  <si>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</si>
  <si>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Nátěry</t>
  </si>
  <si>
    <t xml:space="preserve">    784 -  Dokončovací práce</t>
  </si>
  <si>
    <t xml:space="preserve">VRN -  Vedlejší rozpočtové náklady</t>
  </si>
  <si>
    <t xml:space="preserve">    VRN1 - Průzkumné, geodetické a projektové práce</t>
  </si>
  <si>
    <t xml:space="preserve">    VRN3 -  Zařízení staveniště</t>
  </si>
  <si>
    <t xml:space="preserve">    VRN4 -  Inženýrská činnost</t>
  </si>
  <si>
    <t xml:space="preserve">    VRN7 - 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</si>
  <si>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</si>
  <si>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</si>
  <si>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</si>
  <si>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</si>
  <si>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</si>
  <si>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</si>
  <si>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</si>
  <si>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</si>
  <si>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</si>
  <si>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</si>
  <si>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</si>
  <si>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</si>
  <si>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</si>
  <si>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</si>
  <si>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</si>
  <si>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 xml:space="preserve"> Práce a dodávky HSV</t>
  </si>
  <si>
    <t>ROZPOCET</t>
  </si>
  <si>
    <t>3</t>
  </si>
  <si>
    <t xml:space="preserve"> Svislé a kompletní konstrukce</t>
  </si>
  <si>
    <t>K</t>
  </si>
  <si>
    <t>310279842</t>
  </si>
  <si>
    <t xml:space="preserve">Zazdívka otvorů pl do 4 m2 ve zdivu nadzákladovém z nepálených tvárnic tl do 300 mm </t>
  </si>
  <si>
    <t>m3</t>
  </si>
  <si>
    <t>CS ÚRS 2018 01</t>
  </si>
  <si>
    <t>4</t>
  </si>
  <si>
    <t>2</t>
  </si>
  <si>
    <t>24841698</t>
  </si>
  <si>
    <t>PP</t>
  </si>
  <si>
    <t>Zazdívka otvorů pl do 4 m2 ve zdivu nadzákladovém z nepálených tvárnic tl do 300 mm</t>
  </si>
  <si>
    <t>VV</t>
  </si>
  <si>
    <t>stávající dveře mezi kuchyní a chodbou</t>
  </si>
  <si>
    <t>0,8*2,06*0,3</t>
  </si>
  <si>
    <t>Součet</t>
  </si>
  <si>
    <t>317234410</t>
  </si>
  <si>
    <t>Vyzdívka mezi nosníky z cihel pálených na MC</t>
  </si>
  <si>
    <t>1821071194</t>
  </si>
  <si>
    <t>Vyzdívka mezi nosníky cihlami pálenými na maltu cementovou</t>
  </si>
  <si>
    <t>3xIPN 200</t>
  </si>
  <si>
    <t>4,31*0,2*0,15*2</t>
  </si>
  <si>
    <t>3xIPN 160</t>
  </si>
  <si>
    <t>2,55*0,16*0,15*2</t>
  </si>
  <si>
    <t>317944323</t>
  </si>
  <si>
    <t>Válcované nosníky č.14 až 22 dodatečně osazované do připravených otvorů - vč. příp. svarů</t>
  </si>
  <si>
    <t>t</t>
  </si>
  <si>
    <t>155435828</t>
  </si>
  <si>
    <t>Válcované nosníky dodatečně osazované do připravených otvorů bez zazdění hlav č. 14 až 22</t>
  </si>
  <si>
    <t>P</t>
  </si>
  <si>
    <t>Poznámka k položce:
bude upřesněno dle umístění stáv. nosníků stropu</t>
  </si>
  <si>
    <t>4,31*3*26,3/1000</t>
  </si>
  <si>
    <t>2,55*3*17,90/1000</t>
  </si>
  <si>
    <t>346244354</t>
  </si>
  <si>
    <t xml:space="preserve">Obezdívka van  ploch rovných tl 100 mm z pórobetonových příčkovek hladkých</t>
  </si>
  <si>
    <t>m2</t>
  </si>
  <si>
    <t>16</t>
  </si>
  <si>
    <t>2016641935</t>
  </si>
  <si>
    <t xml:space="preserve">Obezdívka van  ploch rovných tl 100 mm z pórobetonových příčkovek hladkých </t>
  </si>
  <si>
    <t>1,7*0,7</t>
  </si>
  <si>
    <t>5</t>
  </si>
  <si>
    <t>346244381</t>
  </si>
  <si>
    <t>Plentování jednostranné v do 200 mm válcovaných nosníků cihlami</t>
  </si>
  <si>
    <t>-1012603189</t>
  </si>
  <si>
    <t>Plentování ocelových válcovaných nosníků jednostranné cihlami na maltu, výška stojiny do 200 mm</t>
  </si>
  <si>
    <t>4,31*0,2*2</t>
  </si>
  <si>
    <t>2,55*0,16*2</t>
  </si>
  <si>
    <t>Vodorovné konstrukce</t>
  </si>
  <si>
    <t>6</t>
  </si>
  <si>
    <t>413232221</t>
  </si>
  <si>
    <t>Zazdívka zhlaví válcovaných nosníků v do 300 mm</t>
  </si>
  <si>
    <t>kus</t>
  </si>
  <si>
    <t>-1541602745</t>
  </si>
  <si>
    <t xml:space="preserve">Zazdívka zhlaví stropních trámů nebo válcovaných nosníků pálenými cihlami  válcovaných nosníků, výšky přes 150 do 300 mm</t>
  </si>
  <si>
    <t>6*2</t>
  </si>
  <si>
    <t>Úpravy povrchů, podlahy a osazování výplní</t>
  </si>
  <si>
    <t>7</t>
  </si>
  <si>
    <t>611131121</t>
  </si>
  <si>
    <t>Penetrační disperzní nátěr vnitřních stropů nanášený ručně</t>
  </si>
  <si>
    <t>368796184</t>
  </si>
  <si>
    <t xml:space="preserve">Podkladní a spojovací vrstva vnitřních omítaných ploch  penetrace akrylát-silikonová nanášená ručně stropů</t>
  </si>
  <si>
    <t>26,1+14,1+2,0+3,6+3,4+12,5+4,1+19,6+18,9</t>
  </si>
  <si>
    <t>8</t>
  </si>
  <si>
    <t>611142001</t>
  </si>
  <si>
    <t>Potažení vnitřních stropů sklovláknitým pletivem vtlačeným do tenkovrstvé hmoty</t>
  </si>
  <si>
    <t>-848832566</t>
  </si>
  <si>
    <t xml:space="preserve">Potažení vnitřních ploch pletivem  v ploše nebo pruzích, na plném podkladu sklovláknitým vtlačením do tmelu stropů</t>
  </si>
  <si>
    <t>9</t>
  </si>
  <si>
    <t>611311131</t>
  </si>
  <si>
    <t>Potažení vnitřních rovných stropů vápenným štukem tloušťky do 3 mm</t>
  </si>
  <si>
    <t>-1148448275</t>
  </si>
  <si>
    <t>Potažení vnitřních ploch štukem tloušťky do 3 mm vodorovných konstrukcí stropů rovných</t>
  </si>
  <si>
    <t>611325411</t>
  </si>
  <si>
    <t>Oprava vnitřní vápenocementové hladké omítky stropů v rozsahu plochy do 10%</t>
  </si>
  <si>
    <t>-1441909955</t>
  </si>
  <si>
    <t>Oprava vápenocementové omítky vnitřních ploch hladké, tloušťky do 20 mm stropů, v rozsahu opravované plochy do 10%</t>
  </si>
  <si>
    <t>11</t>
  </si>
  <si>
    <t>612131121</t>
  </si>
  <si>
    <t>Penetrační disperzní nátěr vnitřních stěn nanášený ručně</t>
  </si>
  <si>
    <t>-1692024719</t>
  </si>
  <si>
    <t xml:space="preserve">Podkladní a spojovací vrstva vnitřních omítaných ploch  penetrace akrylát-silikonová nanášená ručně stěn</t>
  </si>
  <si>
    <t>obývací pokoj</t>
  </si>
  <si>
    <t>(6,77+6,4+4,16*2)*3,140</t>
  </si>
  <si>
    <t>kuchyně</t>
  </si>
  <si>
    <t>(6,33*2+2,170*2)*3,140</t>
  </si>
  <si>
    <t>pokoj, ložnice</t>
  </si>
  <si>
    <t>(7,6+8,2+6,2+5,6+2,5*2)*3,27</t>
  </si>
  <si>
    <t>chodba, koupelna, TM, WC</t>
  </si>
  <si>
    <t>(3,180*2+6,3*2)*3,27</t>
  </si>
  <si>
    <t>12</t>
  </si>
  <si>
    <t>612142001</t>
  </si>
  <si>
    <t>Potažení vnitřních stěn sklovláknitým pletivem vtlačeným do tenkovrstvé hmoty</t>
  </si>
  <si>
    <t>1765768830</t>
  </si>
  <si>
    <t>13</t>
  </si>
  <si>
    <t>612311131</t>
  </si>
  <si>
    <t xml:space="preserve">Potažení vnitřních stěn  štukem tloušťky do 3 mm</t>
  </si>
  <si>
    <t>1667942679</t>
  </si>
  <si>
    <t>Mezisoučet</t>
  </si>
  <si>
    <t>odpočet obkladů</t>
  </si>
  <si>
    <t>-(1,9+2,2+1,6+0,6)*2,0</t>
  </si>
  <si>
    <t>14</t>
  </si>
  <si>
    <t>612325411</t>
  </si>
  <si>
    <t>Oprava vnitřní vápenocementové hladké omítky stěn v rozsahu plochy do 10%</t>
  </si>
  <si>
    <t>227636783</t>
  </si>
  <si>
    <t>Oprava vápenocementové omítky vnitřních ploch hladké, tloušťky do 20 mm stěn, v rozsahu opravované plochy do 10%</t>
  </si>
  <si>
    <t>619991001</t>
  </si>
  <si>
    <t>Zakrytí podlah fólií přilepenou lepící páskou</t>
  </si>
  <si>
    <t>319095042</t>
  </si>
  <si>
    <t>Zakrytí vnitřních ploch před znečištěním včetně pozdějšího odkrytí podlah fólií přilepenou lepící páskou</t>
  </si>
  <si>
    <t>619991011</t>
  </si>
  <si>
    <t>Obalení konstrukcí a prvků fólií přilepenou lepící páskou</t>
  </si>
  <si>
    <t>-1281734291</t>
  </si>
  <si>
    <t>okenní výplně</t>
  </si>
  <si>
    <t>1,2*1,5*4+1,25*1,8*4</t>
  </si>
  <si>
    <t>17</t>
  </si>
  <si>
    <t>642942611</t>
  </si>
  <si>
    <t>Osazování zárubní nebo rámů dveřních kovových do 2,5 m2 na montážní pěnu</t>
  </si>
  <si>
    <t>894862423</t>
  </si>
  <si>
    <t>18</t>
  </si>
  <si>
    <t>M</t>
  </si>
  <si>
    <t>553313480</t>
  </si>
  <si>
    <t xml:space="preserve">zárubeň ocelová  700-800 L/P </t>
  </si>
  <si>
    <t>1503524692</t>
  </si>
  <si>
    <t xml:space="preserve">zárubeň ocelová  700-800 L/P - ozn. 4, 5</t>
  </si>
  <si>
    <t>19</t>
  </si>
  <si>
    <t>642945111</t>
  </si>
  <si>
    <t>Osazování protipožárních nebo protiplynových zárubní dveří jednokřídlových do 2,5 m2</t>
  </si>
  <si>
    <t>-1523403265</t>
  </si>
  <si>
    <t>Osazování ocelových zárubní protipožárních nebo protiplynových dveří do vynechaného otvoru, s obetonováním, dveří jednokřídlových do 2,5 m2</t>
  </si>
  <si>
    <t>vstupní dveře</t>
  </si>
  <si>
    <t>1,0</t>
  </si>
  <si>
    <t>20</t>
  </si>
  <si>
    <t>553314020</t>
  </si>
  <si>
    <t>zárubeň ocelová protipožární 800/1970 mm</t>
  </si>
  <si>
    <t>-1422665888</t>
  </si>
  <si>
    <t>zárubeň ocelová pro porobeton s drážkou 100 800 L/P</t>
  </si>
  <si>
    <t>Ostatní konstrukce a práce, bourání</t>
  </si>
  <si>
    <t>949101111</t>
  </si>
  <si>
    <t>Lešení pomocné pro objekty pozemních staveb s lešeňovou podlahou v do 1,9 m zatížení do 150 kg/m2</t>
  </si>
  <si>
    <t>-432859984</t>
  </si>
  <si>
    <t>Lešení pomocné pracovní pro objekty pozemních staveb pro zatížení do 150 kg/m2, o výšce lešeňové podlahy do 1,9 m</t>
  </si>
  <si>
    <t>22</t>
  </si>
  <si>
    <t>952901111</t>
  </si>
  <si>
    <t>Vyčištění budov bytové a občanské výstavby při výšce podlaží do 4 m</t>
  </si>
  <si>
    <t>1585017965</t>
  </si>
  <si>
    <t>23</t>
  </si>
  <si>
    <t>962032231</t>
  </si>
  <si>
    <t>Bourání zdiva z cihel pálených nebo vápenopískových na MV nebo MVC přes 1 m3</t>
  </si>
  <si>
    <t>-1017978548</t>
  </si>
  <si>
    <t xml:space="preserve">Bourání zdiva nadzákladového z cihel nebo tvárnic  z cihel pálených nebo vápenopískových, na maltu vápennou nebo vápenocementovou, objemu přes 1 m3</t>
  </si>
  <si>
    <t>pokoj</t>
  </si>
  <si>
    <t>3,7*0,2*3,27</t>
  </si>
  <si>
    <t>-0,8*2,0*0,2</t>
  </si>
  <si>
    <t>24</t>
  </si>
  <si>
    <t>965081213</t>
  </si>
  <si>
    <t>Bourání podlah z dlaždic keramických nebo xylolitových tl do 10 mm plochy přes 1 m2</t>
  </si>
  <si>
    <t>852764872</t>
  </si>
  <si>
    <t>Bourání podlah z dlaždic bez podkladního lože nebo mazaniny, s jakoukoliv výplní spár keramických nebo xylolitových tl. do 10 mm, plochy přes 1 m2</t>
  </si>
  <si>
    <t>stávající podklahové krytiny</t>
  </si>
  <si>
    <t>1,1+3,6</t>
  </si>
  <si>
    <t>25</t>
  </si>
  <si>
    <t>967031132</t>
  </si>
  <si>
    <t>Přisekání rovných ostění v cihelném zdivu na MV nebo MVC</t>
  </si>
  <si>
    <t>-161780967</t>
  </si>
  <si>
    <t>Přisekání (špicování) plošné nebo rovných ostění zdiva z cihel pálených rovných ostění, bez odstupu, po hrubém vybourání otvorů, na maltu vápennou nebo vápenocementovou</t>
  </si>
  <si>
    <t>0,2*3,27*2</t>
  </si>
  <si>
    <t>2,0*0,3</t>
  </si>
  <si>
    <t>26</t>
  </si>
  <si>
    <t>968072455</t>
  </si>
  <si>
    <t>Vybourání kovových dveřních zárubní pl do 2 m2</t>
  </si>
  <si>
    <t>1934045866</t>
  </si>
  <si>
    <t>10*0,8*2,0</t>
  </si>
  <si>
    <t>27</t>
  </si>
  <si>
    <t>971033641</t>
  </si>
  <si>
    <t>Vybourání otvorů ve zdivu cihelném pl do 4 m2 na MVC nebo MV tl do 300 mm</t>
  </si>
  <si>
    <t>608412060</t>
  </si>
  <si>
    <t>1,0*2,0*0,3</t>
  </si>
  <si>
    <t>28</t>
  </si>
  <si>
    <t>974031167</t>
  </si>
  <si>
    <t>Vysekání rýh ve zdivu cihelném hl do 150 mm š do 300 mm</t>
  </si>
  <si>
    <t>m</t>
  </si>
  <si>
    <t>392687360</t>
  </si>
  <si>
    <t xml:space="preserve">Vysekání rýh ve zdivu cihelném na maltu vápennou nebo vápenocementovou  do hl. 150 mm a šířky do 300 mm</t>
  </si>
  <si>
    <t>4,31*2</t>
  </si>
  <si>
    <t>2,55*2</t>
  </si>
  <si>
    <t>29</t>
  </si>
  <si>
    <t>978011121</t>
  </si>
  <si>
    <t>Otlučení (osekání) vnitřní vápenné nebo vápenocementové omítky stropů v rozsahu do 10 %</t>
  </si>
  <si>
    <t>-1544295582</t>
  </si>
  <si>
    <t>Otlučení vápenných nebo vápenocementových omítek vnitřních ploch stropů, v rozsahu přes 5 do 10 %</t>
  </si>
  <si>
    <t>30</t>
  </si>
  <si>
    <t>978013121</t>
  </si>
  <si>
    <t>Otlučení (osekání) vnitřní vápenné nebo vápenocementové omítky stěn v rozsahu do 10 %</t>
  </si>
  <si>
    <t>18308117</t>
  </si>
  <si>
    <t>Otlučení vápenných nebo vápenocementových omítek vnitřních ploch stěn s vyškrabáním spar, s očištěním zdiva, v rozsahu přes 5 do 10 %</t>
  </si>
  <si>
    <t>31</t>
  </si>
  <si>
    <t>978059541</t>
  </si>
  <si>
    <t>Odsekání a odebrání obkladů stěn z vnitřních obkládaček plochy přes 1 m2</t>
  </si>
  <si>
    <t>-2119512850</t>
  </si>
  <si>
    <t>Odsekání a odebrání obkladů stěn z vnitřních obkládaček plochy přes 1 m2 B06,07,12</t>
  </si>
  <si>
    <t>1,5*1,5</t>
  </si>
  <si>
    <t>WC</t>
  </si>
  <si>
    <t>1,0*0,75</t>
  </si>
  <si>
    <t>997</t>
  </si>
  <si>
    <t xml:space="preserve"> Přesun sutě</t>
  </si>
  <si>
    <t>32</t>
  </si>
  <si>
    <t>997013501</t>
  </si>
  <si>
    <t>Odvoz suti a vybouraných hmot na skládku nebo meziskládku do 1 km se složením</t>
  </si>
  <si>
    <t>1411588891</t>
  </si>
  <si>
    <t>33</t>
  </si>
  <si>
    <t>997013509</t>
  </si>
  <si>
    <t>Příplatek k odvozu suti a vybouraných hmot na skládku ZKD 1 km přes 1 km</t>
  </si>
  <si>
    <t>-755870651</t>
  </si>
  <si>
    <t>10,647*19</t>
  </si>
  <si>
    <t>34</t>
  </si>
  <si>
    <t>997013831</t>
  </si>
  <si>
    <t>Poplatek za uložení stavebního směsného odpadu na skládce (skládkovné)</t>
  </si>
  <si>
    <t>-273697409</t>
  </si>
  <si>
    <t>Poplatek za uložení stavebního odpadu na skládce (skládkovné) směsného</t>
  </si>
  <si>
    <t>998</t>
  </si>
  <si>
    <t xml:space="preserve"> Přesun hmot</t>
  </si>
  <si>
    <t>35</t>
  </si>
  <si>
    <t>998018002</t>
  </si>
  <si>
    <t>Přesun hmot ruční pro budovy v do 12 m</t>
  </si>
  <si>
    <t>1881644243</t>
  </si>
  <si>
    <t>PSV</t>
  </si>
  <si>
    <t xml:space="preserve"> Práce a dodávky PSV</t>
  </si>
  <si>
    <t>711</t>
  </si>
  <si>
    <t xml:space="preserve"> Izolace proti vodě, vlhkosti a plynům</t>
  </si>
  <si>
    <t>36</t>
  </si>
  <si>
    <t>711113115.1</t>
  </si>
  <si>
    <t>Izolace proti zemní vlhkosti - hydroizolační stěrka + v rozích systém.pásky</t>
  </si>
  <si>
    <t>-1412369486</t>
  </si>
  <si>
    <t xml:space="preserve">dlaždice keramické 30 x 30 x 0,8 cm </t>
  </si>
  <si>
    <t>koupelna</t>
  </si>
  <si>
    <t>3,4</t>
  </si>
  <si>
    <t>(1,9*2+1,8*2)*0,2</t>
  </si>
  <si>
    <t>(1,9+1,0*2)*1,8</t>
  </si>
  <si>
    <t>(1,6*2+1,3*2)*0,2</t>
  </si>
  <si>
    <t>37</t>
  </si>
  <si>
    <t>998711202</t>
  </si>
  <si>
    <t>Přesun hmot procentní pro izolace proti vodě, vlhkosti a plynům v objektech v do 12 m</t>
  </si>
  <si>
    <t>%</t>
  </si>
  <si>
    <t>315557902</t>
  </si>
  <si>
    <t>721</t>
  </si>
  <si>
    <t xml:space="preserve"> Zdravotechnika</t>
  </si>
  <si>
    <t>38</t>
  </si>
  <si>
    <t>721173604.1</t>
  </si>
  <si>
    <t>ZTI - hrubé rozvody</t>
  </si>
  <si>
    <t>soub</t>
  </si>
  <si>
    <t>-1928632673</t>
  </si>
  <si>
    <t>39</t>
  </si>
  <si>
    <t>721226511R2</t>
  </si>
  <si>
    <t>Úkapový sifon DN32 pro pojistný ventil kotle</t>
  </si>
  <si>
    <t>1839829184</t>
  </si>
  <si>
    <t>40</t>
  </si>
  <si>
    <t>721290111</t>
  </si>
  <si>
    <t>Zkouška těsnosti potrubí kanalizace vodou do DN 125</t>
  </si>
  <si>
    <t>-1763467129</t>
  </si>
  <si>
    <t>41</t>
  </si>
  <si>
    <t>721300001</t>
  </si>
  <si>
    <t>Stavební přípomoce ZTI - začištění rýh, průrazů</t>
  </si>
  <si>
    <t>kpl</t>
  </si>
  <si>
    <t>1123003018</t>
  </si>
  <si>
    <t>Stavební přípomoce - začištění rýh, průrazů</t>
  </si>
  <si>
    <t>42</t>
  </si>
  <si>
    <t>892233121.1</t>
  </si>
  <si>
    <t>Proplach a desinfekce vodovodního potrubí DN od 40 do 70</t>
  </si>
  <si>
    <t>-1780571335</t>
  </si>
  <si>
    <t>723</t>
  </si>
  <si>
    <t>43</t>
  </si>
  <si>
    <t>723160204</t>
  </si>
  <si>
    <t>Úprava plynovodního potrubí pro napojení kotle, vč. veškerého příslušenství</t>
  </si>
  <si>
    <t>soubor</t>
  </si>
  <si>
    <t>-162246979</t>
  </si>
  <si>
    <t>44</t>
  </si>
  <si>
    <t>723190907</t>
  </si>
  <si>
    <t>Odvzdušnění nebo napuštění plynovodního potrubí</t>
  </si>
  <si>
    <t>995022276</t>
  </si>
  <si>
    <t>725</t>
  </si>
  <si>
    <t>Zdravotechnika - zařizovací předměty</t>
  </si>
  <si>
    <t>45</t>
  </si>
  <si>
    <t>725000001</t>
  </si>
  <si>
    <t>Demontáž stávajících zařizovacích předmětů, stávajících rozvodů ZTI</t>
  </si>
  <si>
    <t>-1244041764</t>
  </si>
  <si>
    <t>46</t>
  </si>
  <si>
    <t>725112171</t>
  </si>
  <si>
    <t>Kombi klozet s hlubokým splachováním odpad vodorovný</t>
  </si>
  <si>
    <t>1755850807</t>
  </si>
  <si>
    <t>47</t>
  </si>
  <si>
    <t>725211623</t>
  </si>
  <si>
    <t>Umyvadlo keramické připevněné na stěnu šrouby bílé se sloupem na sifon 600 mm</t>
  </si>
  <si>
    <t>-1974506757</t>
  </si>
  <si>
    <t>Umyvadla keramická bez výtokových armatur se zápachovou uzávěrkou připevněná na stěnu šrouby bílá se sloupem 600 mm</t>
  </si>
  <si>
    <t>48</t>
  </si>
  <si>
    <t>725222116</t>
  </si>
  <si>
    <t>Vana bez armatur výtokových akrylátová se zápachovou uzávěrkou 1700x700 mm</t>
  </si>
  <si>
    <t>1775210444</t>
  </si>
  <si>
    <t>49</t>
  </si>
  <si>
    <t>725311121</t>
  </si>
  <si>
    <t>Dřez jednoduchý nerezový se zápachovou uzávěrkou s odkapávací plochou 560x480 mm a miskou</t>
  </si>
  <si>
    <t>881791410</t>
  </si>
  <si>
    <t>Dřezy bez výtokových armatur jednoduché se zápachovou uzávěrkou nerezové s odkapávací plochou 560x480 mm a miskou</t>
  </si>
  <si>
    <t>50</t>
  </si>
  <si>
    <t>725813112</t>
  </si>
  <si>
    <t>Ventil rohový pračkový G 3/4</t>
  </si>
  <si>
    <t>-367895619</t>
  </si>
  <si>
    <t>51</t>
  </si>
  <si>
    <t>725821325</t>
  </si>
  <si>
    <t>Baterie dřezové stojánkové pákové s otáčivým kulatým ústím a délkou ramínka 240 mm</t>
  </si>
  <si>
    <t>-558235069</t>
  </si>
  <si>
    <t>Baterie dřezové stojánkové pákové s otáčivým ústím a délkou ramínka 240 mm</t>
  </si>
  <si>
    <t>52</t>
  </si>
  <si>
    <t>725822611</t>
  </si>
  <si>
    <t>Baterie umyvadlové stojánkové pákové bez výpusti</t>
  </si>
  <si>
    <t>-1607849957</t>
  </si>
  <si>
    <t>53</t>
  </si>
  <si>
    <t>725831312</t>
  </si>
  <si>
    <t>Baterie vanová nástěnná páková s příslušenstvím a pevným držákem</t>
  </si>
  <si>
    <t>-1818265049</t>
  </si>
  <si>
    <t>Baterie vanové nástěnné pákové s příslušenstvím a pevným držákem</t>
  </si>
  <si>
    <t>54</t>
  </si>
  <si>
    <t>725980123</t>
  </si>
  <si>
    <t>Dvířka vanová 30/30</t>
  </si>
  <si>
    <t>-1116698835</t>
  </si>
  <si>
    <t>Dvířka 30/30</t>
  </si>
  <si>
    <t>55</t>
  </si>
  <si>
    <t>998725202</t>
  </si>
  <si>
    <t>Přesun hmot procentní pro zařizovací předměty v objektech v do 12 m</t>
  </si>
  <si>
    <t>-2109195295</t>
  </si>
  <si>
    <t>Přesun hmot pro zařizovací předměty stanovený procentní sazbou (%) z ceny vodorovná dopravní vzdálenost do 50 m v objektech výšky přes 6 do 12 m</t>
  </si>
  <si>
    <t>741</t>
  </si>
  <si>
    <t xml:space="preserve"> Elektromontáže</t>
  </si>
  <si>
    <t>56</t>
  </si>
  <si>
    <t>741000104</t>
  </si>
  <si>
    <t>Stavební přípomoce elektro - začištění rýh, průrazů</t>
  </si>
  <si>
    <t>1782558099</t>
  </si>
  <si>
    <t>763</t>
  </si>
  <si>
    <t>Konstrukce suché výstavby</t>
  </si>
  <si>
    <t>57</t>
  </si>
  <si>
    <t>763111314</t>
  </si>
  <si>
    <t>SDK příčka tl 100 mm profil CW+UW 75 desky 1xA 12,5 TI 60 mm EI 30 Rw 47 DB</t>
  </si>
  <si>
    <t>-1949184999</t>
  </si>
  <si>
    <t xml:space="preserve">Příčka ze sádrokartonových desek  s nosnou konstrukcí z jednoduchých ocelových profilů UW, CW jednoduše opláštěná deskou standardní A tl. 12,5 mm, příčka tl. 100 mm, profil 75 TI tl. 60 mm, EI 30, Rw 47 dB</t>
  </si>
  <si>
    <t>šatna</t>
  </si>
  <si>
    <t>(2,3+1,7)*3,27</t>
  </si>
  <si>
    <t>-0,7*2,0</t>
  </si>
  <si>
    <t>koupelna, TM, WC</t>
  </si>
  <si>
    <t>(1,8*2+1,9+2,2+1,6+1,3)*3,27</t>
  </si>
  <si>
    <t>-0,7*2,0*3</t>
  </si>
  <si>
    <t>58</t>
  </si>
  <si>
    <t>763111717</t>
  </si>
  <si>
    <t>SDK příčka základní penetrační nátěr</t>
  </si>
  <si>
    <t>1515225398</t>
  </si>
  <si>
    <t xml:space="preserve">Příčka ze sádrokartonových desek  ostatní konstrukce a práce na příčkách ze sádrokartonových desek základní penetrační nátěr</t>
  </si>
  <si>
    <t>59</t>
  </si>
  <si>
    <t>763111811</t>
  </si>
  <si>
    <t>Demontáž SDK příčky s jednoduchou ocelovou nosnou konstrukcí opláštění jednoduché</t>
  </si>
  <si>
    <t>1132102261</t>
  </si>
  <si>
    <t xml:space="preserve">Demontáž příček ze sádrokartonových desek  s nosnou konstrukcí z ocelových profilů jednoduchých, opláštění jednoduché</t>
  </si>
  <si>
    <t>stávající SDK příčky</t>
  </si>
  <si>
    <t>(1,372*2+1,25+2,878+0,93+1,3)*3,27</t>
  </si>
  <si>
    <t>-(0,7*2,0*2+0,6*2,0)</t>
  </si>
  <si>
    <t>60</t>
  </si>
  <si>
    <t>763200001</t>
  </si>
  <si>
    <t>Příplatek za SDK desky do vlhkého prostředí</t>
  </si>
  <si>
    <t>904257652</t>
  </si>
  <si>
    <t>61</t>
  </si>
  <si>
    <t>998763201</t>
  </si>
  <si>
    <t>Přesun hmot procentní pro dřevostavby v objektech v do 12 m</t>
  </si>
  <si>
    <t>-1941861370</t>
  </si>
  <si>
    <t xml:space="preserve">Přesun hmot pro dřevostavby  stanovený procentní sazbou (%) z ceny vodorovná dopravní vzdálenost do 50 m v objektech výšky přes 6 do 12 m</t>
  </si>
  <si>
    <t>766</t>
  </si>
  <si>
    <t xml:space="preserve"> Konstrukce truhlářské</t>
  </si>
  <si>
    <t>62</t>
  </si>
  <si>
    <t>766000002</t>
  </si>
  <si>
    <t>Dodávka a montáž dveře dřevěné jednokřídlové, zámek s vložkou, bezpečnostní kování, rozm. 800/1970 mm - vstupní dveře</t>
  </si>
  <si>
    <t>1468893898</t>
  </si>
  <si>
    <t>2 - Dodávka a montáž dveře dřevěné jednokřídlové kazetové, zámek s vložkou, rozm. 800/1970 mm</t>
  </si>
  <si>
    <t>63</t>
  </si>
  <si>
    <t>766000003</t>
  </si>
  <si>
    <t>Dodávka a montáž dveře plné, rozm. 700/1970 mm, zámek, kování</t>
  </si>
  <si>
    <t>-503433147</t>
  </si>
  <si>
    <t>64</t>
  </si>
  <si>
    <t>766000004</t>
  </si>
  <si>
    <t>Dodávka a montáž dveře plné, rozm. 800/1970 mm, zámek, kování</t>
  </si>
  <si>
    <t>-1189498661</t>
  </si>
  <si>
    <t>65</t>
  </si>
  <si>
    <t>766662811</t>
  </si>
  <si>
    <t>Demontáž truhlářských prahů dveří jednokřídlových</t>
  </si>
  <si>
    <t>-799810361</t>
  </si>
  <si>
    <t>dveře vnitřní</t>
  </si>
  <si>
    <t>66</t>
  </si>
  <si>
    <t>766691914</t>
  </si>
  <si>
    <t>Vyvěšení nebo zavěšení dřevěných křídel dveří pl do 2 m2</t>
  </si>
  <si>
    <t>1381926731</t>
  </si>
  <si>
    <t>Ostatní práce vyvěšení nebo zavěšení křídel s případným uložením a opětovným zavěšením po provedení stavebních změn dřevěných dveřních, plochy do 2 m2</t>
  </si>
  <si>
    <t>67</t>
  </si>
  <si>
    <t>766692922</t>
  </si>
  <si>
    <t>Výměna parapetních desek dřevěných, laminovaných šířky přes 30 cm délky do 1,6 m</t>
  </si>
  <si>
    <t>1880740252</t>
  </si>
  <si>
    <t xml:space="preserve">Ostatní práce  výměna dřevěných parapetních desek šířky přes 300 mm, délky přes 1000 do 1600 mm</t>
  </si>
  <si>
    <t>stávající parapety</t>
  </si>
  <si>
    <t>4+4</t>
  </si>
  <si>
    <t>68</t>
  </si>
  <si>
    <t>60794105</t>
  </si>
  <si>
    <t>deska parapetní dřevotřísková vnitřní 0,4 x 1 m</t>
  </si>
  <si>
    <t>194297956</t>
  </si>
  <si>
    <t>1,35*4</t>
  </si>
  <si>
    <t>1,4*4</t>
  </si>
  <si>
    <t>69</t>
  </si>
  <si>
    <t>766695213</t>
  </si>
  <si>
    <t>Montáž truhlářských prahů dveří 1křídlových</t>
  </si>
  <si>
    <t>-1646374185</t>
  </si>
  <si>
    <t>vnitřní dveře</t>
  </si>
  <si>
    <t>3+4</t>
  </si>
  <si>
    <t xml:space="preserve">vstupní dveře </t>
  </si>
  <si>
    <t>70</t>
  </si>
  <si>
    <t>611871610</t>
  </si>
  <si>
    <t>prah dveřní dřevěný dubový tl 2 cm dl.55-92 cm včetně nátěru</t>
  </si>
  <si>
    <t>-846915319</t>
  </si>
  <si>
    <t>71</t>
  </si>
  <si>
    <t>998766202</t>
  </si>
  <si>
    <t>Přesun hmot procentní pro konstrukce truhlářské v objektech v do 12 m</t>
  </si>
  <si>
    <t>1751419787</t>
  </si>
  <si>
    <t>771</t>
  </si>
  <si>
    <t>Podlahy z dlaždic</t>
  </si>
  <si>
    <t>72</t>
  </si>
  <si>
    <t>771413113</t>
  </si>
  <si>
    <t>Montáž soklíků pórovinových lepených rovných v do 120 mm</t>
  </si>
  <si>
    <t>1311272155</t>
  </si>
  <si>
    <t>Montáž soklíků pórovinových lepených standardním lepidlem rovných výšky přes 90 do 120 mm</t>
  </si>
  <si>
    <t>chodba</t>
  </si>
  <si>
    <t>(3,18*2+5,0*2+2,2*2+1,0)-0,8*2</t>
  </si>
  <si>
    <t>-0,7*7</t>
  </si>
  <si>
    <t>techn. místn.</t>
  </si>
  <si>
    <t>(2,2*2+1,8*2)</t>
  </si>
  <si>
    <t>-0,7</t>
  </si>
  <si>
    <t>(2,17*2+6,33*2)</t>
  </si>
  <si>
    <t>-2,0</t>
  </si>
  <si>
    <t>73</t>
  </si>
  <si>
    <t>771574115</t>
  </si>
  <si>
    <t>Montáž podlah keramických režných hladkých lepených flexibilním lepidlem do 22 ks/m2</t>
  </si>
  <si>
    <t>1466954556</t>
  </si>
  <si>
    <t>12,5+3,4+3,6+2,0+14,1</t>
  </si>
  <si>
    <t>-1,7*0,7 "odpočet vany</t>
  </si>
  <si>
    <t>74</t>
  </si>
  <si>
    <t>597611360</t>
  </si>
  <si>
    <t>-1842115868</t>
  </si>
  <si>
    <t>34,41 "dlažba</t>
  </si>
  <si>
    <t>37,56 *0,1 "sokl</t>
  </si>
  <si>
    <t>38,166*1,1 'Přepočtené koeficientem množství</t>
  </si>
  <si>
    <t>75</t>
  </si>
  <si>
    <t>771579191</t>
  </si>
  <si>
    <t>Příplatek k montáž podlah keramických za plochu do 5 m2</t>
  </si>
  <si>
    <t>1901062599</t>
  </si>
  <si>
    <t>3,4+3,6+2,0</t>
  </si>
  <si>
    <t>76</t>
  </si>
  <si>
    <t>771579196</t>
  </si>
  <si>
    <t>Příplatek k montáž podlah keramických za spárování tmelem dvousložkovým</t>
  </si>
  <si>
    <t>-881269360</t>
  </si>
  <si>
    <t>77</t>
  </si>
  <si>
    <t>771591111</t>
  </si>
  <si>
    <t>Podlahy penetrace podkladu</t>
  </si>
  <si>
    <t>2066554975</t>
  </si>
  <si>
    <t>78</t>
  </si>
  <si>
    <t>771990111</t>
  </si>
  <si>
    <t>Vyrovnání podkladu samonivelační stěrkou tl 4 mm pevnosti 15 Mpa</t>
  </si>
  <si>
    <t>-879624506</t>
  </si>
  <si>
    <t xml:space="preserve">Vyrovnání podkladní vrstvy  samonivelační stěrkou tl. 4 mm, min. pevnosti 15 MPa</t>
  </si>
  <si>
    <t>79</t>
  </si>
  <si>
    <t>771990191</t>
  </si>
  <si>
    <t>Příplatek k vyrovnání podkladu dlažby samonivelační stěrkou pevnosti 15 Mpa ZKD 1 mm tloušťky</t>
  </si>
  <si>
    <t>1706274915</t>
  </si>
  <si>
    <t xml:space="preserve">Vyrovnání podkladní vrstvy  samonivelační stěrkou tl. 4 mm, min. pevnosti Příplatek k cenám za každý další 1 mm tloušťky, min. pevnosti 15 MPa</t>
  </si>
  <si>
    <t>80</t>
  </si>
  <si>
    <t>998771202</t>
  </si>
  <si>
    <t>Přesun hmot procentní pro podlahy z dlaždic v objektech v do 12 m</t>
  </si>
  <si>
    <t>423481345</t>
  </si>
  <si>
    <t>775</t>
  </si>
  <si>
    <t>Podlahy skládané</t>
  </si>
  <si>
    <t>81</t>
  </si>
  <si>
    <t>775140001.1</t>
  </si>
  <si>
    <t>Vyrovnání podkladu stěrkou pevnosti 20 MPa tl 3 mm</t>
  </si>
  <si>
    <t>302481336</t>
  </si>
  <si>
    <t>Příprava podkladu vyrovnání samonivelační stěrkou podlah min.pevnosti 20 MPa, tloušťky do 3 mm</t>
  </si>
  <si>
    <t>doplnění vlysů v místě bouraného zdiva</t>
  </si>
  <si>
    <t>4,0*1,0</t>
  </si>
  <si>
    <t>2,0*1,0</t>
  </si>
  <si>
    <t xml:space="preserve">doplnění pokoj </t>
  </si>
  <si>
    <t>3,6*1,3</t>
  </si>
  <si>
    <t>82</t>
  </si>
  <si>
    <t>775449124</t>
  </si>
  <si>
    <t>Montáž podlahové lišty ukončovací připevněné zaklapnutím</t>
  </si>
  <si>
    <t>-1226471432</t>
  </si>
  <si>
    <t>Montáž lišty ukončovací zaklapnuté</t>
  </si>
  <si>
    <t>(6,77+6,4+4,16*2)</t>
  </si>
  <si>
    <t>(3,5*2+6,33+5,8)</t>
  </si>
  <si>
    <t>-0,8</t>
  </si>
  <si>
    <t>ložnice</t>
  </si>
  <si>
    <t>(7,6+8,2+5,8+5,6)</t>
  </si>
  <si>
    <t>-(0,8+0,7)</t>
  </si>
  <si>
    <t>(2,3*2+1,7*2)</t>
  </si>
  <si>
    <t>83</t>
  </si>
  <si>
    <t>614181020</t>
  </si>
  <si>
    <t>lišta dřevěná buk 8x35 mm</t>
  </si>
  <si>
    <t>1432877840</t>
  </si>
  <si>
    <t>lišta podlahová dřevěná buk 8x35 mm</t>
  </si>
  <si>
    <t>70,82*1,1 'Přepočtené koeficientem množství</t>
  </si>
  <si>
    <t>84</t>
  </si>
  <si>
    <t>775511411.1</t>
  </si>
  <si>
    <t>Podlahy z vlysů lepených - vzhled dle stávajících vlysů</t>
  </si>
  <si>
    <t>1508393962</t>
  </si>
  <si>
    <t>Podlahy vlysové masivní lepené rybinový, řemenový, průpletový vzor s tmelením a broušením, bez povrchové úpravy a olištování z vlysů tl. do 22 mm šířky přes 40 do 50 mm, délky přes 240 do 300 mm I dub, třída</t>
  </si>
  <si>
    <t>85</t>
  </si>
  <si>
    <t>775511800</t>
  </si>
  <si>
    <t>Demontáž podlah vlysových lepených s lištami lepenými</t>
  </si>
  <si>
    <t>537076584</t>
  </si>
  <si>
    <t xml:space="preserve">Demontáž podlah vlysových  s lištami lepených</t>
  </si>
  <si>
    <t>pokoj 2.03</t>
  </si>
  <si>
    <t>14,0</t>
  </si>
  <si>
    <t>86</t>
  </si>
  <si>
    <t>775591905</t>
  </si>
  <si>
    <t>Tmelení celoplošné vlysové, parketové podlahy</t>
  </si>
  <si>
    <t>-1955407768</t>
  </si>
  <si>
    <t>Ostatní práce-tmelení celoplošné, podlah vlysových, parketových</t>
  </si>
  <si>
    <t>stávající a doplněná vlysová podlaha</t>
  </si>
  <si>
    <t>26,1+18,9</t>
  </si>
  <si>
    <t>87</t>
  </si>
  <si>
    <t>775591919</t>
  </si>
  <si>
    <t>Broušení celkové včetně tmelení</t>
  </si>
  <si>
    <t>369896080</t>
  </si>
  <si>
    <t>Ostatní práce - broušení podlah vlysových, palubkových, parketových nebo mozaikových celkové včetně tmelení s broušením hrubým, středním a jemným</t>
  </si>
  <si>
    <t>88</t>
  </si>
  <si>
    <t>775591920</t>
  </si>
  <si>
    <t>Vysátí povrchu</t>
  </si>
  <si>
    <t>1095875870</t>
  </si>
  <si>
    <t>Ostatní práce - vysátí</t>
  </si>
  <si>
    <t>89</t>
  </si>
  <si>
    <t>775591929</t>
  </si>
  <si>
    <t>Celkové lakování</t>
  </si>
  <si>
    <t>191972312</t>
  </si>
  <si>
    <t>Ostatní práce- lakování celkové základní lak, mezibroušení, vrchní lak, mezibroušení, vrchní lak</t>
  </si>
  <si>
    <t>90</t>
  </si>
  <si>
    <t>775591931</t>
  </si>
  <si>
    <t>Nátěr olejem a voskování</t>
  </si>
  <si>
    <t>1712890385</t>
  </si>
  <si>
    <t>Ostatní práce- dokončovací nátěr olejem a voskování</t>
  </si>
  <si>
    <t>91</t>
  </si>
  <si>
    <t>998775202</t>
  </si>
  <si>
    <t>Přesun hmot procentní pro podlahy dřevěné v objektech v do 12 m</t>
  </si>
  <si>
    <t>-431729568</t>
  </si>
  <si>
    <t xml:space="preserve">Přesun hmot pro podlahy skládané  stanovený procentní sazbou (%) z ceny vodorovná dopravní vzdálenost do 50 m v objektech výšky přes 6 do 12 m</t>
  </si>
  <si>
    <t>776</t>
  </si>
  <si>
    <t>Podlahy povlakové</t>
  </si>
  <si>
    <t>92</t>
  </si>
  <si>
    <t>776111311</t>
  </si>
  <si>
    <t>Vysátí podkladu povlakových podlah</t>
  </si>
  <si>
    <t>1113995794</t>
  </si>
  <si>
    <t>ložnice, šatna</t>
  </si>
  <si>
    <t>19,6+4,1</t>
  </si>
  <si>
    <t>93</t>
  </si>
  <si>
    <t>776121111</t>
  </si>
  <si>
    <t>Vodou ředitelná penetrace savého podkladu povlakových podlah ředěná v poměru 1:3</t>
  </si>
  <si>
    <t>-1570427197</t>
  </si>
  <si>
    <t>Příprava podkladu penetrace vodou ředitelná na savý podklad (válečkováním) ředěná v poměru 1:3 podlah</t>
  </si>
  <si>
    <t>94</t>
  </si>
  <si>
    <t>776141111</t>
  </si>
  <si>
    <t>Vyrovnání podkladu povlakových podlah stěrkou pevnosti 20 MPa tl 3 mm</t>
  </si>
  <si>
    <t>-978862304</t>
  </si>
  <si>
    <t>95</t>
  </si>
  <si>
    <t>776201812</t>
  </si>
  <si>
    <t>Demontáž lepených povlakových podlah ručně</t>
  </si>
  <si>
    <t>1116514419</t>
  </si>
  <si>
    <t>Demontáž lepených povlakových podlah ručně-B.02+B.05</t>
  </si>
  <si>
    <t>stávající podlahové krytiny</t>
  </si>
  <si>
    <t>12,6+1,6+30,9</t>
  </si>
  <si>
    <t>96</t>
  </si>
  <si>
    <t>776221121</t>
  </si>
  <si>
    <t>Lepení pásů z PVC standardním lepidlem</t>
  </si>
  <si>
    <t>-1209861316</t>
  </si>
  <si>
    <t>Montáž podlahovin z PVC lepením standardním lepidlem z pásů elektrostaticky vodivých</t>
  </si>
  <si>
    <t>97</t>
  </si>
  <si>
    <t>28411021</t>
  </si>
  <si>
    <t xml:space="preserve">podlahovina PVC zátěžová </t>
  </si>
  <si>
    <t>-450574136</t>
  </si>
  <si>
    <t>podlahovina PVC zátěžová homogenní tl. 2,00 mm, úprava PUR, třída zátěže 34/43, hořlavost Bfl S1, hmotnost 3550 g/m2</t>
  </si>
  <si>
    <t>23,7*1,1 'Přepočtené koeficientem množství</t>
  </si>
  <si>
    <t>98</t>
  </si>
  <si>
    <t>776421111</t>
  </si>
  <si>
    <t>Montáž obvodových lišt lepením</t>
  </si>
  <si>
    <t>-806009273</t>
  </si>
  <si>
    <t>Montáž lišt obvodových lepených</t>
  </si>
  <si>
    <t>99</t>
  </si>
  <si>
    <t>28411007</t>
  </si>
  <si>
    <t>lišta soklová PVC 15 x 50 mm</t>
  </si>
  <si>
    <t>-2040315516</t>
  </si>
  <si>
    <t>1*1,02 'Přepočtené koeficientem množství</t>
  </si>
  <si>
    <t>998776202</t>
  </si>
  <si>
    <t>Přesun hmot procentní pro podlahy povlakové v objektech v do 12 m</t>
  </si>
  <si>
    <t>1578957754</t>
  </si>
  <si>
    <t>781</t>
  </si>
  <si>
    <t>Dokončovací práce - obklady</t>
  </si>
  <si>
    <t>101</t>
  </si>
  <si>
    <t>781419197</t>
  </si>
  <si>
    <t>Příplatek k montáži obkladů vnitřních pórovinových za spárování silikonem</t>
  </si>
  <si>
    <t>-881138154</t>
  </si>
  <si>
    <t>Montáž obkladů vnitřních stěn z obkladaček a dekorů (listel) pórovinových Příplatek k cenám obkladaček za spárování silikonem</t>
  </si>
  <si>
    <t>8*2,0+1,3</t>
  </si>
  <si>
    <t>102</t>
  </si>
  <si>
    <t>781474114</t>
  </si>
  <si>
    <t>Montáž obkladů vnitřních keramických hladkých do 22 ks/m2 lepených flexibilním lepidlem - vč. profilů plastových</t>
  </si>
  <si>
    <t>-1391341576</t>
  </si>
  <si>
    <t>Montáž obkladů vnitřních keramických hladkých do 22 ks/m2 lepených flexibilním lepidlem</t>
  </si>
  <si>
    <t>(1,8*2+1,9*2)*2,0</t>
  </si>
  <si>
    <t>(1,6*2+1,3*2)*2,0</t>
  </si>
  <si>
    <t>(2,17+4,0)*0,8</t>
  </si>
  <si>
    <t>103</t>
  </si>
  <si>
    <t>597610410</t>
  </si>
  <si>
    <t>obkládačky keramické 20 x 25 cm</t>
  </si>
  <si>
    <t>1057377138</t>
  </si>
  <si>
    <t>28,536*1,1 'Přepočtené koeficientem množství</t>
  </si>
  <si>
    <t>104</t>
  </si>
  <si>
    <t>781479191</t>
  </si>
  <si>
    <t>Příplatek k montáži obkladů vnitřních keramických hladkých za plochu do 10 m2</t>
  </si>
  <si>
    <t>-1142290439</t>
  </si>
  <si>
    <t>105</t>
  </si>
  <si>
    <t>998781202</t>
  </si>
  <si>
    <t>Přesun hmot procentní pro obklady keramické v objektech v do 12 m</t>
  </si>
  <si>
    <t>-229325222</t>
  </si>
  <si>
    <t>783</t>
  </si>
  <si>
    <t>Nátěry</t>
  </si>
  <si>
    <t>106</t>
  </si>
  <si>
    <t>783314101</t>
  </si>
  <si>
    <t>Základní jednonásobný syntetický nátěr zámečnických konstrukcí</t>
  </si>
  <si>
    <t>1001931177</t>
  </si>
  <si>
    <t>1,25*8 " zárubně</t>
  </si>
  <si>
    <t>107</t>
  </si>
  <si>
    <t>783315101</t>
  </si>
  <si>
    <t>Mezinátěr jednonásobný syntetický standardní zámečnických konstrukcí</t>
  </si>
  <si>
    <t>-1743778930</t>
  </si>
  <si>
    <t>108</t>
  </si>
  <si>
    <t>783317101</t>
  </si>
  <si>
    <t>Krycí jednonásobný syntetický standardní nátěr zámečnických konstrukcí</t>
  </si>
  <si>
    <t>-462249894</t>
  </si>
  <si>
    <t>784</t>
  </si>
  <si>
    <t xml:space="preserve"> Dokončovací práce</t>
  </si>
  <si>
    <t>109</t>
  </si>
  <si>
    <t>784121001</t>
  </si>
  <si>
    <t>Oškrabání malby v mísnostech výšky do 3,80 m</t>
  </si>
  <si>
    <t>-1684472558</t>
  </si>
  <si>
    <t>26,1+14,1+2,0+3,6+3,4+12,5+4,1+19,6+18,9 "stropy</t>
  </si>
  <si>
    <t>stávající malba stěn</t>
  </si>
  <si>
    <t>289,46 "oprava omítek</t>
  </si>
  <si>
    <t>110</t>
  </si>
  <si>
    <t>784181101</t>
  </si>
  <si>
    <t>Základní akrylátová jednonásobná penetrace podkladu v místnostech výšky do 3,80m</t>
  </si>
  <si>
    <t>2119954176</t>
  </si>
  <si>
    <t>104,3 "stropy</t>
  </si>
  <si>
    <t>276,86"štukování stěn</t>
  </si>
  <si>
    <t>111</t>
  </si>
  <si>
    <t>784221101</t>
  </si>
  <si>
    <t xml:space="preserve">Dvojnásobné bílé malby  ze směsí za sucha dobře otěruvzdorných v místnostech do 3,80 m</t>
  </si>
  <si>
    <t>1582503004</t>
  </si>
  <si>
    <t>VRN</t>
  </si>
  <si>
    <t xml:space="preserve"> Vedlejší rozpočtové náklady</t>
  </si>
  <si>
    <t>VRN1</t>
  </si>
  <si>
    <t>Průzkumné, geodetické a projektové práce</t>
  </si>
  <si>
    <t>112</t>
  </si>
  <si>
    <t>013254000</t>
  </si>
  <si>
    <t>Dokumentace skutečného provedení stavby</t>
  </si>
  <si>
    <t>1024</t>
  </si>
  <si>
    <t>-1680103589</t>
  </si>
  <si>
    <t>Průzkumné, geodetické a projektové práce projektové práce dokumentace stavby (výkresová a textová) skutečného provedení stavby</t>
  </si>
  <si>
    <t>VRN3</t>
  </si>
  <si>
    <t xml:space="preserve"> Zařízení staveniště</t>
  </si>
  <si>
    <t>113</t>
  </si>
  <si>
    <t>030001000</t>
  </si>
  <si>
    <t>Zařízení staveniště</t>
  </si>
  <si>
    <t>674888659</t>
  </si>
  <si>
    <t>VRN4</t>
  </si>
  <si>
    <t xml:space="preserve"> Inženýrská činnost</t>
  </si>
  <si>
    <t>114</t>
  </si>
  <si>
    <t>045002001</t>
  </si>
  <si>
    <t>Kompletační a inženýrská činnost</t>
  </si>
  <si>
    <t>2005240219</t>
  </si>
  <si>
    <t>Hlavní tituly průvodních činností a nákladů inženýrská činnost kompletační a inženýrská činnost</t>
  </si>
  <si>
    <t>VRN7</t>
  </si>
  <si>
    <t xml:space="preserve"> Provozní vlivy</t>
  </si>
  <si>
    <t>115</t>
  </si>
  <si>
    <t>070001000</t>
  </si>
  <si>
    <t>Provozní vlivy</t>
  </si>
  <si>
    <t>1479631438</t>
  </si>
  <si>
    <t>180725-2 - Silnoproud - byt č.1, Mariánská 204, Česká Lípa</t>
  </si>
  <si>
    <t>741 - Elektroinstalace - silnoproud</t>
  </si>
  <si>
    <t>Elektroinstalace - silnoproud</t>
  </si>
  <si>
    <t>Pol1</t>
  </si>
  <si>
    <t>trubka oheb.el.inst.(pod) typ 23- 13.5mm</t>
  </si>
  <si>
    <t>1986836343</t>
  </si>
  <si>
    <t>Pol2</t>
  </si>
  <si>
    <t>trubka oheb.el.inst.(pod) typ 23- 16mm</t>
  </si>
  <si>
    <t>1354937291</t>
  </si>
  <si>
    <t>Pol3</t>
  </si>
  <si>
    <t>krab.pristrojova KU 68-1901</t>
  </si>
  <si>
    <t>ks</t>
  </si>
  <si>
    <t>-732582625</t>
  </si>
  <si>
    <t>Pol4</t>
  </si>
  <si>
    <t>krab.odbocna + vicko ,bez zap. KU 68 -1902</t>
  </si>
  <si>
    <t>-804076640</t>
  </si>
  <si>
    <t>Pol5</t>
  </si>
  <si>
    <t>krab.odbocna + vicko ,bez zap. KO97</t>
  </si>
  <si>
    <t>-1756036205</t>
  </si>
  <si>
    <t>Pol6</t>
  </si>
  <si>
    <t>osazeni svork. 3x2.5</t>
  </si>
  <si>
    <t>1514912260</t>
  </si>
  <si>
    <t>Pol7</t>
  </si>
  <si>
    <t>osazeni svork. 4x2.5</t>
  </si>
  <si>
    <t>-1675731463</t>
  </si>
  <si>
    <t>Pol8</t>
  </si>
  <si>
    <t>osazeni svork. 5X2.5</t>
  </si>
  <si>
    <t>-1335939374</t>
  </si>
  <si>
    <t>Pol9</t>
  </si>
  <si>
    <t>spínač obyč., raz.1 s krytem</t>
  </si>
  <si>
    <t>-1073732955</t>
  </si>
  <si>
    <t>Pol10</t>
  </si>
  <si>
    <t>přepínač sériový obyč., raz.5 s krytem</t>
  </si>
  <si>
    <t>-726650474</t>
  </si>
  <si>
    <t>Pol11</t>
  </si>
  <si>
    <t>přepínač střídavý obyč., raz.6 s krytem</t>
  </si>
  <si>
    <t>1468215617</t>
  </si>
  <si>
    <t>Pol12</t>
  </si>
  <si>
    <t>přepínač křížový obyč., raz.7 s krytem</t>
  </si>
  <si>
    <t>-1852558311</t>
  </si>
  <si>
    <t>Pol13</t>
  </si>
  <si>
    <t>ovladač zapínací obyč., řaz.1/0 s krytem</t>
  </si>
  <si>
    <t>1086167066</t>
  </si>
  <si>
    <t>Pol14</t>
  </si>
  <si>
    <t>zasuvka 16A/250V, IP40 jednonásobná s krytem</t>
  </si>
  <si>
    <t>937168697</t>
  </si>
  <si>
    <t>Pol15</t>
  </si>
  <si>
    <t>zasuvka TV,R průběžná s krytem</t>
  </si>
  <si>
    <t>548169665</t>
  </si>
  <si>
    <t>Pol16</t>
  </si>
  <si>
    <t>zasuvka TV,R koncová s krytem</t>
  </si>
  <si>
    <t>-375183746</t>
  </si>
  <si>
    <t>Pol17</t>
  </si>
  <si>
    <t>zásuvka jednonásobná datová Cat.6 – RJ45 s krytem</t>
  </si>
  <si>
    <t>-666167419</t>
  </si>
  <si>
    <t>Pol18</t>
  </si>
  <si>
    <t>zásuvka dvojnásobná datová Cat.6 – RJ45 s krytem</t>
  </si>
  <si>
    <t>-447700990</t>
  </si>
  <si>
    <t>Pol19</t>
  </si>
  <si>
    <t>vývodka pro pohyblivý přívod 3x400V/16A, IP20 s krytem</t>
  </si>
  <si>
    <t>505755419</t>
  </si>
  <si>
    <t>Pol20</t>
  </si>
  <si>
    <t>termostat prostorový programovatelný 230V/10A, IP20</t>
  </si>
  <si>
    <t>-197490910</t>
  </si>
  <si>
    <t>Pol21</t>
  </si>
  <si>
    <t>ventilátor 230V, min.150m3/hod., s doběhem, s automat.žaluzií</t>
  </si>
  <si>
    <t>1256714170</t>
  </si>
  <si>
    <t>Pol22</t>
  </si>
  <si>
    <t>autonomní hlásič požáru, baterie 10let</t>
  </si>
  <si>
    <t>894556653</t>
  </si>
  <si>
    <t>Pol23</t>
  </si>
  <si>
    <t>domovní zvonek nejiskřící</t>
  </si>
  <si>
    <t>713941329</t>
  </si>
  <si>
    <t>Pol24</t>
  </si>
  <si>
    <t>zvonkové tlačítko</t>
  </si>
  <si>
    <t>-89085373</t>
  </si>
  <si>
    <t>Pol25</t>
  </si>
  <si>
    <t>vývod pro svítidlo ukončený svorkovnicí</t>
  </si>
  <si>
    <t>-476708234</t>
  </si>
  <si>
    <t>Pol26</t>
  </si>
  <si>
    <t>svítidlo žárovkové 1x60W/IP65, STYX (ozn.A, B)</t>
  </si>
  <si>
    <t>-324158760</t>
  </si>
  <si>
    <t>Pol27</t>
  </si>
  <si>
    <t>svítidlo LED 12W/IP20, s vypínačem, pod linku, Petra LED (ozn.C)</t>
  </si>
  <si>
    <t>876486749</t>
  </si>
  <si>
    <t>Pol28</t>
  </si>
  <si>
    <t>Kabel CYKY 3-Ox1.5 mm2 750V (PO)</t>
  </si>
  <si>
    <t>92949542</t>
  </si>
  <si>
    <t>Pol29</t>
  </si>
  <si>
    <t>Kabel CYKY 4-Ox1.5 mm2 750V (PO)</t>
  </si>
  <si>
    <t>-347487720</t>
  </si>
  <si>
    <t>Pol30</t>
  </si>
  <si>
    <t>Kabel CYKY 3-Jx1.5 mm2 750V (PO)</t>
  </si>
  <si>
    <t>-647309057</t>
  </si>
  <si>
    <t>Pol31</t>
  </si>
  <si>
    <t>Kabel CYKY 3-Jx2.5 mm2 750V (PO)</t>
  </si>
  <si>
    <t>-2023041629</t>
  </si>
  <si>
    <t>Pol32</t>
  </si>
  <si>
    <t>Kabel CYKY 5-Jx1.5 mm2 750V (PO)</t>
  </si>
  <si>
    <t>-987300272</t>
  </si>
  <si>
    <t>Pol33</t>
  </si>
  <si>
    <t>Kabel CYKY 5-Jx4 mm2 750V (PO)</t>
  </si>
  <si>
    <t>-278710150</t>
  </si>
  <si>
    <t>Pol34</t>
  </si>
  <si>
    <t>Vodič CY 4 mm2 (PU)</t>
  </si>
  <si>
    <t>-482019678</t>
  </si>
  <si>
    <t>Pol35</t>
  </si>
  <si>
    <t>Vodič CY 6 mm2 (PU)</t>
  </si>
  <si>
    <t>-1128688842</t>
  </si>
  <si>
    <t>Pol36</t>
  </si>
  <si>
    <t>Vodič CY 16 mm2 (PU)</t>
  </si>
  <si>
    <t>-456288356</t>
  </si>
  <si>
    <t>Pol37</t>
  </si>
  <si>
    <t>koax.kabel Belden H121 (TR)</t>
  </si>
  <si>
    <t>-1010154277</t>
  </si>
  <si>
    <t>Pol38</t>
  </si>
  <si>
    <t>datový kabel U/UTP Cat.6</t>
  </si>
  <si>
    <t>-1934660157</t>
  </si>
  <si>
    <t>Pol39</t>
  </si>
  <si>
    <t>Kabel J-Y(St)Y 2x2x0,8mm</t>
  </si>
  <si>
    <t>-1826355506</t>
  </si>
  <si>
    <t>Pol40</t>
  </si>
  <si>
    <t>Rozvaděč RB1, IP30/25A (podle EL-03)</t>
  </si>
  <si>
    <t>156856174</t>
  </si>
  <si>
    <t>Pol41</t>
  </si>
  <si>
    <t>Demontáže</t>
  </si>
  <si>
    <t>hod.</t>
  </si>
  <si>
    <t>1571498946</t>
  </si>
  <si>
    <t>Pol42</t>
  </si>
  <si>
    <t>Stavební přípomoce (sekání rýh, průrazy, začištění, ....)</t>
  </si>
  <si>
    <t>-142130808</t>
  </si>
  <si>
    <t>Zednické práce (sekání rýh, průrazy,...)</t>
  </si>
  <si>
    <t>Pol43</t>
  </si>
  <si>
    <t>Zákres skutečného provedení</t>
  </si>
  <si>
    <t>1763127962</t>
  </si>
  <si>
    <t>Pol44</t>
  </si>
  <si>
    <t>Výchozí revize</t>
  </si>
  <si>
    <t>686297061</t>
  </si>
  <si>
    <t>180725-3 - Ústřední vytápění - byt č.1, Mariánská 204, Česká Lípa</t>
  </si>
  <si>
    <t xml:space="preserve">    731 -  Ústřední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</si>
  <si>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</si>
  <si>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</si>
  <si>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</si>
  <si>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</si>
  <si>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 xml:space="preserve"> Ústřední vytápění</t>
  </si>
  <si>
    <t>731244204R</t>
  </si>
  <si>
    <t>Kotel ocelový závěsný na plyn kondenzační o výkonu 4,7 – 25,8 kW se zásobníkem 54l včetně bezdrátově ovládaného regulátororu, vč. příslušenství (ventily, filtry,...)</t>
  </si>
  <si>
    <t>961277353</t>
  </si>
  <si>
    <t>998731202</t>
  </si>
  <si>
    <t>Přesun hmot procentní pro kotelny v objektech v do 12 m</t>
  </si>
  <si>
    <t>1440641586</t>
  </si>
  <si>
    <t>733</t>
  </si>
  <si>
    <t>Ústřední vytápění - rozvodné potrubí</t>
  </si>
  <si>
    <t>733222102.1</t>
  </si>
  <si>
    <t>Potrubí měděné polotvrdé, dvoutrubkový rozvod, DIN 1786, D 15x1, vč. příslušenství</t>
  </si>
  <si>
    <t>-1379279989</t>
  </si>
  <si>
    <t>733222103.1</t>
  </si>
  <si>
    <t>Potrubí měděné polotvrdé, dvoutrubkový rozvod, DIN 1786, D 18x1, vč. příslušenství</t>
  </si>
  <si>
    <t>2080092764</t>
  </si>
  <si>
    <t>733222104.1</t>
  </si>
  <si>
    <t>Potrubí měděné polotvrdé, dvoutrubkový rozvod, DIN 1786, D 22x1, vč. příslušenství</t>
  </si>
  <si>
    <t>-59863754</t>
  </si>
  <si>
    <t>733390104R</t>
  </si>
  <si>
    <t>Ochrana potrubí primátrních okruhů tepelně izolačními trubicemi z mirelonu tl.13 mm D do 38 mm</t>
  </si>
  <si>
    <t>-1129780939</t>
  </si>
  <si>
    <t>998733202</t>
  </si>
  <si>
    <t>Přesun hmot procentní pro rozvody potrubí v objektech v do 12 m</t>
  </si>
  <si>
    <t>-1268013304</t>
  </si>
  <si>
    <t xml:space="preserve">Přesun hmot pro rozvody potrubí  stanovený procentní sazbou z ceny vodorovná dopravní vzdálenost do 50 m v objektech výšky přes 6 do 12 m</t>
  </si>
  <si>
    <t>734</t>
  </si>
  <si>
    <t>Ústřední vytápění - armatury</t>
  </si>
  <si>
    <t>734221682</t>
  </si>
  <si>
    <t xml:space="preserve">Termostatická hlavice </t>
  </si>
  <si>
    <t>-2047066068</t>
  </si>
  <si>
    <t>734292714</t>
  </si>
  <si>
    <t>Kohout kulový přímý DN 20</t>
  </si>
  <si>
    <t>-1865945824</t>
  </si>
  <si>
    <t>723.14</t>
  </si>
  <si>
    <t>Tlakoměr ( 0-6 KPa) prům. 160 mm, kondenzační smyčka, trojcestný ventil (uzávěr)</t>
  </si>
  <si>
    <t>71188477</t>
  </si>
  <si>
    <t>tlakoměr 0-160 kPa s tlakom. smyčkou a KU</t>
  </si>
  <si>
    <t>998734202</t>
  </si>
  <si>
    <t>Přesun hmot procentní pro armatury v objektech v do 12 m</t>
  </si>
  <si>
    <t>507138438</t>
  </si>
  <si>
    <t xml:space="preserve">Přesun hmot pro armatury  stanovený procentní sazbou (%) z ceny vodorovná dopravní vzdálenost do 50 m v objektech výšky přes 6 do 12 m</t>
  </si>
  <si>
    <t>735</t>
  </si>
  <si>
    <t>Ústřední vytápění - otopná tělesa</t>
  </si>
  <si>
    <t>735151673</t>
  </si>
  <si>
    <t>Otopné těleso panelové třídeskové 3 přídavné přestupní plochy výška/délka 600/600 mm výkon 1444 W</t>
  </si>
  <si>
    <t>536331572</t>
  </si>
  <si>
    <t>Otopná tělesa panelová třídesková PN 1,0 MPa, T do 110°C se třemi přídavnými přestupními plochami výšky tělesa 600 mm stavební délky / výkonu 600 mm / 1444 W</t>
  </si>
  <si>
    <t>735151677</t>
  </si>
  <si>
    <t>Otopné těleso panelové třídeskové 3 přídavné přestupní plochy výška/délka 600/1000 mm výkon 2406 W</t>
  </si>
  <si>
    <t>2100741747</t>
  </si>
  <si>
    <t>Otopná tělesa panelová třídesková PN 1,0 MPa, T do 110°C se třemi přídavnými přestupními plochami výšky tělesa 600 mm stavební délky / výkonu 1000 mm / 2406 W</t>
  </si>
  <si>
    <t>735151679</t>
  </si>
  <si>
    <t>Otopné těleso panelové třídeskové 3 přídavné přestupní plochy výška/délka 600/1200 mm výkon 2887 W</t>
  </si>
  <si>
    <t>-314882770</t>
  </si>
  <si>
    <t>Otopná tělesa panelová třídesková PN 1,0 MPa, T do 110°C se třemi přídavnými přestupními plochami výšky tělesa 600 mm stavební délky / výkonu 1200 mm / 2887 W</t>
  </si>
  <si>
    <t>735151699</t>
  </si>
  <si>
    <t>Otopné těleso panelové třídeskové 3 přídavné přestupní plochy výška/délka 900/1200 mm výkon 3994 W</t>
  </si>
  <si>
    <t>464779783</t>
  </si>
  <si>
    <t>Otopná tělesa panelová třídesková PN 1,0 MPa, T do 110°C se třemi přídavnými přestupními plochami výšky tělesa 900 mm stavební délky / výkonu 1200 mm / 3994 W</t>
  </si>
  <si>
    <t>735151700.1</t>
  </si>
  <si>
    <t>Otopné těleso panelové třídeskové 3 přídavné přestupní plochy výška/délka 900/1800 mm výkon 4659 W</t>
  </si>
  <si>
    <t>-276520512</t>
  </si>
  <si>
    <t>Otopná tělesa panelová třídesková PN 1,0 MPa, T do 110°C se třemi přídavnými přestupními plochami výšky tělesa 900 mm stavební délky / výkonu 1800 mm / 4659 W</t>
  </si>
  <si>
    <t>735191905</t>
  </si>
  <si>
    <t>Odvzdušnění otopných těles</t>
  </si>
  <si>
    <t>-869574606</t>
  </si>
  <si>
    <t>735191910</t>
  </si>
  <si>
    <t>Napuštění vody do otopných těles</t>
  </si>
  <si>
    <t>1020373183</t>
  </si>
  <si>
    <t>0,6*0,6*3</t>
  </si>
  <si>
    <t>0,6*1,0*3</t>
  </si>
  <si>
    <t>0,6*1,2*3</t>
  </si>
  <si>
    <t>0,9*1,2*1</t>
  </si>
  <si>
    <t>0,9*1,8*1</t>
  </si>
  <si>
    <t>998735202</t>
  </si>
  <si>
    <t>Přesun hmot procentní pro otopná tělesa v objektech v do 12 m</t>
  </si>
  <si>
    <t>-593179350</t>
  </si>
  <si>
    <t xml:space="preserve">Přesun hmot pro otopná tělesa  stanovený procentní sazbou (%) z ceny vodorovná dopravní vzdálenost do 50 m v objektech výšky přes 6 do 12 m</t>
  </si>
  <si>
    <t>043114000R3</t>
  </si>
  <si>
    <t>Tlaková zkouška plynovodu včetně revize</t>
  </si>
  <si>
    <t>-518169546</t>
  </si>
  <si>
    <t>043114000R4</t>
  </si>
  <si>
    <t>Stavební přípomoce pro ÚT</t>
  </si>
  <si>
    <t>-182229722</t>
  </si>
  <si>
    <t>043114000R5</t>
  </si>
  <si>
    <t>Vyregulování otopné soustavy</t>
  </si>
  <si>
    <t>sada</t>
  </si>
  <si>
    <t>2138192790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</si>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</sst>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20</v>
      </c>
    </row>
    <row r="7" ht="14.4" customHeight="1">
      <c r="B7" s="28"/>
      <c r="C7" s="29"/>
      <c r="D7" s="40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23</v>
      </c>
      <c r="AL7" s="29"/>
      <c r="AM7" s="29"/>
      <c r="AN7" s="35" t="s">
        <v>22</v>
      </c>
      <c r="AO7" s="29"/>
      <c r="AP7" s="29"/>
      <c r="AQ7" s="31"/>
      <c r="BE7" s="39"/>
      <c r="BS7" s="24" t="s">
        <v>24</v>
      </c>
    </row>
    <row r="8" ht="14.4" customHeight="1">
      <c r="B8" s="28"/>
      <c r="C8" s="29"/>
      <c r="D8" s="40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27</v>
      </c>
      <c r="AL8" s="29"/>
      <c r="AM8" s="29"/>
      <c r="AN8" s="41" t="s">
        <v>28</v>
      </c>
      <c r="AO8" s="29"/>
      <c r="AP8" s="29"/>
      <c r="AQ8" s="31"/>
      <c r="BE8" s="39"/>
      <c r="BS8" s="24" t="s">
        <v>29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30</v>
      </c>
    </row>
    <row r="10" ht="14.4" customHeight="1">
      <c r="B10" s="28"/>
      <c r="C10" s="29"/>
      <c r="D10" s="40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32</v>
      </c>
      <c r="AL10" s="29"/>
      <c r="AM10" s="29"/>
      <c r="AN10" s="35" t="s">
        <v>22</v>
      </c>
      <c r="AO10" s="29"/>
      <c r="AP10" s="29"/>
      <c r="AQ10" s="31"/>
      <c r="BE10" s="39"/>
      <c r="BS10" s="24" t="s">
        <v>20</v>
      </c>
    </row>
    <row r="11" ht="18.48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34</v>
      </c>
      <c r="AL11" s="29"/>
      <c r="AM11" s="29"/>
      <c r="AN11" s="35" t="s">
        <v>22</v>
      </c>
      <c r="AO11" s="29"/>
      <c r="AP11" s="29"/>
      <c r="AQ11" s="31"/>
      <c r="BE11" s="39"/>
      <c r="BS11" s="24" t="s">
        <v>20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20</v>
      </c>
    </row>
    <row r="13" ht="14.4" customHeight="1">
      <c r="B13" s="28"/>
      <c r="C13" s="29"/>
      <c r="D13" s="40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32</v>
      </c>
      <c r="AL13" s="29"/>
      <c r="AM13" s="29"/>
      <c r="AN13" s="42" t="s">
        <v>36</v>
      </c>
      <c r="AO13" s="29"/>
      <c r="AP13" s="29"/>
      <c r="AQ13" s="31"/>
      <c r="BE13" s="39"/>
      <c r="BS13" s="24" t="s">
        <v>20</v>
      </c>
    </row>
    <row r="14">
      <c r="B14" s="28"/>
      <c r="C14" s="29"/>
      <c r="D14" s="29"/>
      <c r="E14" s="42" t="s">
        <v>36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34</v>
      </c>
      <c r="AL14" s="29"/>
      <c r="AM14" s="29"/>
      <c r="AN14" s="42" t="s">
        <v>36</v>
      </c>
      <c r="AO14" s="29"/>
      <c r="AP14" s="29"/>
      <c r="AQ14" s="31"/>
      <c r="BE14" s="39"/>
      <c r="BS14" s="24" t="s">
        <v>20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32</v>
      </c>
      <c r="AL16" s="29"/>
      <c r="AM16" s="29"/>
      <c r="AN16" s="35" t="s">
        <v>22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34</v>
      </c>
      <c r="AL17" s="29"/>
      <c r="AM17" s="29"/>
      <c r="AN17" s="35" t="s">
        <v>22</v>
      </c>
      <c r="AO17" s="29"/>
      <c r="AP17" s="29"/>
      <c r="AQ17" s="31"/>
      <c r="BE17" s="39"/>
      <c r="BS17" s="24" t="s">
        <v>39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22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41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42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43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44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45</v>
      </c>
      <c r="E26" s="54"/>
      <c r="F26" s="55" t="s">
        <v>46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47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48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49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50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51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52</v>
      </c>
      <c r="U32" s="61"/>
      <c r="V32" s="61"/>
      <c r="W32" s="61"/>
      <c r="X32" s="63" t="s">
        <v>53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54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180725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Stavební úpravy bytu č.1, Mariánská 204, Česká Lípa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25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Česká Lípa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27</v>
      </c>
      <c r="AJ44" s="74"/>
      <c r="AK44" s="74"/>
      <c r="AL44" s="74"/>
      <c r="AM44" s="85" t="str">
        <f>IF(AN8= "","",AN8)</f>
        <v>25. 7. 2018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31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Město Česká Lípa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37</v>
      </c>
      <c r="AJ46" s="74"/>
      <c r="AK46" s="74"/>
      <c r="AL46" s="74"/>
      <c r="AM46" s="77" t="str">
        <f>IF(E17="","",E17)</f>
        <v>Ing. Kateřina Iwanejko</v>
      </c>
      <c r="AN46" s="77"/>
      <c r="AO46" s="77"/>
      <c r="AP46" s="77"/>
      <c r="AQ46" s="74"/>
      <c r="AR46" s="72"/>
      <c r="AS46" s="86" t="s">
        <v>55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35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56</v>
      </c>
      <c r="D49" s="97"/>
      <c r="E49" s="97"/>
      <c r="F49" s="97"/>
      <c r="G49" s="97"/>
      <c r="H49" s="98"/>
      <c r="I49" s="99" t="s">
        <v>57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58</v>
      </c>
      <c r="AH49" s="97"/>
      <c r="AI49" s="97"/>
      <c r="AJ49" s="97"/>
      <c r="AK49" s="97"/>
      <c r="AL49" s="97"/>
      <c r="AM49" s="97"/>
      <c r="AN49" s="99" t="s">
        <v>59</v>
      </c>
      <c r="AO49" s="97"/>
      <c r="AP49" s="97"/>
      <c r="AQ49" s="101" t="s">
        <v>60</v>
      </c>
      <c r="AR49" s="72"/>
      <c r="AS49" s="102" t="s">
        <v>61</v>
      </c>
      <c r="AT49" s="103" t="s">
        <v>62</v>
      </c>
      <c r="AU49" s="103" t="s">
        <v>63</v>
      </c>
      <c r="AV49" s="103" t="s">
        <v>64</v>
      </c>
      <c r="AW49" s="103" t="s">
        <v>65</v>
      </c>
      <c r="AX49" s="103" t="s">
        <v>66</v>
      </c>
      <c r="AY49" s="103" t="s">
        <v>67</v>
      </c>
      <c r="AZ49" s="103" t="s">
        <v>68</v>
      </c>
      <c r="BA49" s="103" t="s">
        <v>69</v>
      </c>
      <c r="BB49" s="103" t="s">
        <v>70</v>
      </c>
      <c r="BC49" s="103" t="s">
        <v>71</v>
      </c>
      <c r="BD49" s="104" t="s">
        <v>72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73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ROUND(SUM(AG52:AG54),2)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22</v>
      </c>
      <c r="AR51" s="83"/>
      <c r="AS51" s="113">
        <f>ROUND(SUM(AS52:AS54),2)</f>
        <v>0</v>
      </c>
      <c r="AT51" s="114">
        <f>ROUND(SUM(AV51:AW51),2)</f>
        <v>0</v>
      </c>
      <c r="AU51" s="115">
        <f>ROUND(SUM(AU52:AU54),5)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ROUND(SUM(AZ52:AZ54),2)</f>
        <v>0</v>
      </c>
      <c r="BA51" s="114">
        <f>ROUND(SUM(BA52:BA54),2)</f>
        <v>0</v>
      </c>
      <c r="BB51" s="114">
        <f>ROUND(SUM(BB52:BB54),2)</f>
        <v>0</v>
      </c>
      <c r="BC51" s="114">
        <f>ROUND(SUM(BC52:BC54),2)</f>
        <v>0</v>
      </c>
      <c r="BD51" s="116">
        <f>ROUND(SUM(BD52:BD54),2)</f>
        <v>0</v>
      </c>
      <c r="BS51" s="117" t="s">
        <v>74</v>
      </c>
      <c r="BT51" s="117" t="s">
        <v>75</v>
      </c>
      <c r="BU51" s="118" t="s">
        <v>76</v>
      </c>
      <c r="BV51" s="117" t="s">
        <v>77</v>
      </c>
      <c r="BW51" s="117" t="s">
        <v>7</v>
      </c>
      <c r="BX51" s="117" t="s">
        <v>78</v>
      </c>
      <c r="CL51" s="117" t="s">
        <v>22</v>
      </c>
    </row>
    <row r="52" s="5" customFormat="1" ht="31.5" customHeight="1">
      <c r="A52" s="119" t="s">
        <v>79</v>
      </c>
      <c r="B52" s="120"/>
      <c r="C52" s="121"/>
      <c r="D52" s="122" t="s">
        <v>80</v>
      </c>
      <c r="E52" s="122"/>
      <c r="F52" s="122"/>
      <c r="G52" s="122"/>
      <c r="H52" s="122"/>
      <c r="I52" s="123"/>
      <c r="J52" s="122" t="s">
        <v>19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'180725-1 - Stavební úprav...'!J27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81</v>
      </c>
      <c r="AR52" s="126"/>
      <c r="AS52" s="127">
        <v>0</v>
      </c>
      <c r="AT52" s="128">
        <f>ROUND(SUM(AV52:AW52),2)</f>
        <v>0</v>
      </c>
      <c r="AU52" s="129">
        <f>'180725-1 - Stavební úprav...'!P102</f>
        <v>0</v>
      </c>
      <c r="AV52" s="128">
        <f>'180725-1 - Stavební úprav...'!J30</f>
        <v>0</v>
      </c>
      <c r="AW52" s="128">
        <f>'180725-1 - Stavební úprav...'!J31</f>
        <v>0</v>
      </c>
      <c r="AX52" s="128">
        <f>'180725-1 - Stavební úprav...'!J32</f>
        <v>0</v>
      </c>
      <c r="AY52" s="128">
        <f>'180725-1 - Stavební úprav...'!J33</f>
        <v>0</v>
      </c>
      <c r="AZ52" s="128">
        <f>'180725-1 - Stavební úprav...'!F30</f>
        <v>0</v>
      </c>
      <c r="BA52" s="128">
        <f>'180725-1 - Stavební úprav...'!F31</f>
        <v>0</v>
      </c>
      <c r="BB52" s="128">
        <f>'180725-1 - Stavební úprav...'!F32</f>
        <v>0</v>
      </c>
      <c r="BC52" s="128">
        <f>'180725-1 - Stavební úprav...'!F33</f>
        <v>0</v>
      </c>
      <c r="BD52" s="130">
        <f>'180725-1 - Stavební úprav...'!F34</f>
        <v>0</v>
      </c>
      <c r="BT52" s="131" t="s">
        <v>24</v>
      </c>
      <c r="BV52" s="131" t="s">
        <v>77</v>
      </c>
      <c r="BW52" s="131" t="s">
        <v>82</v>
      </c>
      <c r="BX52" s="131" t="s">
        <v>7</v>
      </c>
      <c r="CL52" s="131" t="s">
        <v>22</v>
      </c>
      <c r="CM52" s="131" t="s">
        <v>24</v>
      </c>
    </row>
    <row r="53" s="5" customFormat="1" ht="31.5" customHeight="1">
      <c r="A53" s="119" t="s">
        <v>79</v>
      </c>
      <c r="B53" s="120"/>
      <c r="C53" s="121"/>
      <c r="D53" s="122" t="s">
        <v>83</v>
      </c>
      <c r="E53" s="122"/>
      <c r="F53" s="122"/>
      <c r="G53" s="122"/>
      <c r="H53" s="122"/>
      <c r="I53" s="123"/>
      <c r="J53" s="122" t="s">
        <v>84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'180725-2 - Silnoproud - b...'!J27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81</v>
      </c>
      <c r="AR53" s="126"/>
      <c r="AS53" s="127">
        <v>0</v>
      </c>
      <c r="AT53" s="128">
        <f>ROUND(SUM(AV53:AW53),2)</f>
        <v>0</v>
      </c>
      <c r="AU53" s="129">
        <f>'180725-2 - Silnoproud - b...'!P77</f>
        <v>0</v>
      </c>
      <c r="AV53" s="128">
        <f>'180725-2 - Silnoproud - b...'!J30</f>
        <v>0</v>
      </c>
      <c r="AW53" s="128">
        <f>'180725-2 - Silnoproud - b...'!J31</f>
        <v>0</v>
      </c>
      <c r="AX53" s="128">
        <f>'180725-2 - Silnoproud - b...'!J32</f>
        <v>0</v>
      </c>
      <c r="AY53" s="128">
        <f>'180725-2 - Silnoproud - b...'!J33</f>
        <v>0</v>
      </c>
      <c r="AZ53" s="128">
        <f>'180725-2 - Silnoproud - b...'!F30</f>
        <v>0</v>
      </c>
      <c r="BA53" s="128">
        <f>'180725-2 - Silnoproud - b...'!F31</f>
        <v>0</v>
      </c>
      <c r="BB53" s="128">
        <f>'180725-2 - Silnoproud - b...'!F32</f>
        <v>0</v>
      </c>
      <c r="BC53" s="128">
        <f>'180725-2 - Silnoproud - b...'!F33</f>
        <v>0</v>
      </c>
      <c r="BD53" s="130">
        <f>'180725-2 - Silnoproud - b...'!F34</f>
        <v>0</v>
      </c>
      <c r="BT53" s="131" t="s">
        <v>24</v>
      </c>
      <c r="BV53" s="131" t="s">
        <v>77</v>
      </c>
      <c r="BW53" s="131" t="s">
        <v>85</v>
      </c>
      <c r="BX53" s="131" t="s">
        <v>7</v>
      </c>
      <c r="CL53" s="131" t="s">
        <v>22</v>
      </c>
      <c r="CM53" s="131" t="s">
        <v>24</v>
      </c>
    </row>
    <row r="54" s="5" customFormat="1" ht="31.5" customHeight="1">
      <c r="A54" s="119" t="s">
        <v>79</v>
      </c>
      <c r="B54" s="120"/>
      <c r="C54" s="121"/>
      <c r="D54" s="122" t="s">
        <v>86</v>
      </c>
      <c r="E54" s="122"/>
      <c r="F54" s="122"/>
      <c r="G54" s="122"/>
      <c r="H54" s="122"/>
      <c r="I54" s="123"/>
      <c r="J54" s="122" t="s">
        <v>87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'180725-3 - Ústřední vytáp...'!J27</f>
        <v>0</v>
      </c>
      <c r="AH54" s="123"/>
      <c r="AI54" s="123"/>
      <c r="AJ54" s="123"/>
      <c r="AK54" s="123"/>
      <c r="AL54" s="123"/>
      <c r="AM54" s="123"/>
      <c r="AN54" s="124">
        <f>SUM(AG54,AT54)</f>
        <v>0</v>
      </c>
      <c r="AO54" s="123"/>
      <c r="AP54" s="123"/>
      <c r="AQ54" s="125" t="s">
        <v>81</v>
      </c>
      <c r="AR54" s="126"/>
      <c r="AS54" s="132">
        <v>0</v>
      </c>
      <c r="AT54" s="133">
        <f>ROUND(SUM(AV54:AW54),2)</f>
        <v>0</v>
      </c>
      <c r="AU54" s="134">
        <f>'180725-3 - Ústřední vytáp...'!P83</f>
        <v>0</v>
      </c>
      <c r="AV54" s="133">
        <f>'180725-3 - Ústřední vytáp...'!J30</f>
        <v>0</v>
      </c>
      <c r="AW54" s="133">
        <f>'180725-3 - Ústřední vytáp...'!J31</f>
        <v>0</v>
      </c>
      <c r="AX54" s="133">
        <f>'180725-3 - Ústřední vytáp...'!J32</f>
        <v>0</v>
      </c>
      <c r="AY54" s="133">
        <f>'180725-3 - Ústřední vytáp...'!J33</f>
        <v>0</v>
      </c>
      <c r="AZ54" s="133">
        <f>'180725-3 - Ústřední vytáp...'!F30</f>
        <v>0</v>
      </c>
      <c r="BA54" s="133">
        <f>'180725-3 - Ústřední vytáp...'!F31</f>
        <v>0</v>
      </c>
      <c r="BB54" s="133">
        <f>'180725-3 - Ústřední vytáp...'!F32</f>
        <v>0</v>
      </c>
      <c r="BC54" s="133">
        <f>'180725-3 - Ústřední vytáp...'!F33</f>
        <v>0</v>
      </c>
      <c r="BD54" s="135">
        <f>'180725-3 - Ústřední vytáp...'!F34</f>
        <v>0</v>
      </c>
      <c r="BT54" s="131" t="s">
        <v>24</v>
      </c>
      <c r="BV54" s="131" t="s">
        <v>77</v>
      </c>
      <c r="BW54" s="131" t="s">
        <v>88</v>
      </c>
      <c r="BX54" s="131" t="s">
        <v>7</v>
      </c>
      <c r="CL54" s="131" t="s">
        <v>22</v>
      </c>
      <c r="CM54" s="131" t="s">
        <v>24</v>
      </c>
    </row>
    <row r="55" s="1" customFormat="1" ht="30" customHeight="1">
      <c r="B55" s="46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2"/>
    </row>
    <row r="56" s="1" customFormat="1" ht="6.96" customHeight="1"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72"/>
    </row>
  </sheetData>
  <sheetProtection sheet="1" formatColumns="0" formatRows="0" objects="1" scenarios="1" spinCount="100000" saltValue="DiwNc4qse8rXOHejVF5H7Y8vDC//I4Vq6q4meKCFpmBM+M2HYDA0MaQzZ/yKVgQoJZovyY6stcgST+IVsxoGgA==" hashValue="BPCm0sftgbx3CCsqBrdtZ5TbECClFZ65W92JQLTfCr6sBRXr3LvU0hWngvIaLwxs9bNq4ke3VrqtgkT7wZ6jFg==" algorithmName="SHA-512" password="CC35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80725-1 - Stavební úprav...'!C2" display="/"/>
    <hyperlink ref="A53" location="'180725-2 - Silnoproud - b...'!C2" display="/"/>
    <hyperlink ref="A54" location="'180725-3 - Ústřední vytáp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89</v>
      </c>
      <c r="G1" s="139" t="s">
        <v>90</v>
      </c>
      <c r="H1" s="139"/>
      <c r="I1" s="140"/>
      <c r="J1" s="139" t="s">
        <v>91</v>
      </c>
      <c r="K1" s="138" t="s">
        <v>92</v>
      </c>
      <c r="L1" s="139" t="s">
        <v>93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82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24</v>
      </c>
    </row>
    <row r="4" ht="36.96" customHeight="1">
      <c r="B4" s="28"/>
      <c r="C4" s="29"/>
      <c r="D4" s="30" t="s">
        <v>94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Stavební úpravy bytu č.1, Mariánská 204, Česká Lípa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95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96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26</v>
      </c>
      <c r="G12" s="47"/>
      <c r="H12" s="47"/>
      <c r="I12" s="146" t="s">
        <v>27</v>
      </c>
      <c r="J12" s="147" t="str">
        <f>'Rekapitulace stavby'!AN8</f>
        <v>25. 7. 2018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46" t="s">
        <v>32</v>
      </c>
      <c r="J14" s="35" t="s">
        <v>22</v>
      </c>
      <c r="K14" s="51"/>
    </row>
    <row r="15" s="1" customFormat="1" ht="18" customHeight="1">
      <c r="B15" s="46"/>
      <c r="C15" s="47"/>
      <c r="D15" s="47"/>
      <c r="E15" s="35" t="s">
        <v>33</v>
      </c>
      <c r="F15" s="47"/>
      <c r="G15" s="47"/>
      <c r="H15" s="47"/>
      <c r="I15" s="146" t="s">
        <v>34</v>
      </c>
      <c r="J15" s="35" t="s">
        <v>22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35</v>
      </c>
      <c r="E17" s="47"/>
      <c r="F17" s="47"/>
      <c r="G17" s="47"/>
      <c r="H17" s="47"/>
      <c r="I17" s="146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34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37</v>
      </c>
      <c r="E20" s="47"/>
      <c r="F20" s="47"/>
      <c r="G20" s="47"/>
      <c r="H20" s="47"/>
      <c r="I20" s="146" t="s">
        <v>32</v>
      </c>
      <c r="J20" s="35" t="s">
        <v>22</v>
      </c>
      <c r="K20" s="51"/>
    </row>
    <row r="21" s="1" customFormat="1" ht="18" customHeight="1">
      <c r="B21" s="46"/>
      <c r="C21" s="47"/>
      <c r="D21" s="47"/>
      <c r="E21" s="35" t="s">
        <v>38</v>
      </c>
      <c r="F21" s="47"/>
      <c r="G21" s="47"/>
      <c r="H21" s="47"/>
      <c r="I21" s="146" t="s">
        <v>34</v>
      </c>
      <c r="J21" s="35" t="s">
        <v>22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22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41</v>
      </c>
      <c r="E27" s="47"/>
      <c r="F27" s="47"/>
      <c r="G27" s="47"/>
      <c r="H27" s="47"/>
      <c r="I27" s="144"/>
      <c r="J27" s="155">
        <f>ROUND(J102,2)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56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57">
        <f>ROUND(SUM(BE102:BE624), 2)</f>
        <v>0</v>
      </c>
      <c r="G30" s="47"/>
      <c r="H30" s="47"/>
      <c r="I30" s="158">
        <v>0.20999999999999999</v>
      </c>
      <c r="J30" s="157">
        <f>ROUND(ROUND((SUM(BE102:BE624)),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57">
        <f>ROUND(SUM(BF102:BF624), 2)</f>
        <v>0</v>
      </c>
      <c r="G31" s="47"/>
      <c r="H31" s="47"/>
      <c r="I31" s="158">
        <v>0.14999999999999999</v>
      </c>
      <c r="J31" s="157">
        <f>ROUND(ROUND((SUM(BF102:BF624)),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57">
        <f>ROUND(SUM(BG102:BG624),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57">
        <f>ROUND(SUM(BH102:BH624),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57">
        <f>ROUND(SUM(BI102:BI624),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51</v>
      </c>
      <c r="E36" s="98"/>
      <c r="F36" s="98"/>
      <c r="G36" s="161" t="s">
        <v>52</v>
      </c>
      <c r="H36" s="162" t="s">
        <v>53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97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Stavební úpravy bytu č.1, Mariánská 204, Česká Lípa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95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180725-1 - Stavební úpravy bytu č.1, Mariánská 204, Česká Lípa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>Česká Lípa</v>
      </c>
      <c r="G49" s="47"/>
      <c r="H49" s="47"/>
      <c r="I49" s="146" t="s">
        <v>27</v>
      </c>
      <c r="J49" s="147" t="str">
        <f>IF(J12="","",J12)</f>
        <v>25. 7. 2018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>Město Česká Lípa</v>
      </c>
      <c r="G51" s="47"/>
      <c r="H51" s="47"/>
      <c r="I51" s="146" t="s">
        <v>37</v>
      </c>
      <c r="J51" s="44" t="str">
        <f>E21</f>
        <v>Ing. Kateřina Iwanejko</v>
      </c>
      <c r="K51" s="51"/>
    </row>
    <row r="52" s="1" customFormat="1" ht="14.4" customHeight="1">
      <c r="B52" s="46"/>
      <c r="C52" s="40" t="s">
        <v>35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98</v>
      </c>
      <c r="D54" s="159"/>
      <c r="E54" s="159"/>
      <c r="F54" s="159"/>
      <c r="G54" s="159"/>
      <c r="H54" s="159"/>
      <c r="I54" s="173"/>
      <c r="J54" s="174" t="s">
        <v>99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100</v>
      </c>
      <c r="D56" s="47"/>
      <c r="E56" s="47"/>
      <c r="F56" s="47"/>
      <c r="G56" s="47"/>
      <c r="H56" s="47"/>
      <c r="I56" s="144"/>
      <c r="J56" s="155">
        <f>J102</f>
        <v>0</v>
      </c>
      <c r="K56" s="51"/>
      <c r="AU56" s="24" t="s">
        <v>101</v>
      </c>
    </row>
    <row r="57" s="7" customFormat="1" ht="24.96" customHeight="1">
      <c r="B57" s="177"/>
      <c r="C57" s="178"/>
      <c r="D57" s="179" t="s">
        <v>102</v>
      </c>
      <c r="E57" s="180"/>
      <c r="F57" s="180"/>
      <c r="G57" s="180"/>
      <c r="H57" s="180"/>
      <c r="I57" s="181"/>
      <c r="J57" s="182">
        <f>J103</f>
        <v>0</v>
      </c>
      <c r="K57" s="183"/>
    </row>
    <row r="58" s="8" customFormat="1" ht="19.92" customHeight="1">
      <c r="B58" s="184"/>
      <c r="C58" s="185"/>
      <c r="D58" s="186" t="s">
        <v>103</v>
      </c>
      <c r="E58" s="187"/>
      <c r="F58" s="187"/>
      <c r="G58" s="187"/>
      <c r="H58" s="187"/>
      <c r="I58" s="188"/>
      <c r="J58" s="189">
        <f>J104</f>
        <v>0</v>
      </c>
      <c r="K58" s="190"/>
    </row>
    <row r="59" s="8" customFormat="1" ht="19.92" customHeight="1">
      <c r="B59" s="184"/>
      <c r="C59" s="185"/>
      <c r="D59" s="186" t="s">
        <v>104</v>
      </c>
      <c r="E59" s="187"/>
      <c r="F59" s="187"/>
      <c r="G59" s="187"/>
      <c r="H59" s="187"/>
      <c r="I59" s="188"/>
      <c r="J59" s="189">
        <f>J135</f>
        <v>0</v>
      </c>
      <c r="K59" s="190"/>
    </row>
    <row r="60" s="8" customFormat="1" ht="19.92" customHeight="1">
      <c r="B60" s="184"/>
      <c r="C60" s="185"/>
      <c r="D60" s="186" t="s">
        <v>105</v>
      </c>
      <c r="E60" s="187"/>
      <c r="F60" s="187"/>
      <c r="G60" s="187"/>
      <c r="H60" s="187"/>
      <c r="I60" s="188"/>
      <c r="J60" s="189">
        <f>J139</f>
        <v>0</v>
      </c>
      <c r="K60" s="190"/>
    </row>
    <row r="61" s="8" customFormat="1" ht="19.92" customHeight="1">
      <c r="B61" s="184"/>
      <c r="C61" s="185"/>
      <c r="D61" s="186" t="s">
        <v>106</v>
      </c>
      <c r="E61" s="187"/>
      <c r="F61" s="187"/>
      <c r="G61" s="187"/>
      <c r="H61" s="187"/>
      <c r="I61" s="188"/>
      <c r="J61" s="189">
        <f>J219</f>
        <v>0</v>
      </c>
      <c r="K61" s="190"/>
    </row>
    <row r="62" s="8" customFormat="1" ht="19.92" customHeight="1">
      <c r="B62" s="184"/>
      <c r="C62" s="185"/>
      <c r="D62" s="186" t="s">
        <v>107</v>
      </c>
      <c r="E62" s="187"/>
      <c r="F62" s="187"/>
      <c r="G62" s="187"/>
      <c r="H62" s="187"/>
      <c r="I62" s="188"/>
      <c r="J62" s="189">
        <f>J280</f>
        <v>0</v>
      </c>
      <c r="K62" s="190"/>
    </row>
    <row r="63" s="8" customFormat="1" ht="19.92" customHeight="1">
      <c r="B63" s="184"/>
      <c r="C63" s="185"/>
      <c r="D63" s="186" t="s">
        <v>108</v>
      </c>
      <c r="E63" s="187"/>
      <c r="F63" s="187"/>
      <c r="G63" s="187"/>
      <c r="H63" s="187"/>
      <c r="I63" s="188"/>
      <c r="J63" s="189">
        <f>J288</f>
        <v>0</v>
      </c>
      <c r="K63" s="190"/>
    </row>
    <row r="64" s="7" customFormat="1" ht="24.96" customHeight="1">
      <c r="B64" s="177"/>
      <c r="C64" s="178"/>
      <c r="D64" s="179" t="s">
        <v>109</v>
      </c>
      <c r="E64" s="180"/>
      <c r="F64" s="180"/>
      <c r="G64" s="180"/>
      <c r="H64" s="180"/>
      <c r="I64" s="181"/>
      <c r="J64" s="182">
        <f>J291</f>
        <v>0</v>
      </c>
      <c r="K64" s="183"/>
    </row>
    <row r="65" s="8" customFormat="1" ht="19.92" customHeight="1">
      <c r="B65" s="184"/>
      <c r="C65" s="185"/>
      <c r="D65" s="186" t="s">
        <v>110</v>
      </c>
      <c r="E65" s="187"/>
      <c r="F65" s="187"/>
      <c r="G65" s="187"/>
      <c r="H65" s="187"/>
      <c r="I65" s="188"/>
      <c r="J65" s="189">
        <f>J292</f>
        <v>0</v>
      </c>
      <c r="K65" s="190"/>
    </row>
    <row r="66" s="8" customFormat="1" ht="19.92" customHeight="1">
      <c r="B66" s="184"/>
      <c r="C66" s="185"/>
      <c r="D66" s="186" t="s">
        <v>111</v>
      </c>
      <c r="E66" s="187"/>
      <c r="F66" s="187"/>
      <c r="G66" s="187"/>
      <c r="H66" s="187"/>
      <c r="I66" s="188"/>
      <c r="J66" s="189">
        <f>J304</f>
        <v>0</v>
      </c>
      <c r="K66" s="190"/>
    </row>
    <row r="67" s="8" customFormat="1" ht="19.92" customHeight="1">
      <c r="B67" s="184"/>
      <c r="C67" s="185"/>
      <c r="D67" s="186" t="s">
        <v>112</v>
      </c>
      <c r="E67" s="187"/>
      <c r="F67" s="187"/>
      <c r="G67" s="187"/>
      <c r="H67" s="187"/>
      <c r="I67" s="188"/>
      <c r="J67" s="189">
        <f>J314</f>
        <v>0</v>
      </c>
      <c r="K67" s="190"/>
    </row>
    <row r="68" s="8" customFormat="1" ht="19.92" customHeight="1">
      <c r="B68" s="184"/>
      <c r="C68" s="185"/>
      <c r="D68" s="186" t="s">
        <v>113</v>
      </c>
      <c r="E68" s="187"/>
      <c r="F68" s="187"/>
      <c r="G68" s="187"/>
      <c r="H68" s="187"/>
      <c r="I68" s="188"/>
      <c r="J68" s="189">
        <f>J317</f>
        <v>0</v>
      </c>
      <c r="K68" s="190"/>
    </row>
    <row r="69" s="8" customFormat="1" ht="19.92" customHeight="1">
      <c r="B69" s="184"/>
      <c r="C69" s="185"/>
      <c r="D69" s="186" t="s">
        <v>114</v>
      </c>
      <c r="E69" s="187"/>
      <c r="F69" s="187"/>
      <c r="G69" s="187"/>
      <c r="H69" s="187"/>
      <c r="I69" s="188"/>
      <c r="J69" s="189">
        <f>J340</f>
        <v>0</v>
      </c>
      <c r="K69" s="190"/>
    </row>
    <row r="70" s="8" customFormat="1" ht="19.92" customHeight="1">
      <c r="B70" s="184"/>
      <c r="C70" s="185"/>
      <c r="D70" s="186" t="s">
        <v>115</v>
      </c>
      <c r="E70" s="187"/>
      <c r="F70" s="187"/>
      <c r="G70" s="187"/>
      <c r="H70" s="187"/>
      <c r="I70" s="188"/>
      <c r="J70" s="189">
        <f>J343</f>
        <v>0</v>
      </c>
      <c r="K70" s="190"/>
    </row>
    <row r="71" s="8" customFormat="1" ht="19.92" customHeight="1">
      <c r="B71" s="184"/>
      <c r="C71" s="185"/>
      <c r="D71" s="186" t="s">
        <v>116</v>
      </c>
      <c r="E71" s="187"/>
      <c r="F71" s="187"/>
      <c r="G71" s="187"/>
      <c r="H71" s="187"/>
      <c r="I71" s="188"/>
      <c r="J71" s="189">
        <f>J376</f>
        <v>0</v>
      </c>
      <c r="K71" s="190"/>
    </row>
    <row r="72" s="8" customFormat="1" ht="19.92" customHeight="1">
      <c r="B72" s="184"/>
      <c r="C72" s="185"/>
      <c r="D72" s="186" t="s">
        <v>117</v>
      </c>
      <c r="E72" s="187"/>
      <c r="F72" s="187"/>
      <c r="G72" s="187"/>
      <c r="H72" s="187"/>
      <c r="I72" s="188"/>
      <c r="J72" s="189">
        <f>J411</f>
        <v>0</v>
      </c>
      <c r="K72" s="190"/>
    </row>
    <row r="73" s="8" customFormat="1" ht="19.92" customHeight="1">
      <c r="B73" s="184"/>
      <c r="C73" s="185"/>
      <c r="D73" s="186" t="s">
        <v>118</v>
      </c>
      <c r="E73" s="187"/>
      <c r="F73" s="187"/>
      <c r="G73" s="187"/>
      <c r="H73" s="187"/>
      <c r="I73" s="188"/>
      <c r="J73" s="189">
        <f>J458</f>
        <v>0</v>
      </c>
      <c r="K73" s="190"/>
    </row>
    <row r="74" s="8" customFormat="1" ht="19.92" customHeight="1">
      <c r="B74" s="184"/>
      <c r="C74" s="185"/>
      <c r="D74" s="186" t="s">
        <v>119</v>
      </c>
      <c r="E74" s="187"/>
      <c r="F74" s="187"/>
      <c r="G74" s="187"/>
      <c r="H74" s="187"/>
      <c r="I74" s="188"/>
      <c r="J74" s="189">
        <f>J524</f>
        <v>0</v>
      </c>
      <c r="K74" s="190"/>
    </row>
    <row r="75" s="8" customFormat="1" ht="19.92" customHeight="1">
      <c r="B75" s="184"/>
      <c r="C75" s="185"/>
      <c r="D75" s="186" t="s">
        <v>120</v>
      </c>
      <c r="E75" s="187"/>
      <c r="F75" s="187"/>
      <c r="G75" s="187"/>
      <c r="H75" s="187"/>
      <c r="I75" s="188"/>
      <c r="J75" s="189">
        <f>J553</f>
        <v>0</v>
      </c>
      <c r="K75" s="190"/>
    </row>
    <row r="76" s="8" customFormat="1" ht="19.92" customHeight="1">
      <c r="B76" s="184"/>
      <c r="C76" s="185"/>
      <c r="D76" s="186" t="s">
        <v>121</v>
      </c>
      <c r="E76" s="187"/>
      <c r="F76" s="187"/>
      <c r="G76" s="187"/>
      <c r="H76" s="187"/>
      <c r="I76" s="188"/>
      <c r="J76" s="189">
        <f>J584</f>
        <v>0</v>
      </c>
      <c r="K76" s="190"/>
    </row>
    <row r="77" s="8" customFormat="1" ht="19.92" customHeight="1">
      <c r="B77" s="184"/>
      <c r="C77" s="185"/>
      <c r="D77" s="186" t="s">
        <v>122</v>
      </c>
      <c r="E77" s="187"/>
      <c r="F77" s="187"/>
      <c r="G77" s="187"/>
      <c r="H77" s="187"/>
      <c r="I77" s="188"/>
      <c r="J77" s="189">
        <f>J593</f>
        <v>0</v>
      </c>
      <c r="K77" s="190"/>
    </row>
    <row r="78" s="7" customFormat="1" ht="24.96" customHeight="1">
      <c r="B78" s="177"/>
      <c r="C78" s="178"/>
      <c r="D78" s="179" t="s">
        <v>123</v>
      </c>
      <c r="E78" s="180"/>
      <c r="F78" s="180"/>
      <c r="G78" s="180"/>
      <c r="H78" s="180"/>
      <c r="I78" s="181"/>
      <c r="J78" s="182">
        <f>J612</f>
        <v>0</v>
      </c>
      <c r="K78" s="183"/>
    </row>
    <row r="79" s="8" customFormat="1" ht="19.92" customHeight="1">
      <c r="B79" s="184"/>
      <c r="C79" s="185"/>
      <c r="D79" s="186" t="s">
        <v>124</v>
      </c>
      <c r="E79" s="187"/>
      <c r="F79" s="187"/>
      <c r="G79" s="187"/>
      <c r="H79" s="187"/>
      <c r="I79" s="188"/>
      <c r="J79" s="189">
        <f>J613</f>
        <v>0</v>
      </c>
      <c r="K79" s="190"/>
    </row>
    <row r="80" s="8" customFormat="1" ht="19.92" customHeight="1">
      <c r="B80" s="184"/>
      <c r="C80" s="185"/>
      <c r="D80" s="186" t="s">
        <v>125</v>
      </c>
      <c r="E80" s="187"/>
      <c r="F80" s="187"/>
      <c r="G80" s="187"/>
      <c r="H80" s="187"/>
      <c r="I80" s="188"/>
      <c r="J80" s="189">
        <f>J616</f>
        <v>0</v>
      </c>
      <c r="K80" s="190"/>
    </row>
    <row r="81" s="8" customFormat="1" ht="19.92" customHeight="1">
      <c r="B81" s="184"/>
      <c r="C81" s="185"/>
      <c r="D81" s="186" t="s">
        <v>126</v>
      </c>
      <c r="E81" s="187"/>
      <c r="F81" s="187"/>
      <c r="G81" s="187"/>
      <c r="H81" s="187"/>
      <c r="I81" s="188"/>
      <c r="J81" s="189">
        <f>J619</f>
        <v>0</v>
      </c>
      <c r="K81" s="190"/>
    </row>
    <row r="82" s="8" customFormat="1" ht="19.92" customHeight="1">
      <c r="B82" s="184"/>
      <c r="C82" s="185"/>
      <c r="D82" s="186" t="s">
        <v>127</v>
      </c>
      <c r="E82" s="187"/>
      <c r="F82" s="187"/>
      <c r="G82" s="187"/>
      <c r="H82" s="187"/>
      <c r="I82" s="188"/>
      <c r="J82" s="189">
        <f>J622</f>
        <v>0</v>
      </c>
      <c r="K82" s="190"/>
    </row>
    <row r="83" s="1" customFormat="1" ht="21.84" customHeight="1">
      <c r="B83" s="46"/>
      <c r="C83" s="47"/>
      <c r="D83" s="47"/>
      <c r="E83" s="47"/>
      <c r="F83" s="47"/>
      <c r="G83" s="47"/>
      <c r="H83" s="47"/>
      <c r="I83" s="144"/>
      <c r="J83" s="47"/>
      <c r="K83" s="51"/>
    </row>
    <row r="84" s="1" customFormat="1" ht="6.96" customHeight="1">
      <c r="B84" s="67"/>
      <c r="C84" s="68"/>
      <c r="D84" s="68"/>
      <c r="E84" s="68"/>
      <c r="F84" s="68"/>
      <c r="G84" s="68"/>
      <c r="H84" s="68"/>
      <c r="I84" s="166"/>
      <c r="J84" s="68"/>
      <c r="K84" s="69"/>
    </row>
    <row r="88" s="1" customFormat="1" ht="6.96" customHeight="1">
      <c r="B88" s="70"/>
      <c r="C88" s="71"/>
      <c r="D88" s="71"/>
      <c r="E88" s="71"/>
      <c r="F88" s="71"/>
      <c r="G88" s="71"/>
      <c r="H88" s="71"/>
      <c r="I88" s="169"/>
      <c r="J88" s="71"/>
      <c r="K88" s="71"/>
      <c r="L88" s="72"/>
    </row>
    <row r="89" s="1" customFormat="1" ht="36.96" customHeight="1">
      <c r="B89" s="46"/>
      <c r="C89" s="73" t="s">
        <v>128</v>
      </c>
      <c r="D89" s="74"/>
      <c r="E89" s="74"/>
      <c r="F89" s="74"/>
      <c r="G89" s="74"/>
      <c r="H89" s="74"/>
      <c r="I89" s="191"/>
      <c r="J89" s="74"/>
      <c r="K89" s="74"/>
      <c r="L89" s="72"/>
    </row>
    <row r="90" s="1" customFormat="1" ht="6.96" customHeight="1">
      <c r="B90" s="46"/>
      <c r="C90" s="74"/>
      <c r="D90" s="74"/>
      <c r="E90" s="74"/>
      <c r="F90" s="74"/>
      <c r="G90" s="74"/>
      <c r="H90" s="74"/>
      <c r="I90" s="191"/>
      <c r="J90" s="74"/>
      <c r="K90" s="74"/>
      <c r="L90" s="72"/>
    </row>
    <row r="91" s="1" customFormat="1" ht="14.4" customHeight="1">
      <c r="B91" s="46"/>
      <c r="C91" s="76" t="s">
        <v>18</v>
      </c>
      <c r="D91" s="74"/>
      <c r="E91" s="74"/>
      <c r="F91" s="74"/>
      <c r="G91" s="74"/>
      <c r="H91" s="74"/>
      <c r="I91" s="191"/>
      <c r="J91" s="74"/>
      <c r="K91" s="74"/>
      <c r="L91" s="72"/>
    </row>
    <row r="92" s="1" customFormat="1" ht="16.5" customHeight="1">
      <c r="B92" s="46"/>
      <c r="C92" s="74"/>
      <c r="D92" s="74"/>
      <c r="E92" s="192" t="str">
        <f>E7</f>
        <v>Stavební úpravy bytu č.1, Mariánská 204, Česká Lípa</v>
      </c>
      <c r="F92" s="76"/>
      <c r="G92" s="76"/>
      <c r="H92" s="76"/>
      <c r="I92" s="191"/>
      <c r="J92" s="74"/>
      <c r="K92" s="74"/>
      <c r="L92" s="72"/>
    </row>
    <row r="93" s="1" customFormat="1" ht="14.4" customHeight="1">
      <c r="B93" s="46"/>
      <c r="C93" s="76" t="s">
        <v>95</v>
      </c>
      <c r="D93" s="74"/>
      <c r="E93" s="74"/>
      <c r="F93" s="74"/>
      <c r="G93" s="74"/>
      <c r="H93" s="74"/>
      <c r="I93" s="191"/>
      <c r="J93" s="74"/>
      <c r="K93" s="74"/>
      <c r="L93" s="72"/>
    </row>
    <row r="94" s="1" customFormat="1" ht="17.25" customHeight="1">
      <c r="B94" s="46"/>
      <c r="C94" s="74"/>
      <c r="D94" s="74"/>
      <c r="E94" s="82" t="str">
        <f>E9</f>
        <v>180725-1 - Stavební úpravy bytu č.1, Mariánská 204, Česká Lípa</v>
      </c>
      <c r="F94" s="74"/>
      <c r="G94" s="74"/>
      <c r="H94" s="74"/>
      <c r="I94" s="191"/>
      <c r="J94" s="74"/>
      <c r="K94" s="74"/>
      <c r="L94" s="72"/>
    </row>
    <row r="95" s="1" customFormat="1" ht="6.96" customHeight="1">
      <c r="B95" s="46"/>
      <c r="C95" s="74"/>
      <c r="D95" s="74"/>
      <c r="E95" s="74"/>
      <c r="F95" s="74"/>
      <c r="G95" s="74"/>
      <c r="H95" s="74"/>
      <c r="I95" s="191"/>
      <c r="J95" s="74"/>
      <c r="K95" s="74"/>
      <c r="L95" s="72"/>
    </row>
    <row r="96" s="1" customFormat="1" ht="18" customHeight="1">
      <c r="B96" s="46"/>
      <c r="C96" s="76" t="s">
        <v>25</v>
      </c>
      <c r="D96" s="74"/>
      <c r="E96" s="74"/>
      <c r="F96" s="193" t="str">
        <f>F12</f>
        <v>Česká Lípa</v>
      </c>
      <c r="G96" s="74"/>
      <c r="H96" s="74"/>
      <c r="I96" s="194" t="s">
        <v>27</v>
      </c>
      <c r="J96" s="85" t="str">
        <f>IF(J12="","",J12)</f>
        <v>25. 7. 2018</v>
      </c>
      <c r="K96" s="74"/>
      <c r="L96" s="72"/>
    </row>
    <row r="97" s="1" customFormat="1" ht="6.96" customHeight="1">
      <c r="B97" s="46"/>
      <c r="C97" s="74"/>
      <c r="D97" s="74"/>
      <c r="E97" s="74"/>
      <c r="F97" s="74"/>
      <c r="G97" s="74"/>
      <c r="H97" s="74"/>
      <c r="I97" s="191"/>
      <c r="J97" s="74"/>
      <c r="K97" s="74"/>
      <c r="L97" s="72"/>
    </row>
    <row r="98" s="1" customFormat="1">
      <c r="B98" s="46"/>
      <c r="C98" s="76" t="s">
        <v>31</v>
      </c>
      <c r="D98" s="74"/>
      <c r="E98" s="74"/>
      <c r="F98" s="193" t="str">
        <f>E15</f>
        <v>Město Česká Lípa</v>
      </c>
      <c r="G98" s="74"/>
      <c r="H98" s="74"/>
      <c r="I98" s="194" t="s">
        <v>37</v>
      </c>
      <c r="J98" s="193" t="str">
        <f>E21</f>
        <v>Ing. Kateřina Iwanejko</v>
      </c>
      <c r="K98" s="74"/>
      <c r="L98" s="72"/>
    </row>
    <row r="99" s="1" customFormat="1" ht="14.4" customHeight="1">
      <c r="B99" s="46"/>
      <c r="C99" s="76" t="s">
        <v>35</v>
      </c>
      <c r="D99" s="74"/>
      <c r="E99" s="74"/>
      <c r="F99" s="193" t="str">
        <f>IF(E18="","",E18)</f>
        <v/>
      </c>
      <c r="G99" s="74"/>
      <c r="H99" s="74"/>
      <c r="I99" s="191"/>
      <c r="J99" s="74"/>
      <c r="K99" s="74"/>
      <c r="L99" s="72"/>
    </row>
    <row r="100" s="1" customFormat="1" ht="10.32" customHeight="1">
      <c r="B100" s="46"/>
      <c r="C100" s="74"/>
      <c r="D100" s="74"/>
      <c r="E100" s="74"/>
      <c r="F100" s="74"/>
      <c r="G100" s="74"/>
      <c r="H100" s="74"/>
      <c r="I100" s="191"/>
      <c r="J100" s="74"/>
      <c r="K100" s="74"/>
      <c r="L100" s="72"/>
    </row>
    <row r="101" s="9" customFormat="1" ht="29.28" customHeight="1">
      <c r="B101" s="195"/>
      <c r="C101" s="196" t="s">
        <v>129</v>
      </c>
      <c r="D101" s="197" t="s">
        <v>60</v>
      </c>
      <c r="E101" s="197" t="s">
        <v>56</v>
      </c>
      <c r="F101" s="197" t="s">
        <v>130</v>
      </c>
      <c r="G101" s="197" t="s">
        <v>131</v>
      </c>
      <c r="H101" s="197" t="s">
        <v>132</v>
      </c>
      <c r="I101" s="198" t="s">
        <v>133</v>
      </c>
      <c r="J101" s="197" t="s">
        <v>99</v>
      </c>
      <c r="K101" s="199" t="s">
        <v>134</v>
      </c>
      <c r="L101" s="200"/>
      <c r="M101" s="102" t="s">
        <v>135</v>
      </c>
      <c r="N101" s="103" t="s">
        <v>45</v>
      </c>
      <c r="O101" s="103" t="s">
        <v>136</v>
      </c>
      <c r="P101" s="103" t="s">
        <v>137</v>
      </c>
      <c r="Q101" s="103" t="s">
        <v>138</v>
      </c>
      <c r="R101" s="103" t="s">
        <v>139</v>
      </c>
      <c r="S101" s="103" t="s">
        <v>140</v>
      </c>
      <c r="T101" s="104" t="s">
        <v>141</v>
      </c>
    </row>
    <row r="102" s="1" customFormat="1" ht="29.28" customHeight="1">
      <c r="B102" s="46"/>
      <c r="C102" s="108" t="s">
        <v>100</v>
      </c>
      <c r="D102" s="74"/>
      <c r="E102" s="74"/>
      <c r="F102" s="74"/>
      <c r="G102" s="74"/>
      <c r="H102" s="74"/>
      <c r="I102" s="191"/>
      <c r="J102" s="201">
        <f>BK102</f>
        <v>0</v>
      </c>
      <c r="K102" s="74"/>
      <c r="L102" s="72"/>
      <c r="M102" s="105"/>
      <c r="N102" s="106"/>
      <c r="O102" s="106"/>
      <c r="P102" s="202">
        <f>P103+P291+P612</f>
        <v>0</v>
      </c>
      <c r="Q102" s="106"/>
      <c r="R102" s="202">
        <f>R103+R291+R612</f>
        <v>12.79115911125</v>
      </c>
      <c r="S102" s="106"/>
      <c r="T102" s="203">
        <f>T103+T291+T612</f>
        <v>11.012572600000002</v>
      </c>
      <c r="AT102" s="24" t="s">
        <v>74</v>
      </c>
      <c r="AU102" s="24" t="s">
        <v>101</v>
      </c>
      <c r="BK102" s="204">
        <f>BK103+BK291+BK612</f>
        <v>0</v>
      </c>
    </row>
    <row r="103" s="10" customFormat="1" ht="37.44" customHeight="1">
      <c r="B103" s="205"/>
      <c r="C103" s="206"/>
      <c r="D103" s="207" t="s">
        <v>74</v>
      </c>
      <c r="E103" s="208" t="s">
        <v>142</v>
      </c>
      <c r="F103" s="208" t="s">
        <v>143</v>
      </c>
      <c r="G103" s="206"/>
      <c r="H103" s="206"/>
      <c r="I103" s="209"/>
      <c r="J103" s="210">
        <f>BK103</f>
        <v>0</v>
      </c>
      <c r="K103" s="206"/>
      <c r="L103" s="211"/>
      <c r="M103" s="212"/>
      <c r="N103" s="213"/>
      <c r="O103" s="213"/>
      <c r="P103" s="214">
        <f>P104+P135+P139+P219+P280+P288</f>
        <v>0</v>
      </c>
      <c r="Q103" s="213"/>
      <c r="R103" s="214">
        <f>R104+R135+R139+R219+R280+R288</f>
        <v>8.7545559138999991</v>
      </c>
      <c r="S103" s="213"/>
      <c r="T103" s="215">
        <f>T104+T135+T139+T219+T280+T288</f>
        <v>9.2358000000000011</v>
      </c>
      <c r="AR103" s="216" t="s">
        <v>24</v>
      </c>
      <c r="AT103" s="217" t="s">
        <v>74</v>
      </c>
      <c r="AU103" s="217" t="s">
        <v>75</v>
      </c>
      <c r="AY103" s="216" t="s">
        <v>144</v>
      </c>
      <c r="BK103" s="218">
        <f>BK104+BK135+BK139+BK219+BK280+BK288</f>
        <v>0</v>
      </c>
    </row>
    <row r="104" s="10" customFormat="1" ht="19.92" customHeight="1">
      <c r="B104" s="205"/>
      <c r="C104" s="206"/>
      <c r="D104" s="207" t="s">
        <v>74</v>
      </c>
      <c r="E104" s="219" t="s">
        <v>145</v>
      </c>
      <c r="F104" s="219" t="s">
        <v>146</v>
      </c>
      <c r="G104" s="206"/>
      <c r="H104" s="206"/>
      <c r="I104" s="209"/>
      <c r="J104" s="220">
        <f>BK104</f>
        <v>0</v>
      </c>
      <c r="K104" s="206"/>
      <c r="L104" s="211"/>
      <c r="M104" s="212"/>
      <c r="N104" s="213"/>
      <c r="O104" s="213"/>
      <c r="P104" s="214">
        <f>SUM(P105:P134)</f>
        <v>0</v>
      </c>
      <c r="Q104" s="213"/>
      <c r="R104" s="214">
        <f>SUM(R105:R134)</f>
        <v>2.4693261299999998</v>
      </c>
      <c r="S104" s="213"/>
      <c r="T104" s="215">
        <f>SUM(T105:T134)</f>
        <v>0</v>
      </c>
      <c r="AR104" s="216" t="s">
        <v>24</v>
      </c>
      <c r="AT104" s="217" t="s">
        <v>74</v>
      </c>
      <c r="AU104" s="217" t="s">
        <v>24</v>
      </c>
      <c r="AY104" s="216" t="s">
        <v>144</v>
      </c>
      <c r="BK104" s="218">
        <f>SUM(BK105:BK134)</f>
        <v>0</v>
      </c>
    </row>
    <row r="105" s="1" customFormat="1" ht="25.5" customHeight="1">
      <c r="B105" s="46"/>
      <c r="C105" s="221" t="s">
        <v>24</v>
      </c>
      <c r="D105" s="221" t="s">
        <v>147</v>
      </c>
      <c r="E105" s="222" t="s">
        <v>148</v>
      </c>
      <c r="F105" s="223" t="s">
        <v>149</v>
      </c>
      <c r="G105" s="224" t="s">
        <v>150</v>
      </c>
      <c r="H105" s="225">
        <v>0.49399999999999999</v>
      </c>
      <c r="I105" s="226"/>
      <c r="J105" s="227">
        <f>ROUND(I105*H105,2)</f>
        <v>0</v>
      </c>
      <c r="K105" s="223" t="s">
        <v>151</v>
      </c>
      <c r="L105" s="72"/>
      <c r="M105" s="228" t="s">
        <v>22</v>
      </c>
      <c r="N105" s="229" t="s">
        <v>47</v>
      </c>
      <c r="O105" s="47"/>
      <c r="P105" s="230">
        <f>O105*H105</f>
        <v>0</v>
      </c>
      <c r="Q105" s="230">
        <v>1.3271500000000001</v>
      </c>
      <c r="R105" s="230">
        <f>Q105*H105</f>
        <v>0.65561210000000003</v>
      </c>
      <c r="S105" s="230">
        <v>0</v>
      </c>
      <c r="T105" s="231">
        <f>S105*H105</f>
        <v>0</v>
      </c>
      <c r="AR105" s="24" t="s">
        <v>152</v>
      </c>
      <c r="AT105" s="24" t="s">
        <v>147</v>
      </c>
      <c r="AU105" s="24" t="s">
        <v>153</v>
      </c>
      <c r="AY105" s="24" t="s">
        <v>144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153</v>
      </c>
      <c r="BK105" s="232">
        <f>ROUND(I105*H105,2)</f>
        <v>0</v>
      </c>
      <c r="BL105" s="24" t="s">
        <v>152</v>
      </c>
      <c r="BM105" s="24" t="s">
        <v>154</v>
      </c>
    </row>
    <row r="106" s="1" customFormat="1">
      <c r="B106" s="46"/>
      <c r="C106" s="74"/>
      <c r="D106" s="233" t="s">
        <v>155</v>
      </c>
      <c r="E106" s="74"/>
      <c r="F106" s="234" t="s">
        <v>156</v>
      </c>
      <c r="G106" s="74"/>
      <c r="H106" s="74"/>
      <c r="I106" s="191"/>
      <c r="J106" s="74"/>
      <c r="K106" s="74"/>
      <c r="L106" s="72"/>
      <c r="M106" s="235"/>
      <c r="N106" s="47"/>
      <c r="O106" s="47"/>
      <c r="P106" s="47"/>
      <c r="Q106" s="47"/>
      <c r="R106" s="47"/>
      <c r="S106" s="47"/>
      <c r="T106" s="95"/>
      <c r="AT106" s="24" t="s">
        <v>155</v>
      </c>
      <c r="AU106" s="24" t="s">
        <v>153</v>
      </c>
    </row>
    <row r="107" s="11" customFormat="1">
      <c r="B107" s="236"/>
      <c r="C107" s="237"/>
      <c r="D107" s="233" t="s">
        <v>157</v>
      </c>
      <c r="E107" s="238" t="s">
        <v>22</v>
      </c>
      <c r="F107" s="239" t="s">
        <v>158</v>
      </c>
      <c r="G107" s="237"/>
      <c r="H107" s="238" t="s">
        <v>22</v>
      </c>
      <c r="I107" s="240"/>
      <c r="J107" s="237"/>
      <c r="K107" s="237"/>
      <c r="L107" s="241"/>
      <c r="M107" s="242"/>
      <c r="N107" s="243"/>
      <c r="O107" s="243"/>
      <c r="P107" s="243"/>
      <c r="Q107" s="243"/>
      <c r="R107" s="243"/>
      <c r="S107" s="243"/>
      <c r="T107" s="244"/>
      <c r="AT107" s="245" t="s">
        <v>157</v>
      </c>
      <c r="AU107" s="245" t="s">
        <v>153</v>
      </c>
      <c r="AV107" s="11" t="s">
        <v>24</v>
      </c>
      <c r="AW107" s="11" t="s">
        <v>39</v>
      </c>
      <c r="AX107" s="11" t="s">
        <v>75</v>
      </c>
      <c r="AY107" s="245" t="s">
        <v>144</v>
      </c>
    </row>
    <row r="108" s="12" customFormat="1">
      <c r="B108" s="246"/>
      <c r="C108" s="247"/>
      <c r="D108" s="233" t="s">
        <v>157</v>
      </c>
      <c r="E108" s="248" t="s">
        <v>22</v>
      </c>
      <c r="F108" s="249" t="s">
        <v>159</v>
      </c>
      <c r="G108" s="247"/>
      <c r="H108" s="250">
        <v>0.49399999999999999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AT108" s="256" t="s">
        <v>157</v>
      </c>
      <c r="AU108" s="256" t="s">
        <v>153</v>
      </c>
      <c r="AV108" s="12" t="s">
        <v>153</v>
      </c>
      <c r="AW108" s="12" t="s">
        <v>39</v>
      </c>
      <c r="AX108" s="12" t="s">
        <v>75</v>
      </c>
      <c r="AY108" s="256" t="s">
        <v>144</v>
      </c>
    </row>
    <row r="109" s="13" customFormat="1">
      <c r="B109" s="257"/>
      <c r="C109" s="258"/>
      <c r="D109" s="233" t="s">
        <v>157</v>
      </c>
      <c r="E109" s="259" t="s">
        <v>22</v>
      </c>
      <c r="F109" s="260" t="s">
        <v>160</v>
      </c>
      <c r="G109" s="258"/>
      <c r="H109" s="261">
        <v>0.49399999999999999</v>
      </c>
      <c r="I109" s="262"/>
      <c r="J109" s="258"/>
      <c r="K109" s="258"/>
      <c r="L109" s="263"/>
      <c r="M109" s="264"/>
      <c r="N109" s="265"/>
      <c r="O109" s="265"/>
      <c r="P109" s="265"/>
      <c r="Q109" s="265"/>
      <c r="R109" s="265"/>
      <c r="S109" s="265"/>
      <c r="T109" s="266"/>
      <c r="AT109" s="267" t="s">
        <v>157</v>
      </c>
      <c r="AU109" s="267" t="s">
        <v>153</v>
      </c>
      <c r="AV109" s="13" t="s">
        <v>152</v>
      </c>
      <c r="AW109" s="13" t="s">
        <v>39</v>
      </c>
      <c r="AX109" s="13" t="s">
        <v>24</v>
      </c>
      <c r="AY109" s="267" t="s">
        <v>144</v>
      </c>
    </row>
    <row r="110" s="1" customFormat="1" ht="16.5" customHeight="1">
      <c r="B110" s="46"/>
      <c r="C110" s="221" t="s">
        <v>153</v>
      </c>
      <c r="D110" s="221" t="s">
        <v>147</v>
      </c>
      <c r="E110" s="222" t="s">
        <v>161</v>
      </c>
      <c r="F110" s="223" t="s">
        <v>162</v>
      </c>
      <c r="G110" s="224" t="s">
        <v>150</v>
      </c>
      <c r="H110" s="225">
        <v>0.38100000000000001</v>
      </c>
      <c r="I110" s="226"/>
      <c r="J110" s="227">
        <f>ROUND(I110*H110,2)</f>
        <v>0</v>
      </c>
      <c r="K110" s="223" t="s">
        <v>151</v>
      </c>
      <c r="L110" s="72"/>
      <c r="M110" s="228" t="s">
        <v>22</v>
      </c>
      <c r="N110" s="229" t="s">
        <v>47</v>
      </c>
      <c r="O110" s="47"/>
      <c r="P110" s="230">
        <f>O110*H110</f>
        <v>0</v>
      </c>
      <c r="Q110" s="230">
        <v>1.94302</v>
      </c>
      <c r="R110" s="230">
        <f>Q110*H110</f>
        <v>0.74029062000000001</v>
      </c>
      <c r="S110" s="230">
        <v>0</v>
      </c>
      <c r="T110" s="231">
        <f>S110*H110</f>
        <v>0</v>
      </c>
      <c r="AR110" s="24" t="s">
        <v>152</v>
      </c>
      <c r="AT110" s="24" t="s">
        <v>147</v>
      </c>
      <c r="AU110" s="24" t="s">
        <v>153</v>
      </c>
      <c r="AY110" s="24" t="s">
        <v>144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4" t="s">
        <v>153</v>
      </c>
      <c r="BK110" s="232">
        <f>ROUND(I110*H110,2)</f>
        <v>0</v>
      </c>
      <c r="BL110" s="24" t="s">
        <v>152</v>
      </c>
      <c r="BM110" s="24" t="s">
        <v>163</v>
      </c>
    </row>
    <row r="111" s="1" customFormat="1">
      <c r="B111" s="46"/>
      <c r="C111" s="74"/>
      <c r="D111" s="233" t="s">
        <v>155</v>
      </c>
      <c r="E111" s="74"/>
      <c r="F111" s="234" t="s">
        <v>164</v>
      </c>
      <c r="G111" s="74"/>
      <c r="H111" s="74"/>
      <c r="I111" s="191"/>
      <c r="J111" s="74"/>
      <c r="K111" s="74"/>
      <c r="L111" s="72"/>
      <c r="M111" s="235"/>
      <c r="N111" s="47"/>
      <c r="O111" s="47"/>
      <c r="P111" s="47"/>
      <c r="Q111" s="47"/>
      <c r="R111" s="47"/>
      <c r="S111" s="47"/>
      <c r="T111" s="95"/>
      <c r="AT111" s="24" t="s">
        <v>155</v>
      </c>
      <c r="AU111" s="24" t="s">
        <v>153</v>
      </c>
    </row>
    <row r="112" s="11" customFormat="1">
      <c r="B112" s="236"/>
      <c r="C112" s="237"/>
      <c r="D112" s="233" t="s">
        <v>157</v>
      </c>
      <c r="E112" s="238" t="s">
        <v>22</v>
      </c>
      <c r="F112" s="239" t="s">
        <v>165</v>
      </c>
      <c r="G112" s="237"/>
      <c r="H112" s="238" t="s">
        <v>22</v>
      </c>
      <c r="I112" s="240"/>
      <c r="J112" s="237"/>
      <c r="K112" s="237"/>
      <c r="L112" s="241"/>
      <c r="M112" s="242"/>
      <c r="N112" s="243"/>
      <c r="O112" s="243"/>
      <c r="P112" s="243"/>
      <c r="Q112" s="243"/>
      <c r="R112" s="243"/>
      <c r="S112" s="243"/>
      <c r="T112" s="244"/>
      <c r="AT112" s="245" t="s">
        <v>157</v>
      </c>
      <c r="AU112" s="245" t="s">
        <v>153</v>
      </c>
      <c r="AV112" s="11" t="s">
        <v>24</v>
      </c>
      <c r="AW112" s="11" t="s">
        <v>39</v>
      </c>
      <c r="AX112" s="11" t="s">
        <v>75</v>
      </c>
      <c r="AY112" s="245" t="s">
        <v>144</v>
      </c>
    </row>
    <row r="113" s="12" customFormat="1">
      <c r="B113" s="246"/>
      <c r="C113" s="247"/>
      <c r="D113" s="233" t="s">
        <v>157</v>
      </c>
      <c r="E113" s="248" t="s">
        <v>22</v>
      </c>
      <c r="F113" s="249" t="s">
        <v>166</v>
      </c>
      <c r="G113" s="247"/>
      <c r="H113" s="250">
        <v>0.25900000000000001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AT113" s="256" t="s">
        <v>157</v>
      </c>
      <c r="AU113" s="256" t="s">
        <v>153</v>
      </c>
      <c r="AV113" s="12" t="s">
        <v>153</v>
      </c>
      <c r="AW113" s="12" t="s">
        <v>39</v>
      </c>
      <c r="AX113" s="12" t="s">
        <v>75</v>
      </c>
      <c r="AY113" s="256" t="s">
        <v>144</v>
      </c>
    </row>
    <row r="114" s="11" customFormat="1">
      <c r="B114" s="236"/>
      <c r="C114" s="237"/>
      <c r="D114" s="233" t="s">
        <v>157</v>
      </c>
      <c r="E114" s="238" t="s">
        <v>22</v>
      </c>
      <c r="F114" s="239" t="s">
        <v>167</v>
      </c>
      <c r="G114" s="237"/>
      <c r="H114" s="238" t="s">
        <v>22</v>
      </c>
      <c r="I114" s="240"/>
      <c r="J114" s="237"/>
      <c r="K114" s="237"/>
      <c r="L114" s="241"/>
      <c r="M114" s="242"/>
      <c r="N114" s="243"/>
      <c r="O114" s="243"/>
      <c r="P114" s="243"/>
      <c r="Q114" s="243"/>
      <c r="R114" s="243"/>
      <c r="S114" s="243"/>
      <c r="T114" s="244"/>
      <c r="AT114" s="245" t="s">
        <v>157</v>
      </c>
      <c r="AU114" s="245" t="s">
        <v>153</v>
      </c>
      <c r="AV114" s="11" t="s">
        <v>24</v>
      </c>
      <c r="AW114" s="11" t="s">
        <v>39</v>
      </c>
      <c r="AX114" s="11" t="s">
        <v>75</v>
      </c>
      <c r="AY114" s="245" t="s">
        <v>144</v>
      </c>
    </row>
    <row r="115" s="12" customFormat="1">
      <c r="B115" s="246"/>
      <c r="C115" s="247"/>
      <c r="D115" s="233" t="s">
        <v>157</v>
      </c>
      <c r="E115" s="248" t="s">
        <v>22</v>
      </c>
      <c r="F115" s="249" t="s">
        <v>168</v>
      </c>
      <c r="G115" s="247"/>
      <c r="H115" s="250">
        <v>0.122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AT115" s="256" t="s">
        <v>157</v>
      </c>
      <c r="AU115" s="256" t="s">
        <v>153</v>
      </c>
      <c r="AV115" s="12" t="s">
        <v>153</v>
      </c>
      <c r="AW115" s="12" t="s">
        <v>39</v>
      </c>
      <c r="AX115" s="12" t="s">
        <v>75</v>
      </c>
      <c r="AY115" s="256" t="s">
        <v>144</v>
      </c>
    </row>
    <row r="116" s="13" customFormat="1">
      <c r="B116" s="257"/>
      <c r="C116" s="258"/>
      <c r="D116" s="233" t="s">
        <v>157</v>
      </c>
      <c r="E116" s="259" t="s">
        <v>22</v>
      </c>
      <c r="F116" s="260" t="s">
        <v>160</v>
      </c>
      <c r="G116" s="258"/>
      <c r="H116" s="261">
        <v>0.38100000000000001</v>
      </c>
      <c r="I116" s="262"/>
      <c r="J116" s="258"/>
      <c r="K116" s="258"/>
      <c r="L116" s="263"/>
      <c r="M116" s="264"/>
      <c r="N116" s="265"/>
      <c r="O116" s="265"/>
      <c r="P116" s="265"/>
      <c r="Q116" s="265"/>
      <c r="R116" s="265"/>
      <c r="S116" s="265"/>
      <c r="T116" s="266"/>
      <c r="AT116" s="267" t="s">
        <v>157</v>
      </c>
      <c r="AU116" s="267" t="s">
        <v>153</v>
      </c>
      <c r="AV116" s="13" t="s">
        <v>152</v>
      </c>
      <c r="AW116" s="13" t="s">
        <v>39</v>
      </c>
      <c r="AX116" s="13" t="s">
        <v>24</v>
      </c>
      <c r="AY116" s="267" t="s">
        <v>144</v>
      </c>
    </row>
    <row r="117" s="1" customFormat="1" ht="25.5" customHeight="1">
      <c r="B117" s="46"/>
      <c r="C117" s="221" t="s">
        <v>145</v>
      </c>
      <c r="D117" s="221" t="s">
        <v>147</v>
      </c>
      <c r="E117" s="222" t="s">
        <v>169</v>
      </c>
      <c r="F117" s="223" t="s">
        <v>170</v>
      </c>
      <c r="G117" s="224" t="s">
        <v>171</v>
      </c>
      <c r="H117" s="225">
        <v>0.47699999999999998</v>
      </c>
      <c r="I117" s="226"/>
      <c r="J117" s="227">
        <f>ROUND(I117*H117,2)</f>
        <v>0</v>
      </c>
      <c r="K117" s="223" t="s">
        <v>151</v>
      </c>
      <c r="L117" s="72"/>
      <c r="M117" s="228" t="s">
        <v>22</v>
      </c>
      <c r="N117" s="229" t="s">
        <v>47</v>
      </c>
      <c r="O117" s="47"/>
      <c r="P117" s="230">
        <f>O117*H117</f>
        <v>0</v>
      </c>
      <c r="Q117" s="230">
        <v>1.0900000000000001</v>
      </c>
      <c r="R117" s="230">
        <f>Q117*H117</f>
        <v>0.51993</v>
      </c>
      <c r="S117" s="230">
        <v>0</v>
      </c>
      <c r="T117" s="231">
        <f>S117*H117</f>
        <v>0</v>
      </c>
      <c r="AR117" s="24" t="s">
        <v>152</v>
      </c>
      <c r="AT117" s="24" t="s">
        <v>147</v>
      </c>
      <c r="AU117" s="24" t="s">
        <v>153</v>
      </c>
      <c r="AY117" s="24" t="s">
        <v>144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153</v>
      </c>
      <c r="BK117" s="232">
        <f>ROUND(I117*H117,2)</f>
        <v>0</v>
      </c>
      <c r="BL117" s="24" t="s">
        <v>152</v>
      </c>
      <c r="BM117" s="24" t="s">
        <v>172</v>
      </c>
    </row>
    <row r="118" s="1" customFormat="1">
      <c r="B118" s="46"/>
      <c r="C118" s="74"/>
      <c r="D118" s="233" t="s">
        <v>155</v>
      </c>
      <c r="E118" s="74"/>
      <c r="F118" s="234" t="s">
        <v>173</v>
      </c>
      <c r="G118" s="74"/>
      <c r="H118" s="74"/>
      <c r="I118" s="191"/>
      <c r="J118" s="74"/>
      <c r="K118" s="74"/>
      <c r="L118" s="72"/>
      <c r="M118" s="235"/>
      <c r="N118" s="47"/>
      <c r="O118" s="47"/>
      <c r="P118" s="47"/>
      <c r="Q118" s="47"/>
      <c r="R118" s="47"/>
      <c r="S118" s="47"/>
      <c r="T118" s="95"/>
      <c r="AT118" s="24" t="s">
        <v>155</v>
      </c>
      <c r="AU118" s="24" t="s">
        <v>153</v>
      </c>
    </row>
    <row r="119" s="1" customFormat="1">
      <c r="B119" s="46"/>
      <c r="C119" s="74"/>
      <c r="D119" s="233" t="s">
        <v>174</v>
      </c>
      <c r="E119" s="74"/>
      <c r="F119" s="268" t="s">
        <v>175</v>
      </c>
      <c r="G119" s="74"/>
      <c r="H119" s="74"/>
      <c r="I119" s="191"/>
      <c r="J119" s="74"/>
      <c r="K119" s="74"/>
      <c r="L119" s="72"/>
      <c r="M119" s="235"/>
      <c r="N119" s="47"/>
      <c r="O119" s="47"/>
      <c r="P119" s="47"/>
      <c r="Q119" s="47"/>
      <c r="R119" s="47"/>
      <c r="S119" s="47"/>
      <c r="T119" s="95"/>
      <c r="AT119" s="24" t="s">
        <v>174</v>
      </c>
      <c r="AU119" s="24" t="s">
        <v>153</v>
      </c>
    </row>
    <row r="120" s="11" customFormat="1">
      <c r="B120" s="236"/>
      <c r="C120" s="237"/>
      <c r="D120" s="233" t="s">
        <v>157</v>
      </c>
      <c r="E120" s="238" t="s">
        <v>22</v>
      </c>
      <c r="F120" s="239" t="s">
        <v>165</v>
      </c>
      <c r="G120" s="237"/>
      <c r="H120" s="238" t="s">
        <v>22</v>
      </c>
      <c r="I120" s="240"/>
      <c r="J120" s="237"/>
      <c r="K120" s="237"/>
      <c r="L120" s="241"/>
      <c r="M120" s="242"/>
      <c r="N120" s="243"/>
      <c r="O120" s="243"/>
      <c r="P120" s="243"/>
      <c r="Q120" s="243"/>
      <c r="R120" s="243"/>
      <c r="S120" s="243"/>
      <c r="T120" s="244"/>
      <c r="AT120" s="245" t="s">
        <v>157</v>
      </c>
      <c r="AU120" s="245" t="s">
        <v>153</v>
      </c>
      <c r="AV120" s="11" t="s">
        <v>24</v>
      </c>
      <c r="AW120" s="11" t="s">
        <v>39</v>
      </c>
      <c r="AX120" s="11" t="s">
        <v>75</v>
      </c>
      <c r="AY120" s="245" t="s">
        <v>144</v>
      </c>
    </row>
    <row r="121" s="12" customFormat="1">
      <c r="B121" s="246"/>
      <c r="C121" s="247"/>
      <c r="D121" s="233" t="s">
        <v>157</v>
      </c>
      <c r="E121" s="248" t="s">
        <v>22</v>
      </c>
      <c r="F121" s="249" t="s">
        <v>176</v>
      </c>
      <c r="G121" s="247"/>
      <c r="H121" s="250">
        <v>0.34000000000000002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AT121" s="256" t="s">
        <v>157</v>
      </c>
      <c r="AU121" s="256" t="s">
        <v>153</v>
      </c>
      <c r="AV121" s="12" t="s">
        <v>153</v>
      </c>
      <c r="AW121" s="12" t="s">
        <v>39</v>
      </c>
      <c r="AX121" s="12" t="s">
        <v>75</v>
      </c>
      <c r="AY121" s="256" t="s">
        <v>144</v>
      </c>
    </row>
    <row r="122" s="11" customFormat="1">
      <c r="B122" s="236"/>
      <c r="C122" s="237"/>
      <c r="D122" s="233" t="s">
        <v>157</v>
      </c>
      <c r="E122" s="238" t="s">
        <v>22</v>
      </c>
      <c r="F122" s="239" t="s">
        <v>167</v>
      </c>
      <c r="G122" s="237"/>
      <c r="H122" s="238" t="s">
        <v>22</v>
      </c>
      <c r="I122" s="240"/>
      <c r="J122" s="237"/>
      <c r="K122" s="237"/>
      <c r="L122" s="241"/>
      <c r="M122" s="242"/>
      <c r="N122" s="243"/>
      <c r="O122" s="243"/>
      <c r="P122" s="243"/>
      <c r="Q122" s="243"/>
      <c r="R122" s="243"/>
      <c r="S122" s="243"/>
      <c r="T122" s="244"/>
      <c r="AT122" s="245" t="s">
        <v>157</v>
      </c>
      <c r="AU122" s="245" t="s">
        <v>153</v>
      </c>
      <c r="AV122" s="11" t="s">
        <v>24</v>
      </c>
      <c r="AW122" s="11" t="s">
        <v>39</v>
      </c>
      <c r="AX122" s="11" t="s">
        <v>75</v>
      </c>
      <c r="AY122" s="245" t="s">
        <v>144</v>
      </c>
    </row>
    <row r="123" s="12" customFormat="1">
      <c r="B123" s="246"/>
      <c r="C123" s="247"/>
      <c r="D123" s="233" t="s">
        <v>157</v>
      </c>
      <c r="E123" s="248" t="s">
        <v>22</v>
      </c>
      <c r="F123" s="249" t="s">
        <v>177</v>
      </c>
      <c r="G123" s="247"/>
      <c r="H123" s="250">
        <v>0.13700000000000001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AT123" s="256" t="s">
        <v>157</v>
      </c>
      <c r="AU123" s="256" t="s">
        <v>153</v>
      </c>
      <c r="AV123" s="12" t="s">
        <v>153</v>
      </c>
      <c r="AW123" s="12" t="s">
        <v>39</v>
      </c>
      <c r="AX123" s="12" t="s">
        <v>75</v>
      </c>
      <c r="AY123" s="256" t="s">
        <v>144</v>
      </c>
    </row>
    <row r="124" s="13" customFormat="1">
      <c r="B124" s="257"/>
      <c r="C124" s="258"/>
      <c r="D124" s="233" t="s">
        <v>157</v>
      </c>
      <c r="E124" s="259" t="s">
        <v>22</v>
      </c>
      <c r="F124" s="260" t="s">
        <v>160</v>
      </c>
      <c r="G124" s="258"/>
      <c r="H124" s="261">
        <v>0.47699999999999998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AT124" s="267" t="s">
        <v>157</v>
      </c>
      <c r="AU124" s="267" t="s">
        <v>153</v>
      </c>
      <c r="AV124" s="13" t="s">
        <v>152</v>
      </c>
      <c r="AW124" s="13" t="s">
        <v>39</v>
      </c>
      <c r="AX124" s="13" t="s">
        <v>24</v>
      </c>
      <c r="AY124" s="267" t="s">
        <v>144</v>
      </c>
    </row>
    <row r="125" s="1" customFormat="1" ht="25.5" customHeight="1">
      <c r="B125" s="46"/>
      <c r="C125" s="221" t="s">
        <v>152</v>
      </c>
      <c r="D125" s="221" t="s">
        <v>147</v>
      </c>
      <c r="E125" s="222" t="s">
        <v>178</v>
      </c>
      <c r="F125" s="223" t="s">
        <v>179</v>
      </c>
      <c r="G125" s="224" t="s">
        <v>180</v>
      </c>
      <c r="H125" s="225">
        <v>1.19</v>
      </c>
      <c r="I125" s="226"/>
      <c r="J125" s="227">
        <f>ROUND(I125*H125,2)</f>
        <v>0</v>
      </c>
      <c r="K125" s="223" t="s">
        <v>151</v>
      </c>
      <c r="L125" s="72"/>
      <c r="M125" s="228" t="s">
        <v>22</v>
      </c>
      <c r="N125" s="229" t="s">
        <v>47</v>
      </c>
      <c r="O125" s="47"/>
      <c r="P125" s="230">
        <f>O125*H125</f>
        <v>0</v>
      </c>
      <c r="Q125" s="230">
        <v>0.084794999999999995</v>
      </c>
      <c r="R125" s="230">
        <f>Q125*H125</f>
        <v>0.10090604999999998</v>
      </c>
      <c r="S125" s="230">
        <v>0</v>
      </c>
      <c r="T125" s="231">
        <f>S125*H125</f>
        <v>0</v>
      </c>
      <c r="AR125" s="24" t="s">
        <v>181</v>
      </c>
      <c r="AT125" s="24" t="s">
        <v>147</v>
      </c>
      <c r="AU125" s="24" t="s">
        <v>153</v>
      </c>
      <c r="AY125" s="24" t="s">
        <v>144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153</v>
      </c>
      <c r="BK125" s="232">
        <f>ROUND(I125*H125,2)</f>
        <v>0</v>
      </c>
      <c r="BL125" s="24" t="s">
        <v>181</v>
      </c>
      <c r="BM125" s="24" t="s">
        <v>182</v>
      </c>
    </row>
    <row r="126" s="1" customFormat="1">
      <c r="B126" s="46"/>
      <c r="C126" s="74"/>
      <c r="D126" s="233" t="s">
        <v>155</v>
      </c>
      <c r="E126" s="74"/>
      <c r="F126" s="234" t="s">
        <v>183</v>
      </c>
      <c r="G126" s="74"/>
      <c r="H126" s="74"/>
      <c r="I126" s="191"/>
      <c r="J126" s="74"/>
      <c r="K126" s="74"/>
      <c r="L126" s="72"/>
      <c r="M126" s="235"/>
      <c r="N126" s="47"/>
      <c r="O126" s="47"/>
      <c r="P126" s="47"/>
      <c r="Q126" s="47"/>
      <c r="R126" s="47"/>
      <c r="S126" s="47"/>
      <c r="T126" s="95"/>
      <c r="AT126" s="24" t="s">
        <v>155</v>
      </c>
      <c r="AU126" s="24" t="s">
        <v>153</v>
      </c>
    </row>
    <row r="127" s="12" customFormat="1">
      <c r="B127" s="246"/>
      <c r="C127" s="247"/>
      <c r="D127" s="233" t="s">
        <v>157</v>
      </c>
      <c r="E127" s="248" t="s">
        <v>22</v>
      </c>
      <c r="F127" s="249" t="s">
        <v>184</v>
      </c>
      <c r="G127" s="247"/>
      <c r="H127" s="250">
        <v>1.19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AT127" s="256" t="s">
        <v>157</v>
      </c>
      <c r="AU127" s="256" t="s">
        <v>153</v>
      </c>
      <c r="AV127" s="12" t="s">
        <v>153</v>
      </c>
      <c r="AW127" s="12" t="s">
        <v>39</v>
      </c>
      <c r="AX127" s="12" t="s">
        <v>24</v>
      </c>
      <c r="AY127" s="256" t="s">
        <v>144</v>
      </c>
    </row>
    <row r="128" s="1" customFormat="1" ht="16.5" customHeight="1">
      <c r="B128" s="46"/>
      <c r="C128" s="221" t="s">
        <v>185</v>
      </c>
      <c r="D128" s="221" t="s">
        <v>147</v>
      </c>
      <c r="E128" s="222" t="s">
        <v>186</v>
      </c>
      <c r="F128" s="223" t="s">
        <v>187</v>
      </c>
      <c r="G128" s="224" t="s">
        <v>180</v>
      </c>
      <c r="H128" s="225">
        <v>2.54</v>
      </c>
      <c r="I128" s="226"/>
      <c r="J128" s="227">
        <f>ROUND(I128*H128,2)</f>
        <v>0</v>
      </c>
      <c r="K128" s="223" t="s">
        <v>151</v>
      </c>
      <c r="L128" s="72"/>
      <c r="M128" s="228" t="s">
        <v>22</v>
      </c>
      <c r="N128" s="229" t="s">
        <v>47</v>
      </c>
      <c r="O128" s="47"/>
      <c r="P128" s="230">
        <f>O128*H128</f>
        <v>0</v>
      </c>
      <c r="Q128" s="230">
        <v>0.17818400000000001</v>
      </c>
      <c r="R128" s="230">
        <f>Q128*H128</f>
        <v>0.45258736000000005</v>
      </c>
      <c r="S128" s="230">
        <v>0</v>
      </c>
      <c r="T128" s="231">
        <f>S128*H128</f>
        <v>0</v>
      </c>
      <c r="AR128" s="24" t="s">
        <v>152</v>
      </c>
      <c r="AT128" s="24" t="s">
        <v>147</v>
      </c>
      <c r="AU128" s="24" t="s">
        <v>153</v>
      </c>
      <c r="AY128" s="24" t="s">
        <v>144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4" t="s">
        <v>153</v>
      </c>
      <c r="BK128" s="232">
        <f>ROUND(I128*H128,2)</f>
        <v>0</v>
      </c>
      <c r="BL128" s="24" t="s">
        <v>152</v>
      </c>
      <c r="BM128" s="24" t="s">
        <v>188</v>
      </c>
    </row>
    <row r="129" s="1" customFormat="1">
      <c r="B129" s="46"/>
      <c r="C129" s="74"/>
      <c r="D129" s="233" t="s">
        <v>155</v>
      </c>
      <c r="E129" s="74"/>
      <c r="F129" s="234" t="s">
        <v>189</v>
      </c>
      <c r="G129" s="74"/>
      <c r="H129" s="74"/>
      <c r="I129" s="191"/>
      <c r="J129" s="74"/>
      <c r="K129" s="74"/>
      <c r="L129" s="72"/>
      <c r="M129" s="235"/>
      <c r="N129" s="47"/>
      <c r="O129" s="47"/>
      <c r="P129" s="47"/>
      <c r="Q129" s="47"/>
      <c r="R129" s="47"/>
      <c r="S129" s="47"/>
      <c r="T129" s="95"/>
      <c r="AT129" s="24" t="s">
        <v>155</v>
      </c>
      <c r="AU129" s="24" t="s">
        <v>153</v>
      </c>
    </row>
    <row r="130" s="11" customFormat="1">
      <c r="B130" s="236"/>
      <c r="C130" s="237"/>
      <c r="D130" s="233" t="s">
        <v>157</v>
      </c>
      <c r="E130" s="238" t="s">
        <v>22</v>
      </c>
      <c r="F130" s="239" t="s">
        <v>165</v>
      </c>
      <c r="G130" s="237"/>
      <c r="H130" s="238" t="s">
        <v>22</v>
      </c>
      <c r="I130" s="240"/>
      <c r="J130" s="237"/>
      <c r="K130" s="237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157</v>
      </c>
      <c r="AU130" s="245" t="s">
        <v>153</v>
      </c>
      <c r="AV130" s="11" t="s">
        <v>24</v>
      </c>
      <c r="AW130" s="11" t="s">
        <v>39</v>
      </c>
      <c r="AX130" s="11" t="s">
        <v>75</v>
      </c>
      <c r="AY130" s="245" t="s">
        <v>144</v>
      </c>
    </row>
    <row r="131" s="12" customFormat="1">
      <c r="B131" s="246"/>
      <c r="C131" s="247"/>
      <c r="D131" s="233" t="s">
        <v>157</v>
      </c>
      <c r="E131" s="248" t="s">
        <v>22</v>
      </c>
      <c r="F131" s="249" t="s">
        <v>190</v>
      </c>
      <c r="G131" s="247"/>
      <c r="H131" s="250">
        <v>1.724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AT131" s="256" t="s">
        <v>157</v>
      </c>
      <c r="AU131" s="256" t="s">
        <v>153</v>
      </c>
      <c r="AV131" s="12" t="s">
        <v>153</v>
      </c>
      <c r="AW131" s="12" t="s">
        <v>39</v>
      </c>
      <c r="AX131" s="12" t="s">
        <v>75</v>
      </c>
      <c r="AY131" s="256" t="s">
        <v>144</v>
      </c>
    </row>
    <row r="132" s="11" customFormat="1">
      <c r="B132" s="236"/>
      <c r="C132" s="237"/>
      <c r="D132" s="233" t="s">
        <v>157</v>
      </c>
      <c r="E132" s="238" t="s">
        <v>22</v>
      </c>
      <c r="F132" s="239" t="s">
        <v>167</v>
      </c>
      <c r="G132" s="237"/>
      <c r="H132" s="238" t="s">
        <v>22</v>
      </c>
      <c r="I132" s="240"/>
      <c r="J132" s="237"/>
      <c r="K132" s="237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157</v>
      </c>
      <c r="AU132" s="245" t="s">
        <v>153</v>
      </c>
      <c r="AV132" s="11" t="s">
        <v>24</v>
      </c>
      <c r="AW132" s="11" t="s">
        <v>39</v>
      </c>
      <c r="AX132" s="11" t="s">
        <v>75</v>
      </c>
      <c r="AY132" s="245" t="s">
        <v>144</v>
      </c>
    </row>
    <row r="133" s="12" customFormat="1">
      <c r="B133" s="246"/>
      <c r="C133" s="247"/>
      <c r="D133" s="233" t="s">
        <v>157</v>
      </c>
      <c r="E133" s="248" t="s">
        <v>22</v>
      </c>
      <c r="F133" s="249" t="s">
        <v>191</v>
      </c>
      <c r="G133" s="247"/>
      <c r="H133" s="250">
        <v>0.81599999999999995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157</v>
      </c>
      <c r="AU133" s="256" t="s">
        <v>153</v>
      </c>
      <c r="AV133" s="12" t="s">
        <v>153</v>
      </c>
      <c r="AW133" s="12" t="s">
        <v>39</v>
      </c>
      <c r="AX133" s="12" t="s">
        <v>75</v>
      </c>
      <c r="AY133" s="256" t="s">
        <v>144</v>
      </c>
    </row>
    <row r="134" s="13" customFormat="1">
      <c r="B134" s="257"/>
      <c r="C134" s="258"/>
      <c r="D134" s="233" t="s">
        <v>157</v>
      </c>
      <c r="E134" s="259" t="s">
        <v>22</v>
      </c>
      <c r="F134" s="260" t="s">
        <v>160</v>
      </c>
      <c r="G134" s="258"/>
      <c r="H134" s="261">
        <v>2.54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AT134" s="267" t="s">
        <v>157</v>
      </c>
      <c r="AU134" s="267" t="s">
        <v>153</v>
      </c>
      <c r="AV134" s="13" t="s">
        <v>152</v>
      </c>
      <c r="AW134" s="13" t="s">
        <v>39</v>
      </c>
      <c r="AX134" s="13" t="s">
        <v>24</v>
      </c>
      <c r="AY134" s="267" t="s">
        <v>144</v>
      </c>
    </row>
    <row r="135" s="10" customFormat="1" ht="29.88" customHeight="1">
      <c r="B135" s="205"/>
      <c r="C135" s="206"/>
      <c r="D135" s="207" t="s">
        <v>74</v>
      </c>
      <c r="E135" s="219" t="s">
        <v>152</v>
      </c>
      <c r="F135" s="219" t="s">
        <v>192</v>
      </c>
      <c r="G135" s="206"/>
      <c r="H135" s="206"/>
      <c r="I135" s="209"/>
      <c r="J135" s="220">
        <f>BK135</f>
        <v>0</v>
      </c>
      <c r="K135" s="206"/>
      <c r="L135" s="211"/>
      <c r="M135" s="212"/>
      <c r="N135" s="213"/>
      <c r="O135" s="213"/>
      <c r="P135" s="214">
        <f>SUM(P136:P138)</f>
        <v>0</v>
      </c>
      <c r="Q135" s="213"/>
      <c r="R135" s="214">
        <f>SUM(R136:R138)</f>
        <v>0.70799999999999996</v>
      </c>
      <c r="S135" s="213"/>
      <c r="T135" s="215">
        <f>SUM(T136:T138)</f>
        <v>0</v>
      </c>
      <c r="AR135" s="216" t="s">
        <v>24</v>
      </c>
      <c r="AT135" s="217" t="s">
        <v>74</v>
      </c>
      <c r="AU135" s="217" t="s">
        <v>24</v>
      </c>
      <c r="AY135" s="216" t="s">
        <v>144</v>
      </c>
      <c r="BK135" s="218">
        <f>SUM(BK136:BK138)</f>
        <v>0</v>
      </c>
    </row>
    <row r="136" s="1" customFormat="1" ht="16.5" customHeight="1">
      <c r="B136" s="46"/>
      <c r="C136" s="221" t="s">
        <v>193</v>
      </c>
      <c r="D136" s="221" t="s">
        <v>147</v>
      </c>
      <c r="E136" s="222" t="s">
        <v>194</v>
      </c>
      <c r="F136" s="223" t="s">
        <v>195</v>
      </c>
      <c r="G136" s="224" t="s">
        <v>196</v>
      </c>
      <c r="H136" s="225">
        <v>12</v>
      </c>
      <c r="I136" s="226"/>
      <c r="J136" s="227">
        <f>ROUND(I136*H136,2)</f>
        <v>0</v>
      </c>
      <c r="K136" s="223" t="s">
        <v>151</v>
      </c>
      <c r="L136" s="72"/>
      <c r="M136" s="228" t="s">
        <v>22</v>
      </c>
      <c r="N136" s="229" t="s">
        <v>47</v>
      </c>
      <c r="O136" s="47"/>
      <c r="P136" s="230">
        <f>O136*H136</f>
        <v>0</v>
      </c>
      <c r="Q136" s="230">
        <v>0.058999999999999997</v>
      </c>
      <c r="R136" s="230">
        <f>Q136*H136</f>
        <v>0.70799999999999996</v>
      </c>
      <c r="S136" s="230">
        <v>0</v>
      </c>
      <c r="T136" s="231">
        <f>S136*H136</f>
        <v>0</v>
      </c>
      <c r="AR136" s="24" t="s">
        <v>152</v>
      </c>
      <c r="AT136" s="24" t="s">
        <v>147</v>
      </c>
      <c r="AU136" s="24" t="s">
        <v>153</v>
      </c>
      <c r="AY136" s="24" t="s">
        <v>144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4" t="s">
        <v>153</v>
      </c>
      <c r="BK136" s="232">
        <f>ROUND(I136*H136,2)</f>
        <v>0</v>
      </c>
      <c r="BL136" s="24" t="s">
        <v>152</v>
      </c>
      <c r="BM136" s="24" t="s">
        <v>197</v>
      </c>
    </row>
    <row r="137" s="1" customFormat="1">
      <c r="B137" s="46"/>
      <c r="C137" s="74"/>
      <c r="D137" s="233" t="s">
        <v>155</v>
      </c>
      <c r="E137" s="74"/>
      <c r="F137" s="234" t="s">
        <v>198</v>
      </c>
      <c r="G137" s="74"/>
      <c r="H137" s="74"/>
      <c r="I137" s="191"/>
      <c r="J137" s="74"/>
      <c r="K137" s="74"/>
      <c r="L137" s="72"/>
      <c r="M137" s="235"/>
      <c r="N137" s="47"/>
      <c r="O137" s="47"/>
      <c r="P137" s="47"/>
      <c r="Q137" s="47"/>
      <c r="R137" s="47"/>
      <c r="S137" s="47"/>
      <c r="T137" s="95"/>
      <c r="AT137" s="24" t="s">
        <v>155</v>
      </c>
      <c r="AU137" s="24" t="s">
        <v>153</v>
      </c>
    </row>
    <row r="138" s="12" customFormat="1">
      <c r="B138" s="246"/>
      <c r="C138" s="247"/>
      <c r="D138" s="233" t="s">
        <v>157</v>
      </c>
      <c r="E138" s="248" t="s">
        <v>22</v>
      </c>
      <c r="F138" s="249" t="s">
        <v>199</v>
      </c>
      <c r="G138" s="247"/>
      <c r="H138" s="250">
        <v>12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AT138" s="256" t="s">
        <v>157</v>
      </c>
      <c r="AU138" s="256" t="s">
        <v>153</v>
      </c>
      <c r="AV138" s="12" t="s">
        <v>153</v>
      </c>
      <c r="AW138" s="12" t="s">
        <v>39</v>
      </c>
      <c r="AX138" s="12" t="s">
        <v>24</v>
      </c>
      <c r="AY138" s="256" t="s">
        <v>144</v>
      </c>
    </row>
    <row r="139" s="10" customFormat="1" ht="29.88" customHeight="1">
      <c r="B139" s="205"/>
      <c r="C139" s="206"/>
      <c r="D139" s="207" t="s">
        <v>74</v>
      </c>
      <c r="E139" s="219" t="s">
        <v>193</v>
      </c>
      <c r="F139" s="219" t="s">
        <v>200</v>
      </c>
      <c r="G139" s="206"/>
      <c r="H139" s="206"/>
      <c r="I139" s="209"/>
      <c r="J139" s="220">
        <f>BK139</f>
        <v>0</v>
      </c>
      <c r="K139" s="206"/>
      <c r="L139" s="211"/>
      <c r="M139" s="212"/>
      <c r="N139" s="213"/>
      <c r="O139" s="213"/>
      <c r="P139" s="214">
        <f>SUM(P140:P218)</f>
        <v>0</v>
      </c>
      <c r="Q139" s="213"/>
      <c r="R139" s="214">
        <f>SUM(R140:R218)</f>
        <v>5.5595509338999998</v>
      </c>
      <c r="S139" s="213"/>
      <c r="T139" s="215">
        <f>SUM(T140:T218)</f>
        <v>0</v>
      </c>
      <c r="AR139" s="216" t="s">
        <v>24</v>
      </c>
      <c r="AT139" s="217" t="s">
        <v>74</v>
      </c>
      <c r="AU139" s="217" t="s">
        <v>24</v>
      </c>
      <c r="AY139" s="216" t="s">
        <v>144</v>
      </c>
      <c r="BK139" s="218">
        <f>SUM(BK140:BK218)</f>
        <v>0</v>
      </c>
    </row>
    <row r="140" s="1" customFormat="1" ht="16.5" customHeight="1">
      <c r="B140" s="46"/>
      <c r="C140" s="221" t="s">
        <v>201</v>
      </c>
      <c r="D140" s="221" t="s">
        <v>147</v>
      </c>
      <c r="E140" s="222" t="s">
        <v>202</v>
      </c>
      <c r="F140" s="223" t="s">
        <v>203</v>
      </c>
      <c r="G140" s="224" t="s">
        <v>180</v>
      </c>
      <c r="H140" s="225">
        <v>104.3</v>
      </c>
      <c r="I140" s="226"/>
      <c r="J140" s="227">
        <f>ROUND(I140*H140,2)</f>
        <v>0</v>
      </c>
      <c r="K140" s="223" t="s">
        <v>151</v>
      </c>
      <c r="L140" s="72"/>
      <c r="M140" s="228" t="s">
        <v>22</v>
      </c>
      <c r="N140" s="229" t="s">
        <v>47</v>
      </c>
      <c r="O140" s="47"/>
      <c r="P140" s="230">
        <f>O140*H140</f>
        <v>0</v>
      </c>
      <c r="Q140" s="230">
        <v>0.00025999999999999998</v>
      </c>
      <c r="R140" s="230">
        <f>Q140*H140</f>
        <v>0.027117999999999996</v>
      </c>
      <c r="S140" s="230">
        <v>0</v>
      </c>
      <c r="T140" s="231">
        <f>S140*H140</f>
        <v>0</v>
      </c>
      <c r="AR140" s="24" t="s">
        <v>152</v>
      </c>
      <c r="AT140" s="24" t="s">
        <v>147</v>
      </c>
      <c r="AU140" s="24" t="s">
        <v>153</v>
      </c>
      <c r="AY140" s="24" t="s">
        <v>144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4" t="s">
        <v>153</v>
      </c>
      <c r="BK140" s="232">
        <f>ROUND(I140*H140,2)</f>
        <v>0</v>
      </c>
      <c r="BL140" s="24" t="s">
        <v>152</v>
      </c>
      <c r="BM140" s="24" t="s">
        <v>204</v>
      </c>
    </row>
    <row r="141" s="1" customFormat="1">
      <c r="B141" s="46"/>
      <c r="C141" s="74"/>
      <c r="D141" s="233" t="s">
        <v>155</v>
      </c>
      <c r="E141" s="74"/>
      <c r="F141" s="234" t="s">
        <v>205</v>
      </c>
      <c r="G141" s="74"/>
      <c r="H141" s="74"/>
      <c r="I141" s="191"/>
      <c r="J141" s="74"/>
      <c r="K141" s="74"/>
      <c r="L141" s="72"/>
      <c r="M141" s="235"/>
      <c r="N141" s="47"/>
      <c r="O141" s="47"/>
      <c r="P141" s="47"/>
      <c r="Q141" s="47"/>
      <c r="R141" s="47"/>
      <c r="S141" s="47"/>
      <c r="T141" s="95"/>
      <c r="AT141" s="24" t="s">
        <v>155</v>
      </c>
      <c r="AU141" s="24" t="s">
        <v>153</v>
      </c>
    </row>
    <row r="142" s="12" customFormat="1">
      <c r="B142" s="246"/>
      <c r="C142" s="247"/>
      <c r="D142" s="233" t="s">
        <v>157</v>
      </c>
      <c r="E142" s="248" t="s">
        <v>22</v>
      </c>
      <c r="F142" s="249" t="s">
        <v>206</v>
      </c>
      <c r="G142" s="247"/>
      <c r="H142" s="250">
        <v>104.3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AT142" s="256" t="s">
        <v>157</v>
      </c>
      <c r="AU142" s="256" t="s">
        <v>153</v>
      </c>
      <c r="AV142" s="12" t="s">
        <v>153</v>
      </c>
      <c r="AW142" s="12" t="s">
        <v>39</v>
      </c>
      <c r="AX142" s="12" t="s">
        <v>24</v>
      </c>
      <c r="AY142" s="256" t="s">
        <v>144</v>
      </c>
    </row>
    <row r="143" s="1" customFormat="1" ht="25.5" customHeight="1">
      <c r="B143" s="46"/>
      <c r="C143" s="221" t="s">
        <v>207</v>
      </c>
      <c r="D143" s="221" t="s">
        <v>147</v>
      </c>
      <c r="E143" s="222" t="s">
        <v>208</v>
      </c>
      <c r="F143" s="223" t="s">
        <v>209</v>
      </c>
      <c r="G143" s="224" t="s">
        <v>180</v>
      </c>
      <c r="H143" s="225">
        <v>104.3</v>
      </c>
      <c r="I143" s="226"/>
      <c r="J143" s="227">
        <f>ROUND(I143*H143,2)</f>
        <v>0</v>
      </c>
      <c r="K143" s="223" t="s">
        <v>151</v>
      </c>
      <c r="L143" s="72"/>
      <c r="M143" s="228" t="s">
        <v>22</v>
      </c>
      <c r="N143" s="229" t="s">
        <v>47</v>
      </c>
      <c r="O143" s="47"/>
      <c r="P143" s="230">
        <f>O143*H143</f>
        <v>0</v>
      </c>
      <c r="Q143" s="230">
        <v>0.0043800000000000002</v>
      </c>
      <c r="R143" s="230">
        <f>Q143*H143</f>
        <v>0.45683400000000002</v>
      </c>
      <c r="S143" s="230">
        <v>0</v>
      </c>
      <c r="T143" s="231">
        <f>S143*H143</f>
        <v>0</v>
      </c>
      <c r="AR143" s="24" t="s">
        <v>152</v>
      </c>
      <c r="AT143" s="24" t="s">
        <v>147</v>
      </c>
      <c r="AU143" s="24" t="s">
        <v>153</v>
      </c>
      <c r="AY143" s="24" t="s">
        <v>144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153</v>
      </c>
      <c r="BK143" s="232">
        <f>ROUND(I143*H143,2)</f>
        <v>0</v>
      </c>
      <c r="BL143" s="24" t="s">
        <v>152</v>
      </c>
      <c r="BM143" s="24" t="s">
        <v>210</v>
      </c>
    </row>
    <row r="144" s="1" customFormat="1">
      <c r="B144" s="46"/>
      <c r="C144" s="74"/>
      <c r="D144" s="233" t="s">
        <v>155</v>
      </c>
      <c r="E144" s="74"/>
      <c r="F144" s="234" t="s">
        <v>211</v>
      </c>
      <c r="G144" s="74"/>
      <c r="H144" s="74"/>
      <c r="I144" s="191"/>
      <c r="J144" s="74"/>
      <c r="K144" s="74"/>
      <c r="L144" s="72"/>
      <c r="M144" s="235"/>
      <c r="N144" s="47"/>
      <c r="O144" s="47"/>
      <c r="P144" s="47"/>
      <c r="Q144" s="47"/>
      <c r="R144" s="47"/>
      <c r="S144" s="47"/>
      <c r="T144" s="95"/>
      <c r="AT144" s="24" t="s">
        <v>155</v>
      </c>
      <c r="AU144" s="24" t="s">
        <v>153</v>
      </c>
    </row>
    <row r="145" s="12" customFormat="1">
      <c r="B145" s="246"/>
      <c r="C145" s="247"/>
      <c r="D145" s="233" t="s">
        <v>157</v>
      </c>
      <c r="E145" s="248" t="s">
        <v>22</v>
      </c>
      <c r="F145" s="249" t="s">
        <v>206</v>
      </c>
      <c r="G145" s="247"/>
      <c r="H145" s="250">
        <v>104.3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AT145" s="256" t="s">
        <v>157</v>
      </c>
      <c r="AU145" s="256" t="s">
        <v>153</v>
      </c>
      <c r="AV145" s="12" t="s">
        <v>153</v>
      </c>
      <c r="AW145" s="12" t="s">
        <v>39</v>
      </c>
      <c r="AX145" s="12" t="s">
        <v>24</v>
      </c>
      <c r="AY145" s="256" t="s">
        <v>144</v>
      </c>
    </row>
    <row r="146" s="1" customFormat="1" ht="16.5" customHeight="1">
      <c r="B146" s="46"/>
      <c r="C146" s="221" t="s">
        <v>212</v>
      </c>
      <c r="D146" s="221" t="s">
        <v>147</v>
      </c>
      <c r="E146" s="222" t="s">
        <v>213</v>
      </c>
      <c r="F146" s="223" t="s">
        <v>214</v>
      </c>
      <c r="G146" s="224" t="s">
        <v>180</v>
      </c>
      <c r="H146" s="225">
        <v>104.3</v>
      </c>
      <c r="I146" s="226"/>
      <c r="J146" s="227">
        <f>ROUND(I146*H146,2)</f>
        <v>0</v>
      </c>
      <c r="K146" s="223" t="s">
        <v>151</v>
      </c>
      <c r="L146" s="72"/>
      <c r="M146" s="228" t="s">
        <v>22</v>
      </c>
      <c r="N146" s="229" t="s">
        <v>47</v>
      </c>
      <c r="O146" s="47"/>
      <c r="P146" s="230">
        <f>O146*H146</f>
        <v>0</v>
      </c>
      <c r="Q146" s="230">
        <v>0.0030000000000000001</v>
      </c>
      <c r="R146" s="230">
        <f>Q146*H146</f>
        <v>0.31290000000000001</v>
      </c>
      <c r="S146" s="230">
        <v>0</v>
      </c>
      <c r="T146" s="231">
        <f>S146*H146</f>
        <v>0</v>
      </c>
      <c r="AR146" s="24" t="s">
        <v>152</v>
      </c>
      <c r="AT146" s="24" t="s">
        <v>147</v>
      </c>
      <c r="AU146" s="24" t="s">
        <v>153</v>
      </c>
      <c r="AY146" s="24" t="s">
        <v>144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4" t="s">
        <v>153</v>
      </c>
      <c r="BK146" s="232">
        <f>ROUND(I146*H146,2)</f>
        <v>0</v>
      </c>
      <c r="BL146" s="24" t="s">
        <v>152</v>
      </c>
      <c r="BM146" s="24" t="s">
        <v>215</v>
      </c>
    </row>
    <row r="147" s="1" customFormat="1">
      <c r="B147" s="46"/>
      <c r="C147" s="74"/>
      <c r="D147" s="233" t="s">
        <v>155</v>
      </c>
      <c r="E147" s="74"/>
      <c r="F147" s="234" t="s">
        <v>216</v>
      </c>
      <c r="G147" s="74"/>
      <c r="H147" s="74"/>
      <c r="I147" s="191"/>
      <c r="J147" s="74"/>
      <c r="K147" s="74"/>
      <c r="L147" s="72"/>
      <c r="M147" s="235"/>
      <c r="N147" s="47"/>
      <c r="O147" s="47"/>
      <c r="P147" s="47"/>
      <c r="Q147" s="47"/>
      <c r="R147" s="47"/>
      <c r="S147" s="47"/>
      <c r="T147" s="95"/>
      <c r="AT147" s="24" t="s">
        <v>155</v>
      </c>
      <c r="AU147" s="24" t="s">
        <v>153</v>
      </c>
    </row>
    <row r="148" s="12" customFormat="1">
      <c r="B148" s="246"/>
      <c r="C148" s="247"/>
      <c r="D148" s="233" t="s">
        <v>157</v>
      </c>
      <c r="E148" s="248" t="s">
        <v>22</v>
      </c>
      <c r="F148" s="249" t="s">
        <v>206</v>
      </c>
      <c r="G148" s="247"/>
      <c r="H148" s="250">
        <v>104.3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AT148" s="256" t="s">
        <v>157</v>
      </c>
      <c r="AU148" s="256" t="s">
        <v>153</v>
      </c>
      <c r="AV148" s="12" t="s">
        <v>153</v>
      </c>
      <c r="AW148" s="12" t="s">
        <v>39</v>
      </c>
      <c r="AX148" s="12" t="s">
        <v>24</v>
      </c>
      <c r="AY148" s="256" t="s">
        <v>144</v>
      </c>
    </row>
    <row r="149" s="1" customFormat="1" ht="25.5" customHeight="1">
      <c r="B149" s="46"/>
      <c r="C149" s="221" t="s">
        <v>29</v>
      </c>
      <c r="D149" s="221" t="s">
        <v>147</v>
      </c>
      <c r="E149" s="222" t="s">
        <v>217</v>
      </c>
      <c r="F149" s="223" t="s">
        <v>218</v>
      </c>
      <c r="G149" s="224" t="s">
        <v>180</v>
      </c>
      <c r="H149" s="225">
        <v>104.3</v>
      </c>
      <c r="I149" s="226"/>
      <c r="J149" s="227">
        <f>ROUND(I149*H149,2)</f>
        <v>0</v>
      </c>
      <c r="K149" s="223" t="s">
        <v>151</v>
      </c>
      <c r="L149" s="72"/>
      <c r="M149" s="228" t="s">
        <v>22</v>
      </c>
      <c r="N149" s="229" t="s">
        <v>47</v>
      </c>
      <c r="O149" s="47"/>
      <c r="P149" s="230">
        <f>O149*H149</f>
        <v>0</v>
      </c>
      <c r="Q149" s="230">
        <v>0.0051000000000000004</v>
      </c>
      <c r="R149" s="230">
        <f>Q149*H149</f>
        <v>0.53193000000000001</v>
      </c>
      <c r="S149" s="230">
        <v>0</v>
      </c>
      <c r="T149" s="231">
        <f>S149*H149</f>
        <v>0</v>
      </c>
      <c r="AR149" s="24" t="s">
        <v>152</v>
      </c>
      <c r="AT149" s="24" t="s">
        <v>147</v>
      </c>
      <c r="AU149" s="24" t="s">
        <v>153</v>
      </c>
      <c r="AY149" s="24" t="s">
        <v>144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153</v>
      </c>
      <c r="BK149" s="232">
        <f>ROUND(I149*H149,2)</f>
        <v>0</v>
      </c>
      <c r="BL149" s="24" t="s">
        <v>152</v>
      </c>
      <c r="BM149" s="24" t="s">
        <v>219</v>
      </c>
    </row>
    <row r="150" s="1" customFormat="1">
      <c r="B150" s="46"/>
      <c r="C150" s="74"/>
      <c r="D150" s="233" t="s">
        <v>155</v>
      </c>
      <c r="E150" s="74"/>
      <c r="F150" s="234" t="s">
        <v>220</v>
      </c>
      <c r="G150" s="74"/>
      <c r="H150" s="74"/>
      <c r="I150" s="191"/>
      <c r="J150" s="74"/>
      <c r="K150" s="74"/>
      <c r="L150" s="72"/>
      <c r="M150" s="235"/>
      <c r="N150" s="47"/>
      <c r="O150" s="47"/>
      <c r="P150" s="47"/>
      <c r="Q150" s="47"/>
      <c r="R150" s="47"/>
      <c r="S150" s="47"/>
      <c r="T150" s="95"/>
      <c r="AT150" s="24" t="s">
        <v>155</v>
      </c>
      <c r="AU150" s="24" t="s">
        <v>153</v>
      </c>
    </row>
    <row r="151" s="12" customFormat="1">
      <c r="B151" s="246"/>
      <c r="C151" s="247"/>
      <c r="D151" s="233" t="s">
        <v>157</v>
      </c>
      <c r="E151" s="248" t="s">
        <v>22</v>
      </c>
      <c r="F151" s="249" t="s">
        <v>206</v>
      </c>
      <c r="G151" s="247"/>
      <c r="H151" s="250">
        <v>104.3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AT151" s="256" t="s">
        <v>157</v>
      </c>
      <c r="AU151" s="256" t="s">
        <v>153</v>
      </c>
      <c r="AV151" s="12" t="s">
        <v>153</v>
      </c>
      <c r="AW151" s="12" t="s">
        <v>39</v>
      </c>
      <c r="AX151" s="12" t="s">
        <v>24</v>
      </c>
      <c r="AY151" s="256" t="s">
        <v>144</v>
      </c>
    </row>
    <row r="152" s="1" customFormat="1" ht="16.5" customHeight="1">
      <c r="B152" s="46"/>
      <c r="C152" s="221" t="s">
        <v>221</v>
      </c>
      <c r="D152" s="221" t="s">
        <v>147</v>
      </c>
      <c r="E152" s="222" t="s">
        <v>222</v>
      </c>
      <c r="F152" s="223" t="s">
        <v>223</v>
      </c>
      <c r="G152" s="224" t="s">
        <v>180</v>
      </c>
      <c r="H152" s="225">
        <v>289.45999999999998</v>
      </c>
      <c r="I152" s="226"/>
      <c r="J152" s="227">
        <f>ROUND(I152*H152,2)</f>
        <v>0</v>
      </c>
      <c r="K152" s="223" t="s">
        <v>151</v>
      </c>
      <c r="L152" s="72"/>
      <c r="M152" s="228" t="s">
        <v>22</v>
      </c>
      <c r="N152" s="229" t="s">
        <v>47</v>
      </c>
      <c r="O152" s="47"/>
      <c r="P152" s="230">
        <f>O152*H152</f>
        <v>0</v>
      </c>
      <c r="Q152" s="230">
        <v>0.00025999999999999998</v>
      </c>
      <c r="R152" s="230">
        <f>Q152*H152</f>
        <v>0.075259599999999982</v>
      </c>
      <c r="S152" s="230">
        <v>0</v>
      </c>
      <c r="T152" s="231">
        <f>S152*H152</f>
        <v>0</v>
      </c>
      <c r="AR152" s="24" t="s">
        <v>152</v>
      </c>
      <c r="AT152" s="24" t="s">
        <v>147</v>
      </c>
      <c r="AU152" s="24" t="s">
        <v>153</v>
      </c>
      <c r="AY152" s="24" t="s">
        <v>144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4" t="s">
        <v>153</v>
      </c>
      <c r="BK152" s="232">
        <f>ROUND(I152*H152,2)</f>
        <v>0</v>
      </c>
      <c r="BL152" s="24" t="s">
        <v>152</v>
      </c>
      <c r="BM152" s="24" t="s">
        <v>224</v>
      </c>
    </row>
    <row r="153" s="1" customFormat="1">
      <c r="B153" s="46"/>
      <c r="C153" s="74"/>
      <c r="D153" s="233" t="s">
        <v>155</v>
      </c>
      <c r="E153" s="74"/>
      <c r="F153" s="234" t="s">
        <v>225</v>
      </c>
      <c r="G153" s="74"/>
      <c r="H153" s="74"/>
      <c r="I153" s="191"/>
      <c r="J153" s="74"/>
      <c r="K153" s="74"/>
      <c r="L153" s="72"/>
      <c r="M153" s="235"/>
      <c r="N153" s="47"/>
      <c r="O153" s="47"/>
      <c r="P153" s="47"/>
      <c r="Q153" s="47"/>
      <c r="R153" s="47"/>
      <c r="S153" s="47"/>
      <c r="T153" s="95"/>
      <c r="AT153" s="24" t="s">
        <v>155</v>
      </c>
      <c r="AU153" s="24" t="s">
        <v>153</v>
      </c>
    </row>
    <row r="154" s="11" customFormat="1">
      <c r="B154" s="236"/>
      <c r="C154" s="237"/>
      <c r="D154" s="233" t="s">
        <v>157</v>
      </c>
      <c r="E154" s="238" t="s">
        <v>22</v>
      </c>
      <c r="F154" s="239" t="s">
        <v>226</v>
      </c>
      <c r="G154" s="237"/>
      <c r="H154" s="238" t="s">
        <v>22</v>
      </c>
      <c r="I154" s="240"/>
      <c r="J154" s="237"/>
      <c r="K154" s="237"/>
      <c r="L154" s="241"/>
      <c r="M154" s="242"/>
      <c r="N154" s="243"/>
      <c r="O154" s="243"/>
      <c r="P154" s="243"/>
      <c r="Q154" s="243"/>
      <c r="R154" s="243"/>
      <c r="S154" s="243"/>
      <c r="T154" s="244"/>
      <c r="AT154" s="245" t="s">
        <v>157</v>
      </c>
      <c r="AU154" s="245" t="s">
        <v>153</v>
      </c>
      <c r="AV154" s="11" t="s">
        <v>24</v>
      </c>
      <c r="AW154" s="11" t="s">
        <v>39</v>
      </c>
      <c r="AX154" s="11" t="s">
        <v>75</v>
      </c>
      <c r="AY154" s="245" t="s">
        <v>144</v>
      </c>
    </row>
    <row r="155" s="12" customFormat="1">
      <c r="B155" s="246"/>
      <c r="C155" s="247"/>
      <c r="D155" s="233" t="s">
        <v>157</v>
      </c>
      <c r="E155" s="248" t="s">
        <v>22</v>
      </c>
      <c r="F155" s="249" t="s">
        <v>227</v>
      </c>
      <c r="G155" s="247"/>
      <c r="H155" s="250">
        <v>67.478999999999999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AT155" s="256" t="s">
        <v>157</v>
      </c>
      <c r="AU155" s="256" t="s">
        <v>153</v>
      </c>
      <c r="AV155" s="12" t="s">
        <v>153</v>
      </c>
      <c r="AW155" s="12" t="s">
        <v>39</v>
      </c>
      <c r="AX155" s="12" t="s">
        <v>75</v>
      </c>
      <c r="AY155" s="256" t="s">
        <v>144</v>
      </c>
    </row>
    <row r="156" s="11" customFormat="1">
      <c r="B156" s="236"/>
      <c r="C156" s="237"/>
      <c r="D156" s="233" t="s">
        <v>157</v>
      </c>
      <c r="E156" s="238" t="s">
        <v>22</v>
      </c>
      <c r="F156" s="239" t="s">
        <v>228</v>
      </c>
      <c r="G156" s="237"/>
      <c r="H156" s="238" t="s">
        <v>22</v>
      </c>
      <c r="I156" s="240"/>
      <c r="J156" s="237"/>
      <c r="K156" s="237"/>
      <c r="L156" s="241"/>
      <c r="M156" s="242"/>
      <c r="N156" s="243"/>
      <c r="O156" s="243"/>
      <c r="P156" s="243"/>
      <c r="Q156" s="243"/>
      <c r="R156" s="243"/>
      <c r="S156" s="243"/>
      <c r="T156" s="244"/>
      <c r="AT156" s="245" t="s">
        <v>157</v>
      </c>
      <c r="AU156" s="245" t="s">
        <v>153</v>
      </c>
      <c r="AV156" s="11" t="s">
        <v>24</v>
      </c>
      <c r="AW156" s="11" t="s">
        <v>39</v>
      </c>
      <c r="AX156" s="11" t="s">
        <v>75</v>
      </c>
      <c r="AY156" s="245" t="s">
        <v>144</v>
      </c>
    </row>
    <row r="157" s="12" customFormat="1">
      <c r="B157" s="246"/>
      <c r="C157" s="247"/>
      <c r="D157" s="233" t="s">
        <v>157</v>
      </c>
      <c r="E157" s="248" t="s">
        <v>22</v>
      </c>
      <c r="F157" s="249" t="s">
        <v>229</v>
      </c>
      <c r="G157" s="247"/>
      <c r="H157" s="250">
        <v>53.380000000000003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157</v>
      </c>
      <c r="AU157" s="256" t="s">
        <v>153</v>
      </c>
      <c r="AV157" s="12" t="s">
        <v>153</v>
      </c>
      <c r="AW157" s="12" t="s">
        <v>39</v>
      </c>
      <c r="AX157" s="12" t="s">
        <v>75</v>
      </c>
      <c r="AY157" s="256" t="s">
        <v>144</v>
      </c>
    </row>
    <row r="158" s="11" customFormat="1">
      <c r="B158" s="236"/>
      <c r="C158" s="237"/>
      <c r="D158" s="233" t="s">
        <v>157</v>
      </c>
      <c r="E158" s="238" t="s">
        <v>22</v>
      </c>
      <c r="F158" s="239" t="s">
        <v>230</v>
      </c>
      <c r="G158" s="237"/>
      <c r="H158" s="238" t="s">
        <v>22</v>
      </c>
      <c r="I158" s="240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AT158" s="245" t="s">
        <v>157</v>
      </c>
      <c r="AU158" s="245" t="s">
        <v>153</v>
      </c>
      <c r="AV158" s="11" t="s">
        <v>24</v>
      </c>
      <c r="AW158" s="11" t="s">
        <v>39</v>
      </c>
      <c r="AX158" s="11" t="s">
        <v>75</v>
      </c>
      <c r="AY158" s="245" t="s">
        <v>144</v>
      </c>
    </row>
    <row r="159" s="12" customFormat="1">
      <c r="B159" s="246"/>
      <c r="C159" s="247"/>
      <c r="D159" s="233" t="s">
        <v>157</v>
      </c>
      <c r="E159" s="248" t="s">
        <v>22</v>
      </c>
      <c r="F159" s="249" t="s">
        <v>231</v>
      </c>
      <c r="G159" s="247"/>
      <c r="H159" s="250">
        <v>106.602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AT159" s="256" t="s">
        <v>157</v>
      </c>
      <c r="AU159" s="256" t="s">
        <v>153</v>
      </c>
      <c r="AV159" s="12" t="s">
        <v>153</v>
      </c>
      <c r="AW159" s="12" t="s">
        <v>39</v>
      </c>
      <c r="AX159" s="12" t="s">
        <v>75</v>
      </c>
      <c r="AY159" s="256" t="s">
        <v>144</v>
      </c>
    </row>
    <row r="160" s="11" customFormat="1">
      <c r="B160" s="236"/>
      <c r="C160" s="237"/>
      <c r="D160" s="233" t="s">
        <v>157</v>
      </c>
      <c r="E160" s="238" t="s">
        <v>22</v>
      </c>
      <c r="F160" s="239" t="s">
        <v>232</v>
      </c>
      <c r="G160" s="237"/>
      <c r="H160" s="238" t="s">
        <v>22</v>
      </c>
      <c r="I160" s="240"/>
      <c r="J160" s="237"/>
      <c r="K160" s="237"/>
      <c r="L160" s="241"/>
      <c r="M160" s="242"/>
      <c r="N160" s="243"/>
      <c r="O160" s="243"/>
      <c r="P160" s="243"/>
      <c r="Q160" s="243"/>
      <c r="R160" s="243"/>
      <c r="S160" s="243"/>
      <c r="T160" s="244"/>
      <c r="AT160" s="245" t="s">
        <v>157</v>
      </c>
      <c r="AU160" s="245" t="s">
        <v>153</v>
      </c>
      <c r="AV160" s="11" t="s">
        <v>24</v>
      </c>
      <c r="AW160" s="11" t="s">
        <v>39</v>
      </c>
      <c r="AX160" s="11" t="s">
        <v>75</v>
      </c>
      <c r="AY160" s="245" t="s">
        <v>144</v>
      </c>
    </row>
    <row r="161" s="12" customFormat="1">
      <c r="B161" s="246"/>
      <c r="C161" s="247"/>
      <c r="D161" s="233" t="s">
        <v>157</v>
      </c>
      <c r="E161" s="248" t="s">
        <v>22</v>
      </c>
      <c r="F161" s="249" t="s">
        <v>233</v>
      </c>
      <c r="G161" s="247"/>
      <c r="H161" s="250">
        <v>61.999000000000002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AT161" s="256" t="s">
        <v>157</v>
      </c>
      <c r="AU161" s="256" t="s">
        <v>153</v>
      </c>
      <c r="AV161" s="12" t="s">
        <v>153</v>
      </c>
      <c r="AW161" s="12" t="s">
        <v>39</v>
      </c>
      <c r="AX161" s="12" t="s">
        <v>75</v>
      </c>
      <c r="AY161" s="256" t="s">
        <v>144</v>
      </c>
    </row>
    <row r="162" s="13" customFormat="1">
      <c r="B162" s="257"/>
      <c r="C162" s="258"/>
      <c r="D162" s="233" t="s">
        <v>157</v>
      </c>
      <c r="E162" s="259" t="s">
        <v>22</v>
      </c>
      <c r="F162" s="260" t="s">
        <v>160</v>
      </c>
      <c r="G162" s="258"/>
      <c r="H162" s="261">
        <v>289.45999999999998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AT162" s="267" t="s">
        <v>157</v>
      </c>
      <c r="AU162" s="267" t="s">
        <v>153</v>
      </c>
      <c r="AV162" s="13" t="s">
        <v>152</v>
      </c>
      <c r="AW162" s="13" t="s">
        <v>39</v>
      </c>
      <c r="AX162" s="13" t="s">
        <v>24</v>
      </c>
      <c r="AY162" s="267" t="s">
        <v>144</v>
      </c>
    </row>
    <row r="163" s="1" customFormat="1" ht="25.5" customHeight="1">
      <c r="B163" s="46"/>
      <c r="C163" s="221" t="s">
        <v>234</v>
      </c>
      <c r="D163" s="221" t="s">
        <v>147</v>
      </c>
      <c r="E163" s="222" t="s">
        <v>235</v>
      </c>
      <c r="F163" s="223" t="s">
        <v>236</v>
      </c>
      <c r="G163" s="224" t="s">
        <v>180</v>
      </c>
      <c r="H163" s="225">
        <v>289.45999999999998</v>
      </c>
      <c r="I163" s="226"/>
      <c r="J163" s="227">
        <f>ROUND(I163*H163,2)</f>
        <v>0</v>
      </c>
      <c r="K163" s="223" t="s">
        <v>151</v>
      </c>
      <c r="L163" s="72"/>
      <c r="M163" s="228" t="s">
        <v>22</v>
      </c>
      <c r="N163" s="229" t="s">
        <v>47</v>
      </c>
      <c r="O163" s="47"/>
      <c r="P163" s="230">
        <f>O163*H163</f>
        <v>0</v>
      </c>
      <c r="Q163" s="230">
        <v>0.0043839999999999999</v>
      </c>
      <c r="R163" s="230">
        <f>Q163*H163</f>
        <v>1.2689926399999998</v>
      </c>
      <c r="S163" s="230">
        <v>0</v>
      </c>
      <c r="T163" s="231">
        <f>S163*H163</f>
        <v>0</v>
      </c>
      <c r="AR163" s="24" t="s">
        <v>152</v>
      </c>
      <c r="AT163" s="24" t="s">
        <v>147</v>
      </c>
      <c r="AU163" s="24" t="s">
        <v>153</v>
      </c>
      <c r="AY163" s="24" t="s">
        <v>144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4" t="s">
        <v>153</v>
      </c>
      <c r="BK163" s="232">
        <f>ROUND(I163*H163,2)</f>
        <v>0</v>
      </c>
      <c r="BL163" s="24" t="s">
        <v>152</v>
      </c>
      <c r="BM163" s="24" t="s">
        <v>237</v>
      </c>
    </row>
    <row r="164" s="1" customFormat="1">
      <c r="B164" s="46"/>
      <c r="C164" s="74"/>
      <c r="D164" s="233" t="s">
        <v>155</v>
      </c>
      <c r="E164" s="74"/>
      <c r="F164" s="234" t="s">
        <v>236</v>
      </c>
      <c r="G164" s="74"/>
      <c r="H164" s="74"/>
      <c r="I164" s="191"/>
      <c r="J164" s="74"/>
      <c r="K164" s="74"/>
      <c r="L164" s="72"/>
      <c r="M164" s="235"/>
      <c r="N164" s="47"/>
      <c r="O164" s="47"/>
      <c r="P164" s="47"/>
      <c r="Q164" s="47"/>
      <c r="R164" s="47"/>
      <c r="S164" s="47"/>
      <c r="T164" s="95"/>
      <c r="AT164" s="24" t="s">
        <v>155</v>
      </c>
      <c r="AU164" s="24" t="s">
        <v>153</v>
      </c>
    </row>
    <row r="165" s="11" customFormat="1">
      <c r="B165" s="236"/>
      <c r="C165" s="237"/>
      <c r="D165" s="233" t="s">
        <v>157</v>
      </c>
      <c r="E165" s="238" t="s">
        <v>22</v>
      </c>
      <c r="F165" s="239" t="s">
        <v>226</v>
      </c>
      <c r="G165" s="237"/>
      <c r="H165" s="238" t="s">
        <v>22</v>
      </c>
      <c r="I165" s="240"/>
      <c r="J165" s="237"/>
      <c r="K165" s="237"/>
      <c r="L165" s="241"/>
      <c r="M165" s="242"/>
      <c r="N165" s="243"/>
      <c r="O165" s="243"/>
      <c r="P165" s="243"/>
      <c r="Q165" s="243"/>
      <c r="R165" s="243"/>
      <c r="S165" s="243"/>
      <c r="T165" s="244"/>
      <c r="AT165" s="245" t="s">
        <v>157</v>
      </c>
      <c r="AU165" s="245" t="s">
        <v>153</v>
      </c>
      <c r="AV165" s="11" t="s">
        <v>24</v>
      </c>
      <c r="AW165" s="11" t="s">
        <v>39</v>
      </c>
      <c r="AX165" s="11" t="s">
        <v>75</v>
      </c>
      <c r="AY165" s="245" t="s">
        <v>144</v>
      </c>
    </row>
    <row r="166" s="12" customFormat="1">
      <c r="B166" s="246"/>
      <c r="C166" s="247"/>
      <c r="D166" s="233" t="s">
        <v>157</v>
      </c>
      <c r="E166" s="248" t="s">
        <v>22</v>
      </c>
      <c r="F166" s="249" t="s">
        <v>227</v>
      </c>
      <c r="G166" s="247"/>
      <c r="H166" s="250">
        <v>67.478999999999999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157</v>
      </c>
      <c r="AU166" s="256" t="s">
        <v>153</v>
      </c>
      <c r="AV166" s="12" t="s">
        <v>153</v>
      </c>
      <c r="AW166" s="12" t="s">
        <v>39</v>
      </c>
      <c r="AX166" s="12" t="s">
        <v>75</v>
      </c>
      <c r="AY166" s="256" t="s">
        <v>144</v>
      </c>
    </row>
    <row r="167" s="11" customFormat="1">
      <c r="B167" s="236"/>
      <c r="C167" s="237"/>
      <c r="D167" s="233" t="s">
        <v>157</v>
      </c>
      <c r="E167" s="238" t="s">
        <v>22</v>
      </c>
      <c r="F167" s="239" t="s">
        <v>228</v>
      </c>
      <c r="G167" s="237"/>
      <c r="H167" s="238" t="s">
        <v>22</v>
      </c>
      <c r="I167" s="240"/>
      <c r="J167" s="237"/>
      <c r="K167" s="237"/>
      <c r="L167" s="241"/>
      <c r="M167" s="242"/>
      <c r="N167" s="243"/>
      <c r="O167" s="243"/>
      <c r="P167" s="243"/>
      <c r="Q167" s="243"/>
      <c r="R167" s="243"/>
      <c r="S167" s="243"/>
      <c r="T167" s="244"/>
      <c r="AT167" s="245" t="s">
        <v>157</v>
      </c>
      <c r="AU167" s="245" t="s">
        <v>153</v>
      </c>
      <c r="AV167" s="11" t="s">
        <v>24</v>
      </c>
      <c r="AW167" s="11" t="s">
        <v>39</v>
      </c>
      <c r="AX167" s="11" t="s">
        <v>75</v>
      </c>
      <c r="AY167" s="245" t="s">
        <v>144</v>
      </c>
    </row>
    <row r="168" s="12" customFormat="1">
      <c r="B168" s="246"/>
      <c r="C168" s="247"/>
      <c r="D168" s="233" t="s">
        <v>157</v>
      </c>
      <c r="E168" s="248" t="s">
        <v>22</v>
      </c>
      <c r="F168" s="249" t="s">
        <v>229</v>
      </c>
      <c r="G168" s="247"/>
      <c r="H168" s="250">
        <v>53.380000000000003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AT168" s="256" t="s">
        <v>157</v>
      </c>
      <c r="AU168" s="256" t="s">
        <v>153</v>
      </c>
      <c r="AV168" s="12" t="s">
        <v>153</v>
      </c>
      <c r="AW168" s="12" t="s">
        <v>39</v>
      </c>
      <c r="AX168" s="12" t="s">
        <v>75</v>
      </c>
      <c r="AY168" s="256" t="s">
        <v>144</v>
      </c>
    </row>
    <row r="169" s="11" customFormat="1">
      <c r="B169" s="236"/>
      <c r="C169" s="237"/>
      <c r="D169" s="233" t="s">
        <v>157</v>
      </c>
      <c r="E169" s="238" t="s">
        <v>22</v>
      </c>
      <c r="F169" s="239" t="s">
        <v>230</v>
      </c>
      <c r="G169" s="237"/>
      <c r="H169" s="238" t="s">
        <v>22</v>
      </c>
      <c r="I169" s="240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157</v>
      </c>
      <c r="AU169" s="245" t="s">
        <v>153</v>
      </c>
      <c r="AV169" s="11" t="s">
        <v>24</v>
      </c>
      <c r="AW169" s="11" t="s">
        <v>39</v>
      </c>
      <c r="AX169" s="11" t="s">
        <v>75</v>
      </c>
      <c r="AY169" s="245" t="s">
        <v>144</v>
      </c>
    </row>
    <row r="170" s="12" customFormat="1">
      <c r="B170" s="246"/>
      <c r="C170" s="247"/>
      <c r="D170" s="233" t="s">
        <v>157</v>
      </c>
      <c r="E170" s="248" t="s">
        <v>22</v>
      </c>
      <c r="F170" s="249" t="s">
        <v>231</v>
      </c>
      <c r="G170" s="247"/>
      <c r="H170" s="250">
        <v>106.602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AT170" s="256" t="s">
        <v>157</v>
      </c>
      <c r="AU170" s="256" t="s">
        <v>153</v>
      </c>
      <c r="AV170" s="12" t="s">
        <v>153</v>
      </c>
      <c r="AW170" s="12" t="s">
        <v>39</v>
      </c>
      <c r="AX170" s="12" t="s">
        <v>75</v>
      </c>
      <c r="AY170" s="256" t="s">
        <v>144</v>
      </c>
    </row>
    <row r="171" s="11" customFormat="1">
      <c r="B171" s="236"/>
      <c r="C171" s="237"/>
      <c r="D171" s="233" t="s">
        <v>157</v>
      </c>
      <c r="E171" s="238" t="s">
        <v>22</v>
      </c>
      <c r="F171" s="239" t="s">
        <v>232</v>
      </c>
      <c r="G171" s="237"/>
      <c r="H171" s="238" t="s">
        <v>22</v>
      </c>
      <c r="I171" s="240"/>
      <c r="J171" s="237"/>
      <c r="K171" s="237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157</v>
      </c>
      <c r="AU171" s="245" t="s">
        <v>153</v>
      </c>
      <c r="AV171" s="11" t="s">
        <v>24</v>
      </c>
      <c r="AW171" s="11" t="s">
        <v>39</v>
      </c>
      <c r="AX171" s="11" t="s">
        <v>75</v>
      </c>
      <c r="AY171" s="245" t="s">
        <v>144</v>
      </c>
    </row>
    <row r="172" s="12" customFormat="1">
      <c r="B172" s="246"/>
      <c r="C172" s="247"/>
      <c r="D172" s="233" t="s">
        <v>157</v>
      </c>
      <c r="E172" s="248" t="s">
        <v>22</v>
      </c>
      <c r="F172" s="249" t="s">
        <v>233</v>
      </c>
      <c r="G172" s="247"/>
      <c r="H172" s="250">
        <v>61.999000000000002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AT172" s="256" t="s">
        <v>157</v>
      </c>
      <c r="AU172" s="256" t="s">
        <v>153</v>
      </c>
      <c r="AV172" s="12" t="s">
        <v>153</v>
      </c>
      <c r="AW172" s="12" t="s">
        <v>39</v>
      </c>
      <c r="AX172" s="12" t="s">
        <v>75</v>
      </c>
      <c r="AY172" s="256" t="s">
        <v>144</v>
      </c>
    </row>
    <row r="173" s="13" customFormat="1">
      <c r="B173" s="257"/>
      <c r="C173" s="258"/>
      <c r="D173" s="233" t="s">
        <v>157</v>
      </c>
      <c r="E173" s="259" t="s">
        <v>22</v>
      </c>
      <c r="F173" s="260" t="s">
        <v>160</v>
      </c>
      <c r="G173" s="258"/>
      <c r="H173" s="261">
        <v>289.45999999999998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AT173" s="267" t="s">
        <v>157</v>
      </c>
      <c r="AU173" s="267" t="s">
        <v>153</v>
      </c>
      <c r="AV173" s="13" t="s">
        <v>152</v>
      </c>
      <c r="AW173" s="13" t="s">
        <v>39</v>
      </c>
      <c r="AX173" s="13" t="s">
        <v>24</v>
      </c>
      <c r="AY173" s="267" t="s">
        <v>144</v>
      </c>
    </row>
    <row r="174" s="1" customFormat="1" ht="16.5" customHeight="1">
      <c r="B174" s="46"/>
      <c r="C174" s="221" t="s">
        <v>238</v>
      </c>
      <c r="D174" s="221" t="s">
        <v>147</v>
      </c>
      <c r="E174" s="222" t="s">
        <v>239</v>
      </c>
      <c r="F174" s="223" t="s">
        <v>240</v>
      </c>
      <c r="G174" s="224" t="s">
        <v>180</v>
      </c>
      <c r="H174" s="225">
        <v>276.86000000000001</v>
      </c>
      <c r="I174" s="226"/>
      <c r="J174" s="227">
        <f>ROUND(I174*H174,2)</f>
        <v>0</v>
      </c>
      <c r="K174" s="223" t="s">
        <v>151</v>
      </c>
      <c r="L174" s="72"/>
      <c r="M174" s="228" t="s">
        <v>22</v>
      </c>
      <c r="N174" s="229" t="s">
        <v>47</v>
      </c>
      <c r="O174" s="47"/>
      <c r="P174" s="230">
        <f>O174*H174</f>
        <v>0</v>
      </c>
      <c r="Q174" s="230">
        <v>0.0030000000000000001</v>
      </c>
      <c r="R174" s="230">
        <f>Q174*H174</f>
        <v>0.8305800000000001</v>
      </c>
      <c r="S174" s="230">
        <v>0</v>
      </c>
      <c r="T174" s="231">
        <f>S174*H174</f>
        <v>0</v>
      </c>
      <c r="AR174" s="24" t="s">
        <v>152</v>
      </c>
      <c r="AT174" s="24" t="s">
        <v>147</v>
      </c>
      <c r="AU174" s="24" t="s">
        <v>153</v>
      </c>
      <c r="AY174" s="24" t="s">
        <v>144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4" t="s">
        <v>153</v>
      </c>
      <c r="BK174" s="232">
        <f>ROUND(I174*H174,2)</f>
        <v>0</v>
      </c>
      <c r="BL174" s="24" t="s">
        <v>152</v>
      </c>
      <c r="BM174" s="24" t="s">
        <v>241</v>
      </c>
    </row>
    <row r="175" s="1" customFormat="1">
      <c r="B175" s="46"/>
      <c r="C175" s="74"/>
      <c r="D175" s="233" t="s">
        <v>155</v>
      </c>
      <c r="E175" s="74"/>
      <c r="F175" s="234" t="s">
        <v>240</v>
      </c>
      <c r="G175" s="74"/>
      <c r="H175" s="74"/>
      <c r="I175" s="191"/>
      <c r="J175" s="74"/>
      <c r="K175" s="74"/>
      <c r="L175" s="72"/>
      <c r="M175" s="235"/>
      <c r="N175" s="47"/>
      <c r="O175" s="47"/>
      <c r="P175" s="47"/>
      <c r="Q175" s="47"/>
      <c r="R175" s="47"/>
      <c r="S175" s="47"/>
      <c r="T175" s="95"/>
      <c r="AT175" s="24" t="s">
        <v>155</v>
      </c>
      <c r="AU175" s="24" t="s">
        <v>153</v>
      </c>
    </row>
    <row r="176" s="11" customFormat="1">
      <c r="B176" s="236"/>
      <c r="C176" s="237"/>
      <c r="D176" s="233" t="s">
        <v>157</v>
      </c>
      <c r="E176" s="238" t="s">
        <v>22</v>
      </c>
      <c r="F176" s="239" t="s">
        <v>226</v>
      </c>
      <c r="G176" s="237"/>
      <c r="H176" s="238" t="s">
        <v>22</v>
      </c>
      <c r="I176" s="240"/>
      <c r="J176" s="237"/>
      <c r="K176" s="237"/>
      <c r="L176" s="241"/>
      <c r="M176" s="242"/>
      <c r="N176" s="243"/>
      <c r="O176" s="243"/>
      <c r="P176" s="243"/>
      <c r="Q176" s="243"/>
      <c r="R176" s="243"/>
      <c r="S176" s="243"/>
      <c r="T176" s="244"/>
      <c r="AT176" s="245" t="s">
        <v>157</v>
      </c>
      <c r="AU176" s="245" t="s">
        <v>153</v>
      </c>
      <c r="AV176" s="11" t="s">
        <v>24</v>
      </c>
      <c r="AW176" s="11" t="s">
        <v>39</v>
      </c>
      <c r="AX176" s="11" t="s">
        <v>75</v>
      </c>
      <c r="AY176" s="245" t="s">
        <v>144</v>
      </c>
    </row>
    <row r="177" s="12" customFormat="1">
      <c r="B177" s="246"/>
      <c r="C177" s="247"/>
      <c r="D177" s="233" t="s">
        <v>157</v>
      </c>
      <c r="E177" s="248" t="s">
        <v>22</v>
      </c>
      <c r="F177" s="249" t="s">
        <v>227</v>
      </c>
      <c r="G177" s="247"/>
      <c r="H177" s="250">
        <v>67.478999999999999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AT177" s="256" t="s">
        <v>157</v>
      </c>
      <c r="AU177" s="256" t="s">
        <v>153</v>
      </c>
      <c r="AV177" s="12" t="s">
        <v>153</v>
      </c>
      <c r="AW177" s="12" t="s">
        <v>39</v>
      </c>
      <c r="AX177" s="12" t="s">
        <v>75</v>
      </c>
      <c r="AY177" s="256" t="s">
        <v>144</v>
      </c>
    </row>
    <row r="178" s="11" customFormat="1">
      <c r="B178" s="236"/>
      <c r="C178" s="237"/>
      <c r="D178" s="233" t="s">
        <v>157</v>
      </c>
      <c r="E178" s="238" t="s">
        <v>22</v>
      </c>
      <c r="F178" s="239" t="s">
        <v>228</v>
      </c>
      <c r="G178" s="237"/>
      <c r="H178" s="238" t="s">
        <v>22</v>
      </c>
      <c r="I178" s="240"/>
      <c r="J178" s="237"/>
      <c r="K178" s="237"/>
      <c r="L178" s="241"/>
      <c r="M178" s="242"/>
      <c r="N178" s="243"/>
      <c r="O178" s="243"/>
      <c r="P178" s="243"/>
      <c r="Q178" s="243"/>
      <c r="R178" s="243"/>
      <c r="S178" s="243"/>
      <c r="T178" s="244"/>
      <c r="AT178" s="245" t="s">
        <v>157</v>
      </c>
      <c r="AU178" s="245" t="s">
        <v>153</v>
      </c>
      <c r="AV178" s="11" t="s">
        <v>24</v>
      </c>
      <c r="AW178" s="11" t="s">
        <v>39</v>
      </c>
      <c r="AX178" s="11" t="s">
        <v>75</v>
      </c>
      <c r="AY178" s="245" t="s">
        <v>144</v>
      </c>
    </row>
    <row r="179" s="12" customFormat="1">
      <c r="B179" s="246"/>
      <c r="C179" s="247"/>
      <c r="D179" s="233" t="s">
        <v>157</v>
      </c>
      <c r="E179" s="248" t="s">
        <v>22</v>
      </c>
      <c r="F179" s="249" t="s">
        <v>229</v>
      </c>
      <c r="G179" s="247"/>
      <c r="H179" s="250">
        <v>53.380000000000003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157</v>
      </c>
      <c r="AU179" s="256" t="s">
        <v>153</v>
      </c>
      <c r="AV179" s="12" t="s">
        <v>153</v>
      </c>
      <c r="AW179" s="12" t="s">
        <v>39</v>
      </c>
      <c r="AX179" s="12" t="s">
        <v>75</v>
      </c>
      <c r="AY179" s="256" t="s">
        <v>144</v>
      </c>
    </row>
    <row r="180" s="11" customFormat="1">
      <c r="B180" s="236"/>
      <c r="C180" s="237"/>
      <c r="D180" s="233" t="s">
        <v>157</v>
      </c>
      <c r="E180" s="238" t="s">
        <v>22</v>
      </c>
      <c r="F180" s="239" t="s">
        <v>230</v>
      </c>
      <c r="G180" s="237"/>
      <c r="H180" s="238" t="s">
        <v>22</v>
      </c>
      <c r="I180" s="240"/>
      <c r="J180" s="237"/>
      <c r="K180" s="237"/>
      <c r="L180" s="241"/>
      <c r="M180" s="242"/>
      <c r="N180" s="243"/>
      <c r="O180" s="243"/>
      <c r="P180" s="243"/>
      <c r="Q180" s="243"/>
      <c r="R180" s="243"/>
      <c r="S180" s="243"/>
      <c r="T180" s="244"/>
      <c r="AT180" s="245" t="s">
        <v>157</v>
      </c>
      <c r="AU180" s="245" t="s">
        <v>153</v>
      </c>
      <c r="AV180" s="11" t="s">
        <v>24</v>
      </c>
      <c r="AW180" s="11" t="s">
        <v>39</v>
      </c>
      <c r="AX180" s="11" t="s">
        <v>75</v>
      </c>
      <c r="AY180" s="245" t="s">
        <v>144</v>
      </c>
    </row>
    <row r="181" s="12" customFormat="1">
      <c r="B181" s="246"/>
      <c r="C181" s="247"/>
      <c r="D181" s="233" t="s">
        <v>157</v>
      </c>
      <c r="E181" s="248" t="s">
        <v>22</v>
      </c>
      <c r="F181" s="249" t="s">
        <v>231</v>
      </c>
      <c r="G181" s="247"/>
      <c r="H181" s="250">
        <v>106.602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AT181" s="256" t="s">
        <v>157</v>
      </c>
      <c r="AU181" s="256" t="s">
        <v>153</v>
      </c>
      <c r="AV181" s="12" t="s">
        <v>153</v>
      </c>
      <c r="AW181" s="12" t="s">
        <v>39</v>
      </c>
      <c r="AX181" s="12" t="s">
        <v>75</v>
      </c>
      <c r="AY181" s="256" t="s">
        <v>144</v>
      </c>
    </row>
    <row r="182" s="11" customFormat="1">
      <c r="B182" s="236"/>
      <c r="C182" s="237"/>
      <c r="D182" s="233" t="s">
        <v>157</v>
      </c>
      <c r="E182" s="238" t="s">
        <v>22</v>
      </c>
      <c r="F182" s="239" t="s">
        <v>232</v>
      </c>
      <c r="G182" s="237"/>
      <c r="H182" s="238" t="s">
        <v>22</v>
      </c>
      <c r="I182" s="240"/>
      <c r="J182" s="237"/>
      <c r="K182" s="237"/>
      <c r="L182" s="241"/>
      <c r="M182" s="242"/>
      <c r="N182" s="243"/>
      <c r="O182" s="243"/>
      <c r="P182" s="243"/>
      <c r="Q182" s="243"/>
      <c r="R182" s="243"/>
      <c r="S182" s="243"/>
      <c r="T182" s="244"/>
      <c r="AT182" s="245" t="s">
        <v>157</v>
      </c>
      <c r="AU182" s="245" t="s">
        <v>153</v>
      </c>
      <c r="AV182" s="11" t="s">
        <v>24</v>
      </c>
      <c r="AW182" s="11" t="s">
        <v>39</v>
      </c>
      <c r="AX182" s="11" t="s">
        <v>75</v>
      </c>
      <c r="AY182" s="245" t="s">
        <v>144</v>
      </c>
    </row>
    <row r="183" s="12" customFormat="1">
      <c r="B183" s="246"/>
      <c r="C183" s="247"/>
      <c r="D183" s="233" t="s">
        <v>157</v>
      </c>
      <c r="E183" s="248" t="s">
        <v>22</v>
      </c>
      <c r="F183" s="249" t="s">
        <v>233</v>
      </c>
      <c r="G183" s="247"/>
      <c r="H183" s="250">
        <v>61.999000000000002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157</v>
      </c>
      <c r="AU183" s="256" t="s">
        <v>153</v>
      </c>
      <c r="AV183" s="12" t="s">
        <v>153</v>
      </c>
      <c r="AW183" s="12" t="s">
        <v>39</v>
      </c>
      <c r="AX183" s="12" t="s">
        <v>75</v>
      </c>
      <c r="AY183" s="256" t="s">
        <v>144</v>
      </c>
    </row>
    <row r="184" s="14" customFormat="1">
      <c r="B184" s="269"/>
      <c r="C184" s="270"/>
      <c r="D184" s="233" t="s">
        <v>157</v>
      </c>
      <c r="E184" s="271" t="s">
        <v>22</v>
      </c>
      <c r="F184" s="272" t="s">
        <v>242</v>
      </c>
      <c r="G184" s="270"/>
      <c r="H184" s="273">
        <v>289.45999999999998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AT184" s="279" t="s">
        <v>157</v>
      </c>
      <c r="AU184" s="279" t="s">
        <v>153</v>
      </c>
      <c r="AV184" s="14" t="s">
        <v>145</v>
      </c>
      <c r="AW184" s="14" t="s">
        <v>39</v>
      </c>
      <c r="AX184" s="14" t="s">
        <v>75</v>
      </c>
      <c r="AY184" s="279" t="s">
        <v>144</v>
      </c>
    </row>
    <row r="185" s="11" customFormat="1">
      <c r="B185" s="236"/>
      <c r="C185" s="237"/>
      <c r="D185" s="233" t="s">
        <v>157</v>
      </c>
      <c r="E185" s="238" t="s">
        <v>22</v>
      </c>
      <c r="F185" s="239" t="s">
        <v>243</v>
      </c>
      <c r="G185" s="237"/>
      <c r="H185" s="238" t="s">
        <v>22</v>
      </c>
      <c r="I185" s="240"/>
      <c r="J185" s="237"/>
      <c r="K185" s="237"/>
      <c r="L185" s="241"/>
      <c r="M185" s="242"/>
      <c r="N185" s="243"/>
      <c r="O185" s="243"/>
      <c r="P185" s="243"/>
      <c r="Q185" s="243"/>
      <c r="R185" s="243"/>
      <c r="S185" s="243"/>
      <c r="T185" s="244"/>
      <c r="AT185" s="245" t="s">
        <v>157</v>
      </c>
      <c r="AU185" s="245" t="s">
        <v>153</v>
      </c>
      <c r="AV185" s="11" t="s">
        <v>24</v>
      </c>
      <c r="AW185" s="11" t="s">
        <v>39</v>
      </c>
      <c r="AX185" s="11" t="s">
        <v>75</v>
      </c>
      <c r="AY185" s="245" t="s">
        <v>144</v>
      </c>
    </row>
    <row r="186" s="12" customFormat="1">
      <c r="B186" s="246"/>
      <c r="C186" s="247"/>
      <c r="D186" s="233" t="s">
        <v>157</v>
      </c>
      <c r="E186" s="248" t="s">
        <v>22</v>
      </c>
      <c r="F186" s="249" t="s">
        <v>244</v>
      </c>
      <c r="G186" s="247"/>
      <c r="H186" s="250">
        <v>-12.6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157</v>
      </c>
      <c r="AU186" s="256" t="s">
        <v>153</v>
      </c>
      <c r="AV186" s="12" t="s">
        <v>153</v>
      </c>
      <c r="AW186" s="12" t="s">
        <v>39</v>
      </c>
      <c r="AX186" s="12" t="s">
        <v>75</v>
      </c>
      <c r="AY186" s="256" t="s">
        <v>144</v>
      </c>
    </row>
    <row r="187" s="14" customFormat="1">
      <c r="B187" s="269"/>
      <c r="C187" s="270"/>
      <c r="D187" s="233" t="s">
        <v>157</v>
      </c>
      <c r="E187" s="271" t="s">
        <v>22</v>
      </c>
      <c r="F187" s="272" t="s">
        <v>242</v>
      </c>
      <c r="G187" s="270"/>
      <c r="H187" s="273">
        <v>-12.6</v>
      </c>
      <c r="I187" s="274"/>
      <c r="J187" s="270"/>
      <c r="K187" s="270"/>
      <c r="L187" s="275"/>
      <c r="M187" s="276"/>
      <c r="N187" s="277"/>
      <c r="O187" s="277"/>
      <c r="P187" s="277"/>
      <c r="Q187" s="277"/>
      <c r="R187" s="277"/>
      <c r="S187" s="277"/>
      <c r="T187" s="278"/>
      <c r="AT187" s="279" t="s">
        <v>157</v>
      </c>
      <c r="AU187" s="279" t="s">
        <v>153</v>
      </c>
      <c r="AV187" s="14" t="s">
        <v>145</v>
      </c>
      <c r="AW187" s="14" t="s">
        <v>39</v>
      </c>
      <c r="AX187" s="14" t="s">
        <v>75</v>
      </c>
      <c r="AY187" s="279" t="s">
        <v>144</v>
      </c>
    </row>
    <row r="188" s="13" customFormat="1">
      <c r="B188" s="257"/>
      <c r="C188" s="258"/>
      <c r="D188" s="233" t="s">
        <v>157</v>
      </c>
      <c r="E188" s="259" t="s">
        <v>22</v>
      </c>
      <c r="F188" s="260" t="s">
        <v>160</v>
      </c>
      <c r="G188" s="258"/>
      <c r="H188" s="261">
        <v>276.86000000000001</v>
      </c>
      <c r="I188" s="262"/>
      <c r="J188" s="258"/>
      <c r="K188" s="258"/>
      <c r="L188" s="263"/>
      <c r="M188" s="264"/>
      <c r="N188" s="265"/>
      <c r="O188" s="265"/>
      <c r="P188" s="265"/>
      <c r="Q188" s="265"/>
      <c r="R188" s="265"/>
      <c r="S188" s="265"/>
      <c r="T188" s="266"/>
      <c r="AT188" s="267" t="s">
        <v>157</v>
      </c>
      <c r="AU188" s="267" t="s">
        <v>153</v>
      </c>
      <c r="AV188" s="13" t="s">
        <v>152</v>
      </c>
      <c r="AW188" s="13" t="s">
        <v>39</v>
      </c>
      <c r="AX188" s="13" t="s">
        <v>24</v>
      </c>
      <c r="AY188" s="267" t="s">
        <v>144</v>
      </c>
    </row>
    <row r="189" s="1" customFormat="1" ht="25.5" customHeight="1">
      <c r="B189" s="46"/>
      <c r="C189" s="221" t="s">
        <v>245</v>
      </c>
      <c r="D189" s="221" t="s">
        <v>147</v>
      </c>
      <c r="E189" s="222" t="s">
        <v>246</v>
      </c>
      <c r="F189" s="223" t="s">
        <v>247</v>
      </c>
      <c r="G189" s="224" t="s">
        <v>180</v>
      </c>
      <c r="H189" s="225">
        <v>289.45999999999998</v>
      </c>
      <c r="I189" s="226"/>
      <c r="J189" s="227">
        <f>ROUND(I189*H189,2)</f>
        <v>0</v>
      </c>
      <c r="K189" s="223" t="s">
        <v>151</v>
      </c>
      <c r="L189" s="72"/>
      <c r="M189" s="228" t="s">
        <v>22</v>
      </c>
      <c r="N189" s="229" t="s">
        <v>47</v>
      </c>
      <c r="O189" s="47"/>
      <c r="P189" s="230">
        <f>O189*H189</f>
        <v>0</v>
      </c>
      <c r="Q189" s="230">
        <v>0.0051999999999999998</v>
      </c>
      <c r="R189" s="230">
        <f>Q189*H189</f>
        <v>1.5051919999999999</v>
      </c>
      <c r="S189" s="230">
        <v>0</v>
      </c>
      <c r="T189" s="231">
        <f>S189*H189</f>
        <v>0</v>
      </c>
      <c r="AR189" s="24" t="s">
        <v>152</v>
      </c>
      <c r="AT189" s="24" t="s">
        <v>147</v>
      </c>
      <c r="AU189" s="24" t="s">
        <v>153</v>
      </c>
      <c r="AY189" s="24" t="s">
        <v>144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4" t="s">
        <v>153</v>
      </c>
      <c r="BK189" s="232">
        <f>ROUND(I189*H189,2)</f>
        <v>0</v>
      </c>
      <c r="BL189" s="24" t="s">
        <v>152</v>
      </c>
      <c r="BM189" s="24" t="s">
        <v>248</v>
      </c>
    </row>
    <row r="190" s="1" customFormat="1">
      <c r="B190" s="46"/>
      <c r="C190" s="74"/>
      <c r="D190" s="233" t="s">
        <v>155</v>
      </c>
      <c r="E190" s="74"/>
      <c r="F190" s="234" t="s">
        <v>249</v>
      </c>
      <c r="G190" s="74"/>
      <c r="H190" s="74"/>
      <c r="I190" s="191"/>
      <c r="J190" s="74"/>
      <c r="K190" s="74"/>
      <c r="L190" s="72"/>
      <c r="M190" s="235"/>
      <c r="N190" s="47"/>
      <c r="O190" s="47"/>
      <c r="P190" s="47"/>
      <c r="Q190" s="47"/>
      <c r="R190" s="47"/>
      <c r="S190" s="47"/>
      <c r="T190" s="95"/>
      <c r="AT190" s="24" t="s">
        <v>155</v>
      </c>
      <c r="AU190" s="24" t="s">
        <v>153</v>
      </c>
    </row>
    <row r="191" s="11" customFormat="1">
      <c r="B191" s="236"/>
      <c r="C191" s="237"/>
      <c r="D191" s="233" t="s">
        <v>157</v>
      </c>
      <c r="E191" s="238" t="s">
        <v>22</v>
      </c>
      <c r="F191" s="239" t="s">
        <v>226</v>
      </c>
      <c r="G191" s="237"/>
      <c r="H191" s="238" t="s">
        <v>22</v>
      </c>
      <c r="I191" s="240"/>
      <c r="J191" s="237"/>
      <c r="K191" s="237"/>
      <c r="L191" s="241"/>
      <c r="M191" s="242"/>
      <c r="N191" s="243"/>
      <c r="O191" s="243"/>
      <c r="P191" s="243"/>
      <c r="Q191" s="243"/>
      <c r="R191" s="243"/>
      <c r="S191" s="243"/>
      <c r="T191" s="244"/>
      <c r="AT191" s="245" t="s">
        <v>157</v>
      </c>
      <c r="AU191" s="245" t="s">
        <v>153</v>
      </c>
      <c r="AV191" s="11" t="s">
        <v>24</v>
      </c>
      <c r="AW191" s="11" t="s">
        <v>39</v>
      </c>
      <c r="AX191" s="11" t="s">
        <v>75</v>
      </c>
      <c r="AY191" s="245" t="s">
        <v>144</v>
      </c>
    </row>
    <row r="192" s="12" customFormat="1">
      <c r="B192" s="246"/>
      <c r="C192" s="247"/>
      <c r="D192" s="233" t="s">
        <v>157</v>
      </c>
      <c r="E192" s="248" t="s">
        <v>22</v>
      </c>
      <c r="F192" s="249" t="s">
        <v>227</v>
      </c>
      <c r="G192" s="247"/>
      <c r="H192" s="250">
        <v>67.478999999999999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AT192" s="256" t="s">
        <v>157</v>
      </c>
      <c r="AU192" s="256" t="s">
        <v>153</v>
      </c>
      <c r="AV192" s="12" t="s">
        <v>153</v>
      </c>
      <c r="AW192" s="12" t="s">
        <v>39</v>
      </c>
      <c r="AX192" s="12" t="s">
        <v>75</v>
      </c>
      <c r="AY192" s="256" t="s">
        <v>144</v>
      </c>
    </row>
    <row r="193" s="11" customFormat="1">
      <c r="B193" s="236"/>
      <c r="C193" s="237"/>
      <c r="D193" s="233" t="s">
        <v>157</v>
      </c>
      <c r="E193" s="238" t="s">
        <v>22</v>
      </c>
      <c r="F193" s="239" t="s">
        <v>228</v>
      </c>
      <c r="G193" s="237"/>
      <c r="H193" s="238" t="s">
        <v>22</v>
      </c>
      <c r="I193" s="240"/>
      <c r="J193" s="237"/>
      <c r="K193" s="237"/>
      <c r="L193" s="241"/>
      <c r="M193" s="242"/>
      <c r="N193" s="243"/>
      <c r="O193" s="243"/>
      <c r="P193" s="243"/>
      <c r="Q193" s="243"/>
      <c r="R193" s="243"/>
      <c r="S193" s="243"/>
      <c r="T193" s="244"/>
      <c r="AT193" s="245" t="s">
        <v>157</v>
      </c>
      <c r="AU193" s="245" t="s">
        <v>153</v>
      </c>
      <c r="AV193" s="11" t="s">
        <v>24</v>
      </c>
      <c r="AW193" s="11" t="s">
        <v>39</v>
      </c>
      <c r="AX193" s="11" t="s">
        <v>75</v>
      </c>
      <c r="AY193" s="245" t="s">
        <v>144</v>
      </c>
    </row>
    <row r="194" s="12" customFormat="1">
      <c r="B194" s="246"/>
      <c r="C194" s="247"/>
      <c r="D194" s="233" t="s">
        <v>157</v>
      </c>
      <c r="E194" s="248" t="s">
        <v>22</v>
      </c>
      <c r="F194" s="249" t="s">
        <v>229</v>
      </c>
      <c r="G194" s="247"/>
      <c r="H194" s="250">
        <v>53.380000000000003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AT194" s="256" t="s">
        <v>157</v>
      </c>
      <c r="AU194" s="256" t="s">
        <v>153</v>
      </c>
      <c r="AV194" s="12" t="s">
        <v>153</v>
      </c>
      <c r="AW194" s="12" t="s">
        <v>39</v>
      </c>
      <c r="AX194" s="12" t="s">
        <v>75</v>
      </c>
      <c r="AY194" s="256" t="s">
        <v>144</v>
      </c>
    </row>
    <row r="195" s="11" customFormat="1">
      <c r="B195" s="236"/>
      <c r="C195" s="237"/>
      <c r="D195" s="233" t="s">
        <v>157</v>
      </c>
      <c r="E195" s="238" t="s">
        <v>22</v>
      </c>
      <c r="F195" s="239" t="s">
        <v>230</v>
      </c>
      <c r="G195" s="237"/>
      <c r="H195" s="238" t="s">
        <v>22</v>
      </c>
      <c r="I195" s="240"/>
      <c r="J195" s="237"/>
      <c r="K195" s="237"/>
      <c r="L195" s="241"/>
      <c r="M195" s="242"/>
      <c r="N195" s="243"/>
      <c r="O195" s="243"/>
      <c r="P195" s="243"/>
      <c r="Q195" s="243"/>
      <c r="R195" s="243"/>
      <c r="S195" s="243"/>
      <c r="T195" s="244"/>
      <c r="AT195" s="245" t="s">
        <v>157</v>
      </c>
      <c r="AU195" s="245" t="s">
        <v>153</v>
      </c>
      <c r="AV195" s="11" t="s">
        <v>24</v>
      </c>
      <c r="AW195" s="11" t="s">
        <v>39</v>
      </c>
      <c r="AX195" s="11" t="s">
        <v>75</v>
      </c>
      <c r="AY195" s="245" t="s">
        <v>144</v>
      </c>
    </row>
    <row r="196" s="12" customFormat="1">
      <c r="B196" s="246"/>
      <c r="C196" s="247"/>
      <c r="D196" s="233" t="s">
        <v>157</v>
      </c>
      <c r="E196" s="248" t="s">
        <v>22</v>
      </c>
      <c r="F196" s="249" t="s">
        <v>231</v>
      </c>
      <c r="G196" s="247"/>
      <c r="H196" s="250">
        <v>106.602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AT196" s="256" t="s">
        <v>157</v>
      </c>
      <c r="AU196" s="256" t="s">
        <v>153</v>
      </c>
      <c r="AV196" s="12" t="s">
        <v>153</v>
      </c>
      <c r="AW196" s="12" t="s">
        <v>39</v>
      </c>
      <c r="AX196" s="12" t="s">
        <v>75</v>
      </c>
      <c r="AY196" s="256" t="s">
        <v>144</v>
      </c>
    </row>
    <row r="197" s="11" customFormat="1">
      <c r="B197" s="236"/>
      <c r="C197" s="237"/>
      <c r="D197" s="233" t="s">
        <v>157</v>
      </c>
      <c r="E197" s="238" t="s">
        <v>22</v>
      </c>
      <c r="F197" s="239" t="s">
        <v>232</v>
      </c>
      <c r="G197" s="237"/>
      <c r="H197" s="238" t="s">
        <v>22</v>
      </c>
      <c r="I197" s="240"/>
      <c r="J197" s="237"/>
      <c r="K197" s="237"/>
      <c r="L197" s="241"/>
      <c r="M197" s="242"/>
      <c r="N197" s="243"/>
      <c r="O197" s="243"/>
      <c r="P197" s="243"/>
      <c r="Q197" s="243"/>
      <c r="R197" s="243"/>
      <c r="S197" s="243"/>
      <c r="T197" s="244"/>
      <c r="AT197" s="245" t="s">
        <v>157</v>
      </c>
      <c r="AU197" s="245" t="s">
        <v>153</v>
      </c>
      <c r="AV197" s="11" t="s">
        <v>24</v>
      </c>
      <c r="AW197" s="11" t="s">
        <v>39</v>
      </c>
      <c r="AX197" s="11" t="s">
        <v>75</v>
      </c>
      <c r="AY197" s="245" t="s">
        <v>144</v>
      </c>
    </row>
    <row r="198" s="12" customFormat="1">
      <c r="B198" s="246"/>
      <c r="C198" s="247"/>
      <c r="D198" s="233" t="s">
        <v>157</v>
      </c>
      <c r="E198" s="248" t="s">
        <v>22</v>
      </c>
      <c r="F198" s="249" t="s">
        <v>233</v>
      </c>
      <c r="G198" s="247"/>
      <c r="H198" s="250">
        <v>61.999000000000002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AT198" s="256" t="s">
        <v>157</v>
      </c>
      <c r="AU198" s="256" t="s">
        <v>153</v>
      </c>
      <c r="AV198" s="12" t="s">
        <v>153</v>
      </c>
      <c r="AW198" s="12" t="s">
        <v>39</v>
      </c>
      <c r="AX198" s="12" t="s">
        <v>75</v>
      </c>
      <c r="AY198" s="256" t="s">
        <v>144</v>
      </c>
    </row>
    <row r="199" s="13" customFormat="1">
      <c r="B199" s="257"/>
      <c r="C199" s="258"/>
      <c r="D199" s="233" t="s">
        <v>157</v>
      </c>
      <c r="E199" s="259" t="s">
        <v>22</v>
      </c>
      <c r="F199" s="260" t="s">
        <v>160</v>
      </c>
      <c r="G199" s="258"/>
      <c r="H199" s="261">
        <v>289.45999999999998</v>
      </c>
      <c r="I199" s="262"/>
      <c r="J199" s="258"/>
      <c r="K199" s="258"/>
      <c r="L199" s="263"/>
      <c r="M199" s="264"/>
      <c r="N199" s="265"/>
      <c r="O199" s="265"/>
      <c r="P199" s="265"/>
      <c r="Q199" s="265"/>
      <c r="R199" s="265"/>
      <c r="S199" s="265"/>
      <c r="T199" s="266"/>
      <c r="AT199" s="267" t="s">
        <v>157</v>
      </c>
      <c r="AU199" s="267" t="s">
        <v>153</v>
      </c>
      <c r="AV199" s="13" t="s">
        <v>152</v>
      </c>
      <c r="AW199" s="13" t="s">
        <v>39</v>
      </c>
      <c r="AX199" s="13" t="s">
        <v>24</v>
      </c>
      <c r="AY199" s="267" t="s">
        <v>144</v>
      </c>
    </row>
    <row r="200" s="1" customFormat="1" ht="16.5" customHeight="1">
      <c r="B200" s="46"/>
      <c r="C200" s="221" t="s">
        <v>10</v>
      </c>
      <c r="D200" s="221" t="s">
        <v>147</v>
      </c>
      <c r="E200" s="222" t="s">
        <v>250</v>
      </c>
      <c r="F200" s="223" t="s">
        <v>251</v>
      </c>
      <c r="G200" s="224" t="s">
        <v>180</v>
      </c>
      <c r="H200" s="225">
        <v>104.3</v>
      </c>
      <c r="I200" s="226"/>
      <c r="J200" s="227">
        <f>ROUND(I200*H200,2)</f>
        <v>0</v>
      </c>
      <c r="K200" s="223" t="s">
        <v>151</v>
      </c>
      <c r="L200" s="72"/>
      <c r="M200" s="228" t="s">
        <v>22</v>
      </c>
      <c r="N200" s="229" t="s">
        <v>47</v>
      </c>
      <c r="O200" s="47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AR200" s="24" t="s">
        <v>152</v>
      </c>
      <c r="AT200" s="24" t="s">
        <v>147</v>
      </c>
      <c r="AU200" s="24" t="s">
        <v>153</v>
      </c>
      <c r="AY200" s="24" t="s">
        <v>144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4" t="s">
        <v>153</v>
      </c>
      <c r="BK200" s="232">
        <f>ROUND(I200*H200,2)</f>
        <v>0</v>
      </c>
      <c r="BL200" s="24" t="s">
        <v>152</v>
      </c>
      <c r="BM200" s="24" t="s">
        <v>252</v>
      </c>
    </row>
    <row r="201" s="1" customFormat="1">
      <c r="B201" s="46"/>
      <c r="C201" s="74"/>
      <c r="D201" s="233" t="s">
        <v>155</v>
      </c>
      <c r="E201" s="74"/>
      <c r="F201" s="234" t="s">
        <v>253</v>
      </c>
      <c r="G201" s="74"/>
      <c r="H201" s="74"/>
      <c r="I201" s="191"/>
      <c r="J201" s="74"/>
      <c r="K201" s="74"/>
      <c r="L201" s="72"/>
      <c r="M201" s="235"/>
      <c r="N201" s="47"/>
      <c r="O201" s="47"/>
      <c r="P201" s="47"/>
      <c r="Q201" s="47"/>
      <c r="R201" s="47"/>
      <c r="S201" s="47"/>
      <c r="T201" s="95"/>
      <c r="AT201" s="24" t="s">
        <v>155</v>
      </c>
      <c r="AU201" s="24" t="s">
        <v>153</v>
      </c>
    </row>
    <row r="202" s="12" customFormat="1">
      <c r="B202" s="246"/>
      <c r="C202" s="247"/>
      <c r="D202" s="233" t="s">
        <v>157</v>
      </c>
      <c r="E202" s="248" t="s">
        <v>22</v>
      </c>
      <c r="F202" s="249" t="s">
        <v>206</v>
      </c>
      <c r="G202" s="247"/>
      <c r="H202" s="250">
        <v>104.3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AT202" s="256" t="s">
        <v>157</v>
      </c>
      <c r="AU202" s="256" t="s">
        <v>153</v>
      </c>
      <c r="AV202" s="12" t="s">
        <v>153</v>
      </c>
      <c r="AW202" s="12" t="s">
        <v>39</v>
      </c>
      <c r="AX202" s="12" t="s">
        <v>24</v>
      </c>
      <c r="AY202" s="256" t="s">
        <v>144</v>
      </c>
    </row>
    <row r="203" s="1" customFormat="1" ht="16.5" customHeight="1">
      <c r="B203" s="46"/>
      <c r="C203" s="221" t="s">
        <v>181</v>
      </c>
      <c r="D203" s="221" t="s">
        <v>147</v>
      </c>
      <c r="E203" s="222" t="s">
        <v>254</v>
      </c>
      <c r="F203" s="223" t="s">
        <v>255</v>
      </c>
      <c r="G203" s="224" t="s">
        <v>180</v>
      </c>
      <c r="H203" s="225">
        <v>16.199999999999999</v>
      </c>
      <c r="I203" s="226"/>
      <c r="J203" s="227">
        <f>ROUND(I203*H203,2)</f>
        <v>0</v>
      </c>
      <c r="K203" s="223" t="s">
        <v>151</v>
      </c>
      <c r="L203" s="72"/>
      <c r="M203" s="228" t="s">
        <v>22</v>
      </c>
      <c r="N203" s="229" t="s">
        <v>47</v>
      </c>
      <c r="O203" s="47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AR203" s="24" t="s">
        <v>152</v>
      </c>
      <c r="AT203" s="24" t="s">
        <v>147</v>
      </c>
      <c r="AU203" s="24" t="s">
        <v>153</v>
      </c>
      <c r="AY203" s="24" t="s">
        <v>144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4" t="s">
        <v>153</v>
      </c>
      <c r="BK203" s="232">
        <f>ROUND(I203*H203,2)</f>
        <v>0</v>
      </c>
      <c r="BL203" s="24" t="s">
        <v>152</v>
      </c>
      <c r="BM203" s="24" t="s">
        <v>256</v>
      </c>
    </row>
    <row r="204" s="1" customFormat="1">
      <c r="B204" s="46"/>
      <c r="C204" s="74"/>
      <c r="D204" s="233" t="s">
        <v>155</v>
      </c>
      <c r="E204" s="74"/>
      <c r="F204" s="234" t="s">
        <v>255</v>
      </c>
      <c r="G204" s="74"/>
      <c r="H204" s="74"/>
      <c r="I204" s="191"/>
      <c r="J204" s="74"/>
      <c r="K204" s="74"/>
      <c r="L204" s="72"/>
      <c r="M204" s="235"/>
      <c r="N204" s="47"/>
      <c r="O204" s="47"/>
      <c r="P204" s="47"/>
      <c r="Q204" s="47"/>
      <c r="R204" s="47"/>
      <c r="S204" s="47"/>
      <c r="T204" s="95"/>
      <c r="AT204" s="24" t="s">
        <v>155</v>
      </c>
      <c r="AU204" s="24" t="s">
        <v>153</v>
      </c>
    </row>
    <row r="205" s="11" customFormat="1">
      <c r="B205" s="236"/>
      <c r="C205" s="237"/>
      <c r="D205" s="233" t="s">
        <v>157</v>
      </c>
      <c r="E205" s="238" t="s">
        <v>22</v>
      </c>
      <c r="F205" s="239" t="s">
        <v>257</v>
      </c>
      <c r="G205" s="237"/>
      <c r="H205" s="238" t="s">
        <v>22</v>
      </c>
      <c r="I205" s="240"/>
      <c r="J205" s="237"/>
      <c r="K205" s="237"/>
      <c r="L205" s="241"/>
      <c r="M205" s="242"/>
      <c r="N205" s="243"/>
      <c r="O205" s="243"/>
      <c r="P205" s="243"/>
      <c r="Q205" s="243"/>
      <c r="R205" s="243"/>
      <c r="S205" s="243"/>
      <c r="T205" s="244"/>
      <c r="AT205" s="245" t="s">
        <v>157</v>
      </c>
      <c r="AU205" s="245" t="s">
        <v>153</v>
      </c>
      <c r="AV205" s="11" t="s">
        <v>24</v>
      </c>
      <c r="AW205" s="11" t="s">
        <v>39</v>
      </c>
      <c r="AX205" s="11" t="s">
        <v>75</v>
      </c>
      <c r="AY205" s="245" t="s">
        <v>144</v>
      </c>
    </row>
    <row r="206" s="12" customFormat="1">
      <c r="B206" s="246"/>
      <c r="C206" s="247"/>
      <c r="D206" s="233" t="s">
        <v>157</v>
      </c>
      <c r="E206" s="248" t="s">
        <v>22</v>
      </c>
      <c r="F206" s="249" t="s">
        <v>258</v>
      </c>
      <c r="G206" s="247"/>
      <c r="H206" s="250">
        <v>16.199999999999999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AT206" s="256" t="s">
        <v>157</v>
      </c>
      <c r="AU206" s="256" t="s">
        <v>153</v>
      </c>
      <c r="AV206" s="12" t="s">
        <v>153</v>
      </c>
      <c r="AW206" s="12" t="s">
        <v>39</v>
      </c>
      <c r="AX206" s="12" t="s">
        <v>75</v>
      </c>
      <c r="AY206" s="256" t="s">
        <v>144</v>
      </c>
    </row>
    <row r="207" s="13" customFormat="1">
      <c r="B207" s="257"/>
      <c r="C207" s="258"/>
      <c r="D207" s="233" t="s">
        <v>157</v>
      </c>
      <c r="E207" s="259" t="s">
        <v>22</v>
      </c>
      <c r="F207" s="260" t="s">
        <v>160</v>
      </c>
      <c r="G207" s="258"/>
      <c r="H207" s="261">
        <v>16.199999999999999</v>
      </c>
      <c r="I207" s="262"/>
      <c r="J207" s="258"/>
      <c r="K207" s="258"/>
      <c r="L207" s="263"/>
      <c r="M207" s="264"/>
      <c r="N207" s="265"/>
      <c r="O207" s="265"/>
      <c r="P207" s="265"/>
      <c r="Q207" s="265"/>
      <c r="R207" s="265"/>
      <c r="S207" s="265"/>
      <c r="T207" s="266"/>
      <c r="AT207" s="267" t="s">
        <v>157</v>
      </c>
      <c r="AU207" s="267" t="s">
        <v>153</v>
      </c>
      <c r="AV207" s="13" t="s">
        <v>152</v>
      </c>
      <c r="AW207" s="13" t="s">
        <v>39</v>
      </c>
      <c r="AX207" s="13" t="s">
        <v>24</v>
      </c>
      <c r="AY207" s="267" t="s">
        <v>144</v>
      </c>
    </row>
    <row r="208" s="1" customFormat="1" ht="25.5" customHeight="1">
      <c r="B208" s="46"/>
      <c r="C208" s="221" t="s">
        <v>259</v>
      </c>
      <c r="D208" s="221" t="s">
        <v>147</v>
      </c>
      <c r="E208" s="222" t="s">
        <v>260</v>
      </c>
      <c r="F208" s="223" t="s">
        <v>261</v>
      </c>
      <c r="G208" s="224" t="s">
        <v>196</v>
      </c>
      <c r="H208" s="225">
        <v>7</v>
      </c>
      <c r="I208" s="226"/>
      <c r="J208" s="227">
        <f>ROUND(I208*H208,2)</f>
        <v>0</v>
      </c>
      <c r="K208" s="223" t="s">
        <v>151</v>
      </c>
      <c r="L208" s="72"/>
      <c r="M208" s="228" t="s">
        <v>22</v>
      </c>
      <c r="N208" s="229" t="s">
        <v>47</v>
      </c>
      <c r="O208" s="47"/>
      <c r="P208" s="230">
        <f>O208*H208</f>
        <v>0</v>
      </c>
      <c r="Q208" s="230">
        <v>0.00048161770000000002</v>
      </c>
      <c r="R208" s="230">
        <f>Q208*H208</f>
        <v>0.0033713239000000002</v>
      </c>
      <c r="S208" s="230">
        <v>0</v>
      </c>
      <c r="T208" s="231">
        <f>S208*H208</f>
        <v>0</v>
      </c>
      <c r="AR208" s="24" t="s">
        <v>152</v>
      </c>
      <c r="AT208" s="24" t="s">
        <v>147</v>
      </c>
      <c r="AU208" s="24" t="s">
        <v>153</v>
      </c>
      <c r="AY208" s="24" t="s">
        <v>144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4" t="s">
        <v>153</v>
      </c>
      <c r="BK208" s="232">
        <f>ROUND(I208*H208,2)</f>
        <v>0</v>
      </c>
      <c r="BL208" s="24" t="s">
        <v>152</v>
      </c>
      <c r="BM208" s="24" t="s">
        <v>262</v>
      </c>
    </row>
    <row r="209" s="1" customFormat="1">
      <c r="B209" s="46"/>
      <c r="C209" s="74"/>
      <c r="D209" s="233" t="s">
        <v>155</v>
      </c>
      <c r="E209" s="74"/>
      <c r="F209" s="234" t="s">
        <v>261</v>
      </c>
      <c r="G209" s="74"/>
      <c r="H209" s="74"/>
      <c r="I209" s="191"/>
      <c r="J209" s="74"/>
      <c r="K209" s="74"/>
      <c r="L209" s="72"/>
      <c r="M209" s="235"/>
      <c r="N209" s="47"/>
      <c r="O209" s="47"/>
      <c r="P209" s="47"/>
      <c r="Q209" s="47"/>
      <c r="R209" s="47"/>
      <c r="S209" s="47"/>
      <c r="T209" s="95"/>
      <c r="AT209" s="24" t="s">
        <v>155</v>
      </c>
      <c r="AU209" s="24" t="s">
        <v>153</v>
      </c>
    </row>
    <row r="210" s="12" customFormat="1">
      <c r="B210" s="246"/>
      <c r="C210" s="247"/>
      <c r="D210" s="233" t="s">
        <v>157</v>
      </c>
      <c r="E210" s="248" t="s">
        <v>22</v>
      </c>
      <c r="F210" s="249" t="s">
        <v>201</v>
      </c>
      <c r="G210" s="247"/>
      <c r="H210" s="250">
        <v>7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AT210" s="256" t="s">
        <v>157</v>
      </c>
      <c r="AU210" s="256" t="s">
        <v>153</v>
      </c>
      <c r="AV210" s="12" t="s">
        <v>153</v>
      </c>
      <c r="AW210" s="12" t="s">
        <v>39</v>
      </c>
      <c r="AX210" s="12" t="s">
        <v>24</v>
      </c>
      <c r="AY210" s="256" t="s">
        <v>144</v>
      </c>
    </row>
    <row r="211" s="1" customFormat="1" ht="16.5" customHeight="1">
      <c r="B211" s="46"/>
      <c r="C211" s="280" t="s">
        <v>263</v>
      </c>
      <c r="D211" s="280" t="s">
        <v>264</v>
      </c>
      <c r="E211" s="281" t="s">
        <v>265</v>
      </c>
      <c r="F211" s="282" t="s">
        <v>266</v>
      </c>
      <c r="G211" s="283" t="s">
        <v>196</v>
      </c>
      <c r="H211" s="284">
        <v>7</v>
      </c>
      <c r="I211" s="285"/>
      <c r="J211" s="286">
        <f>ROUND(I211*H211,2)</f>
        <v>0</v>
      </c>
      <c r="K211" s="282" t="s">
        <v>151</v>
      </c>
      <c r="L211" s="287"/>
      <c r="M211" s="288" t="s">
        <v>22</v>
      </c>
      <c r="N211" s="289" t="s">
        <v>47</v>
      </c>
      <c r="O211" s="47"/>
      <c r="P211" s="230">
        <f>O211*H211</f>
        <v>0</v>
      </c>
      <c r="Q211" s="230">
        <v>0.012250000000000001</v>
      </c>
      <c r="R211" s="230">
        <f>Q211*H211</f>
        <v>0.085750000000000007</v>
      </c>
      <c r="S211" s="230">
        <v>0</v>
      </c>
      <c r="T211" s="231">
        <f>S211*H211</f>
        <v>0</v>
      </c>
      <c r="AR211" s="24" t="s">
        <v>207</v>
      </c>
      <c r="AT211" s="24" t="s">
        <v>264</v>
      </c>
      <c r="AU211" s="24" t="s">
        <v>153</v>
      </c>
      <c r="AY211" s="24" t="s">
        <v>144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24" t="s">
        <v>153</v>
      </c>
      <c r="BK211" s="232">
        <f>ROUND(I211*H211,2)</f>
        <v>0</v>
      </c>
      <c r="BL211" s="24" t="s">
        <v>152</v>
      </c>
      <c r="BM211" s="24" t="s">
        <v>267</v>
      </c>
    </row>
    <row r="212" s="1" customFormat="1">
      <c r="B212" s="46"/>
      <c r="C212" s="74"/>
      <c r="D212" s="233" t="s">
        <v>155</v>
      </c>
      <c r="E212" s="74"/>
      <c r="F212" s="234" t="s">
        <v>268</v>
      </c>
      <c r="G212" s="74"/>
      <c r="H212" s="74"/>
      <c r="I212" s="191"/>
      <c r="J212" s="74"/>
      <c r="K212" s="74"/>
      <c r="L212" s="72"/>
      <c r="M212" s="235"/>
      <c r="N212" s="47"/>
      <c r="O212" s="47"/>
      <c r="P212" s="47"/>
      <c r="Q212" s="47"/>
      <c r="R212" s="47"/>
      <c r="S212" s="47"/>
      <c r="T212" s="95"/>
      <c r="AT212" s="24" t="s">
        <v>155</v>
      </c>
      <c r="AU212" s="24" t="s">
        <v>153</v>
      </c>
    </row>
    <row r="213" s="1" customFormat="1" ht="25.5" customHeight="1">
      <c r="B213" s="46"/>
      <c r="C213" s="221" t="s">
        <v>269</v>
      </c>
      <c r="D213" s="221" t="s">
        <v>147</v>
      </c>
      <c r="E213" s="222" t="s">
        <v>270</v>
      </c>
      <c r="F213" s="223" t="s">
        <v>271</v>
      </c>
      <c r="G213" s="224" t="s">
        <v>196</v>
      </c>
      <c r="H213" s="225">
        <v>1</v>
      </c>
      <c r="I213" s="226"/>
      <c r="J213" s="227">
        <f>ROUND(I213*H213,2)</f>
        <v>0</v>
      </c>
      <c r="K213" s="223" t="s">
        <v>151</v>
      </c>
      <c r="L213" s="72"/>
      <c r="M213" s="228" t="s">
        <v>22</v>
      </c>
      <c r="N213" s="229" t="s">
        <v>47</v>
      </c>
      <c r="O213" s="47"/>
      <c r="P213" s="230">
        <f>O213*H213</f>
        <v>0</v>
      </c>
      <c r="Q213" s="230">
        <v>0.44170336999999998</v>
      </c>
      <c r="R213" s="230">
        <f>Q213*H213</f>
        <v>0.44170336999999998</v>
      </c>
      <c r="S213" s="230">
        <v>0</v>
      </c>
      <c r="T213" s="231">
        <f>S213*H213</f>
        <v>0</v>
      </c>
      <c r="AR213" s="24" t="s">
        <v>152</v>
      </c>
      <c r="AT213" s="24" t="s">
        <v>147</v>
      </c>
      <c r="AU213" s="24" t="s">
        <v>153</v>
      </c>
      <c r="AY213" s="24" t="s">
        <v>144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24" t="s">
        <v>153</v>
      </c>
      <c r="BK213" s="232">
        <f>ROUND(I213*H213,2)</f>
        <v>0</v>
      </c>
      <c r="BL213" s="24" t="s">
        <v>152</v>
      </c>
      <c r="BM213" s="24" t="s">
        <v>272</v>
      </c>
    </row>
    <row r="214" s="1" customFormat="1">
      <c r="B214" s="46"/>
      <c r="C214" s="74"/>
      <c r="D214" s="233" t="s">
        <v>155</v>
      </c>
      <c r="E214" s="74"/>
      <c r="F214" s="234" t="s">
        <v>273</v>
      </c>
      <c r="G214" s="74"/>
      <c r="H214" s="74"/>
      <c r="I214" s="191"/>
      <c r="J214" s="74"/>
      <c r="K214" s="74"/>
      <c r="L214" s="72"/>
      <c r="M214" s="235"/>
      <c r="N214" s="47"/>
      <c r="O214" s="47"/>
      <c r="P214" s="47"/>
      <c r="Q214" s="47"/>
      <c r="R214" s="47"/>
      <c r="S214" s="47"/>
      <c r="T214" s="95"/>
      <c r="AT214" s="24" t="s">
        <v>155</v>
      </c>
      <c r="AU214" s="24" t="s">
        <v>153</v>
      </c>
    </row>
    <row r="215" s="11" customFormat="1">
      <c r="B215" s="236"/>
      <c r="C215" s="237"/>
      <c r="D215" s="233" t="s">
        <v>157</v>
      </c>
      <c r="E215" s="238" t="s">
        <v>22</v>
      </c>
      <c r="F215" s="239" t="s">
        <v>274</v>
      </c>
      <c r="G215" s="237"/>
      <c r="H215" s="238" t="s">
        <v>22</v>
      </c>
      <c r="I215" s="240"/>
      <c r="J215" s="237"/>
      <c r="K215" s="237"/>
      <c r="L215" s="241"/>
      <c r="M215" s="242"/>
      <c r="N215" s="243"/>
      <c r="O215" s="243"/>
      <c r="P215" s="243"/>
      <c r="Q215" s="243"/>
      <c r="R215" s="243"/>
      <c r="S215" s="243"/>
      <c r="T215" s="244"/>
      <c r="AT215" s="245" t="s">
        <v>157</v>
      </c>
      <c r="AU215" s="245" t="s">
        <v>153</v>
      </c>
      <c r="AV215" s="11" t="s">
        <v>24</v>
      </c>
      <c r="AW215" s="11" t="s">
        <v>39</v>
      </c>
      <c r="AX215" s="11" t="s">
        <v>75</v>
      </c>
      <c r="AY215" s="245" t="s">
        <v>144</v>
      </c>
    </row>
    <row r="216" s="12" customFormat="1">
      <c r="B216" s="246"/>
      <c r="C216" s="247"/>
      <c r="D216" s="233" t="s">
        <v>157</v>
      </c>
      <c r="E216" s="248" t="s">
        <v>22</v>
      </c>
      <c r="F216" s="249" t="s">
        <v>275</v>
      </c>
      <c r="G216" s="247"/>
      <c r="H216" s="250">
        <v>1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AT216" s="256" t="s">
        <v>157</v>
      </c>
      <c r="AU216" s="256" t="s">
        <v>153</v>
      </c>
      <c r="AV216" s="12" t="s">
        <v>153</v>
      </c>
      <c r="AW216" s="12" t="s">
        <v>39</v>
      </c>
      <c r="AX216" s="12" t="s">
        <v>24</v>
      </c>
      <c r="AY216" s="256" t="s">
        <v>144</v>
      </c>
    </row>
    <row r="217" s="1" customFormat="1" ht="16.5" customHeight="1">
      <c r="B217" s="46"/>
      <c r="C217" s="280" t="s">
        <v>276</v>
      </c>
      <c r="D217" s="280" t="s">
        <v>264</v>
      </c>
      <c r="E217" s="281" t="s">
        <v>277</v>
      </c>
      <c r="F217" s="282" t="s">
        <v>278</v>
      </c>
      <c r="G217" s="283" t="s">
        <v>196</v>
      </c>
      <c r="H217" s="284">
        <v>1</v>
      </c>
      <c r="I217" s="285"/>
      <c r="J217" s="286">
        <f>ROUND(I217*H217,2)</f>
        <v>0</v>
      </c>
      <c r="K217" s="282" t="s">
        <v>151</v>
      </c>
      <c r="L217" s="287"/>
      <c r="M217" s="288" t="s">
        <v>22</v>
      </c>
      <c r="N217" s="289" t="s">
        <v>47</v>
      </c>
      <c r="O217" s="47"/>
      <c r="P217" s="230">
        <f>O217*H217</f>
        <v>0</v>
      </c>
      <c r="Q217" s="230">
        <v>0.01992</v>
      </c>
      <c r="R217" s="230">
        <f>Q217*H217</f>
        <v>0.01992</v>
      </c>
      <c r="S217" s="230">
        <v>0</v>
      </c>
      <c r="T217" s="231">
        <f>S217*H217</f>
        <v>0</v>
      </c>
      <c r="AR217" s="24" t="s">
        <v>207</v>
      </c>
      <c r="AT217" s="24" t="s">
        <v>264</v>
      </c>
      <c r="AU217" s="24" t="s">
        <v>153</v>
      </c>
      <c r="AY217" s="24" t="s">
        <v>144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24" t="s">
        <v>153</v>
      </c>
      <c r="BK217" s="232">
        <f>ROUND(I217*H217,2)</f>
        <v>0</v>
      </c>
      <c r="BL217" s="24" t="s">
        <v>152</v>
      </c>
      <c r="BM217" s="24" t="s">
        <v>279</v>
      </c>
    </row>
    <row r="218" s="1" customFormat="1">
      <c r="B218" s="46"/>
      <c r="C218" s="74"/>
      <c r="D218" s="233" t="s">
        <v>155</v>
      </c>
      <c r="E218" s="74"/>
      <c r="F218" s="234" t="s">
        <v>280</v>
      </c>
      <c r="G218" s="74"/>
      <c r="H218" s="74"/>
      <c r="I218" s="191"/>
      <c r="J218" s="74"/>
      <c r="K218" s="74"/>
      <c r="L218" s="72"/>
      <c r="M218" s="235"/>
      <c r="N218" s="47"/>
      <c r="O218" s="47"/>
      <c r="P218" s="47"/>
      <c r="Q218" s="47"/>
      <c r="R218" s="47"/>
      <c r="S218" s="47"/>
      <c r="T218" s="95"/>
      <c r="AT218" s="24" t="s">
        <v>155</v>
      </c>
      <c r="AU218" s="24" t="s">
        <v>153</v>
      </c>
    </row>
    <row r="219" s="10" customFormat="1" ht="29.88" customHeight="1">
      <c r="B219" s="205"/>
      <c r="C219" s="206"/>
      <c r="D219" s="207" t="s">
        <v>74</v>
      </c>
      <c r="E219" s="219" t="s">
        <v>212</v>
      </c>
      <c r="F219" s="219" t="s">
        <v>281</v>
      </c>
      <c r="G219" s="206"/>
      <c r="H219" s="206"/>
      <c r="I219" s="209"/>
      <c r="J219" s="220">
        <f>BK219</f>
        <v>0</v>
      </c>
      <c r="K219" s="206"/>
      <c r="L219" s="211"/>
      <c r="M219" s="212"/>
      <c r="N219" s="213"/>
      <c r="O219" s="213"/>
      <c r="P219" s="214">
        <f>SUM(P220:P279)</f>
        <v>0</v>
      </c>
      <c r="Q219" s="213"/>
      <c r="R219" s="214">
        <f>SUM(R220:R279)</f>
        <v>0.017678849999999996</v>
      </c>
      <c r="S219" s="213"/>
      <c r="T219" s="215">
        <f>SUM(T220:T279)</f>
        <v>9.2358000000000011</v>
      </c>
      <c r="AR219" s="216" t="s">
        <v>24</v>
      </c>
      <c r="AT219" s="217" t="s">
        <v>74</v>
      </c>
      <c r="AU219" s="217" t="s">
        <v>24</v>
      </c>
      <c r="AY219" s="216" t="s">
        <v>144</v>
      </c>
      <c r="BK219" s="218">
        <f>SUM(BK220:BK279)</f>
        <v>0</v>
      </c>
    </row>
    <row r="220" s="1" customFormat="1" ht="25.5" customHeight="1">
      <c r="B220" s="46"/>
      <c r="C220" s="221" t="s">
        <v>9</v>
      </c>
      <c r="D220" s="221" t="s">
        <v>147</v>
      </c>
      <c r="E220" s="222" t="s">
        <v>282</v>
      </c>
      <c r="F220" s="223" t="s">
        <v>283</v>
      </c>
      <c r="G220" s="224" t="s">
        <v>180</v>
      </c>
      <c r="H220" s="225">
        <v>104.3</v>
      </c>
      <c r="I220" s="226"/>
      <c r="J220" s="227">
        <f>ROUND(I220*H220,2)</f>
        <v>0</v>
      </c>
      <c r="K220" s="223" t="s">
        <v>151</v>
      </c>
      <c r="L220" s="72"/>
      <c r="M220" s="228" t="s">
        <v>22</v>
      </c>
      <c r="N220" s="229" t="s">
        <v>47</v>
      </c>
      <c r="O220" s="47"/>
      <c r="P220" s="230">
        <f>O220*H220</f>
        <v>0</v>
      </c>
      <c r="Q220" s="230">
        <v>0.00012999999999999999</v>
      </c>
      <c r="R220" s="230">
        <f>Q220*H220</f>
        <v>0.013558999999999998</v>
      </c>
      <c r="S220" s="230">
        <v>0</v>
      </c>
      <c r="T220" s="231">
        <f>S220*H220</f>
        <v>0</v>
      </c>
      <c r="AR220" s="24" t="s">
        <v>152</v>
      </c>
      <c r="AT220" s="24" t="s">
        <v>147</v>
      </c>
      <c r="AU220" s="24" t="s">
        <v>153</v>
      </c>
      <c r="AY220" s="24" t="s">
        <v>144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24" t="s">
        <v>153</v>
      </c>
      <c r="BK220" s="232">
        <f>ROUND(I220*H220,2)</f>
        <v>0</v>
      </c>
      <c r="BL220" s="24" t="s">
        <v>152</v>
      </c>
      <c r="BM220" s="24" t="s">
        <v>284</v>
      </c>
    </row>
    <row r="221" s="1" customFormat="1">
      <c r="B221" s="46"/>
      <c r="C221" s="74"/>
      <c r="D221" s="233" t="s">
        <v>155</v>
      </c>
      <c r="E221" s="74"/>
      <c r="F221" s="234" t="s">
        <v>285</v>
      </c>
      <c r="G221" s="74"/>
      <c r="H221" s="74"/>
      <c r="I221" s="191"/>
      <c r="J221" s="74"/>
      <c r="K221" s="74"/>
      <c r="L221" s="72"/>
      <c r="M221" s="235"/>
      <c r="N221" s="47"/>
      <c r="O221" s="47"/>
      <c r="P221" s="47"/>
      <c r="Q221" s="47"/>
      <c r="R221" s="47"/>
      <c r="S221" s="47"/>
      <c r="T221" s="95"/>
      <c r="AT221" s="24" t="s">
        <v>155</v>
      </c>
      <c r="AU221" s="24" t="s">
        <v>153</v>
      </c>
    </row>
    <row r="222" s="12" customFormat="1">
      <c r="B222" s="246"/>
      <c r="C222" s="247"/>
      <c r="D222" s="233" t="s">
        <v>157</v>
      </c>
      <c r="E222" s="248" t="s">
        <v>22</v>
      </c>
      <c r="F222" s="249" t="s">
        <v>206</v>
      </c>
      <c r="G222" s="247"/>
      <c r="H222" s="250">
        <v>104.3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AT222" s="256" t="s">
        <v>157</v>
      </c>
      <c r="AU222" s="256" t="s">
        <v>153</v>
      </c>
      <c r="AV222" s="12" t="s">
        <v>153</v>
      </c>
      <c r="AW222" s="12" t="s">
        <v>39</v>
      </c>
      <c r="AX222" s="12" t="s">
        <v>24</v>
      </c>
      <c r="AY222" s="256" t="s">
        <v>144</v>
      </c>
    </row>
    <row r="223" s="1" customFormat="1" ht="16.5" customHeight="1">
      <c r="B223" s="46"/>
      <c r="C223" s="221" t="s">
        <v>286</v>
      </c>
      <c r="D223" s="221" t="s">
        <v>147</v>
      </c>
      <c r="E223" s="222" t="s">
        <v>287</v>
      </c>
      <c r="F223" s="223" t="s">
        <v>288</v>
      </c>
      <c r="G223" s="224" t="s">
        <v>180</v>
      </c>
      <c r="H223" s="225">
        <v>104.3</v>
      </c>
      <c r="I223" s="226"/>
      <c r="J223" s="227">
        <f>ROUND(I223*H223,2)</f>
        <v>0</v>
      </c>
      <c r="K223" s="223" t="s">
        <v>151</v>
      </c>
      <c r="L223" s="72"/>
      <c r="M223" s="228" t="s">
        <v>22</v>
      </c>
      <c r="N223" s="229" t="s">
        <v>47</v>
      </c>
      <c r="O223" s="47"/>
      <c r="P223" s="230">
        <f>O223*H223</f>
        <v>0</v>
      </c>
      <c r="Q223" s="230">
        <v>3.9499999999999998E-05</v>
      </c>
      <c r="R223" s="230">
        <f>Q223*H223</f>
        <v>0.0041198499999999996</v>
      </c>
      <c r="S223" s="230">
        <v>0</v>
      </c>
      <c r="T223" s="231">
        <f>S223*H223</f>
        <v>0</v>
      </c>
      <c r="AR223" s="24" t="s">
        <v>152</v>
      </c>
      <c r="AT223" s="24" t="s">
        <v>147</v>
      </c>
      <c r="AU223" s="24" t="s">
        <v>153</v>
      </c>
      <c r="AY223" s="24" t="s">
        <v>144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24" t="s">
        <v>153</v>
      </c>
      <c r="BK223" s="232">
        <f>ROUND(I223*H223,2)</f>
        <v>0</v>
      </c>
      <c r="BL223" s="24" t="s">
        <v>152</v>
      </c>
      <c r="BM223" s="24" t="s">
        <v>289</v>
      </c>
    </row>
    <row r="224" s="1" customFormat="1">
      <c r="B224" s="46"/>
      <c r="C224" s="74"/>
      <c r="D224" s="233" t="s">
        <v>155</v>
      </c>
      <c r="E224" s="74"/>
      <c r="F224" s="234" t="s">
        <v>288</v>
      </c>
      <c r="G224" s="74"/>
      <c r="H224" s="74"/>
      <c r="I224" s="191"/>
      <c r="J224" s="74"/>
      <c r="K224" s="74"/>
      <c r="L224" s="72"/>
      <c r="M224" s="235"/>
      <c r="N224" s="47"/>
      <c r="O224" s="47"/>
      <c r="P224" s="47"/>
      <c r="Q224" s="47"/>
      <c r="R224" s="47"/>
      <c r="S224" s="47"/>
      <c r="T224" s="95"/>
      <c r="AT224" s="24" t="s">
        <v>155</v>
      </c>
      <c r="AU224" s="24" t="s">
        <v>153</v>
      </c>
    </row>
    <row r="225" s="12" customFormat="1">
      <c r="B225" s="246"/>
      <c r="C225" s="247"/>
      <c r="D225" s="233" t="s">
        <v>157</v>
      </c>
      <c r="E225" s="248" t="s">
        <v>22</v>
      </c>
      <c r="F225" s="249" t="s">
        <v>206</v>
      </c>
      <c r="G225" s="247"/>
      <c r="H225" s="250">
        <v>104.3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AT225" s="256" t="s">
        <v>157</v>
      </c>
      <c r="AU225" s="256" t="s">
        <v>153</v>
      </c>
      <c r="AV225" s="12" t="s">
        <v>153</v>
      </c>
      <c r="AW225" s="12" t="s">
        <v>39</v>
      </c>
      <c r="AX225" s="12" t="s">
        <v>24</v>
      </c>
      <c r="AY225" s="256" t="s">
        <v>144</v>
      </c>
    </row>
    <row r="226" s="1" customFormat="1" ht="25.5" customHeight="1">
      <c r="B226" s="46"/>
      <c r="C226" s="221" t="s">
        <v>290</v>
      </c>
      <c r="D226" s="221" t="s">
        <v>147</v>
      </c>
      <c r="E226" s="222" t="s">
        <v>291</v>
      </c>
      <c r="F226" s="223" t="s">
        <v>292</v>
      </c>
      <c r="G226" s="224" t="s">
        <v>150</v>
      </c>
      <c r="H226" s="225">
        <v>2.1000000000000001</v>
      </c>
      <c r="I226" s="226"/>
      <c r="J226" s="227">
        <f>ROUND(I226*H226,2)</f>
        <v>0</v>
      </c>
      <c r="K226" s="223" t="s">
        <v>151</v>
      </c>
      <c r="L226" s="72"/>
      <c r="M226" s="228" t="s">
        <v>22</v>
      </c>
      <c r="N226" s="229" t="s">
        <v>47</v>
      </c>
      <c r="O226" s="47"/>
      <c r="P226" s="230">
        <f>O226*H226</f>
        <v>0</v>
      </c>
      <c r="Q226" s="230">
        <v>0</v>
      </c>
      <c r="R226" s="230">
        <f>Q226*H226</f>
        <v>0</v>
      </c>
      <c r="S226" s="230">
        <v>1.8</v>
      </c>
      <c r="T226" s="231">
        <f>S226*H226</f>
        <v>3.7800000000000002</v>
      </c>
      <c r="AR226" s="24" t="s">
        <v>152</v>
      </c>
      <c r="AT226" s="24" t="s">
        <v>147</v>
      </c>
      <c r="AU226" s="24" t="s">
        <v>153</v>
      </c>
      <c r="AY226" s="24" t="s">
        <v>144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24" t="s">
        <v>153</v>
      </c>
      <c r="BK226" s="232">
        <f>ROUND(I226*H226,2)</f>
        <v>0</v>
      </c>
      <c r="BL226" s="24" t="s">
        <v>152</v>
      </c>
      <c r="BM226" s="24" t="s">
        <v>293</v>
      </c>
    </row>
    <row r="227" s="1" customFormat="1">
      <c r="B227" s="46"/>
      <c r="C227" s="74"/>
      <c r="D227" s="233" t="s">
        <v>155</v>
      </c>
      <c r="E227" s="74"/>
      <c r="F227" s="234" t="s">
        <v>294</v>
      </c>
      <c r="G227" s="74"/>
      <c r="H227" s="74"/>
      <c r="I227" s="191"/>
      <c r="J227" s="74"/>
      <c r="K227" s="74"/>
      <c r="L227" s="72"/>
      <c r="M227" s="235"/>
      <c r="N227" s="47"/>
      <c r="O227" s="47"/>
      <c r="P227" s="47"/>
      <c r="Q227" s="47"/>
      <c r="R227" s="47"/>
      <c r="S227" s="47"/>
      <c r="T227" s="95"/>
      <c r="AT227" s="24" t="s">
        <v>155</v>
      </c>
      <c r="AU227" s="24" t="s">
        <v>153</v>
      </c>
    </row>
    <row r="228" s="11" customFormat="1">
      <c r="B228" s="236"/>
      <c r="C228" s="237"/>
      <c r="D228" s="233" t="s">
        <v>157</v>
      </c>
      <c r="E228" s="238" t="s">
        <v>22</v>
      </c>
      <c r="F228" s="239" t="s">
        <v>295</v>
      </c>
      <c r="G228" s="237"/>
      <c r="H228" s="238" t="s">
        <v>22</v>
      </c>
      <c r="I228" s="240"/>
      <c r="J228" s="237"/>
      <c r="K228" s="237"/>
      <c r="L228" s="241"/>
      <c r="M228" s="242"/>
      <c r="N228" s="243"/>
      <c r="O228" s="243"/>
      <c r="P228" s="243"/>
      <c r="Q228" s="243"/>
      <c r="R228" s="243"/>
      <c r="S228" s="243"/>
      <c r="T228" s="244"/>
      <c r="AT228" s="245" t="s">
        <v>157</v>
      </c>
      <c r="AU228" s="245" t="s">
        <v>153</v>
      </c>
      <c r="AV228" s="11" t="s">
        <v>24</v>
      </c>
      <c r="AW228" s="11" t="s">
        <v>39</v>
      </c>
      <c r="AX228" s="11" t="s">
        <v>75</v>
      </c>
      <c r="AY228" s="245" t="s">
        <v>144</v>
      </c>
    </row>
    <row r="229" s="12" customFormat="1">
      <c r="B229" s="246"/>
      <c r="C229" s="247"/>
      <c r="D229" s="233" t="s">
        <v>157</v>
      </c>
      <c r="E229" s="248" t="s">
        <v>22</v>
      </c>
      <c r="F229" s="249" t="s">
        <v>296</v>
      </c>
      <c r="G229" s="247"/>
      <c r="H229" s="250">
        <v>2.4199999999999999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AT229" s="256" t="s">
        <v>157</v>
      </c>
      <c r="AU229" s="256" t="s">
        <v>153</v>
      </c>
      <c r="AV229" s="12" t="s">
        <v>153</v>
      </c>
      <c r="AW229" s="12" t="s">
        <v>39</v>
      </c>
      <c r="AX229" s="12" t="s">
        <v>75</v>
      </c>
      <c r="AY229" s="256" t="s">
        <v>144</v>
      </c>
    </row>
    <row r="230" s="12" customFormat="1">
      <c r="B230" s="246"/>
      <c r="C230" s="247"/>
      <c r="D230" s="233" t="s">
        <v>157</v>
      </c>
      <c r="E230" s="248" t="s">
        <v>22</v>
      </c>
      <c r="F230" s="249" t="s">
        <v>297</v>
      </c>
      <c r="G230" s="247"/>
      <c r="H230" s="250">
        <v>-0.32000000000000001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AT230" s="256" t="s">
        <v>157</v>
      </c>
      <c r="AU230" s="256" t="s">
        <v>153</v>
      </c>
      <c r="AV230" s="12" t="s">
        <v>153</v>
      </c>
      <c r="AW230" s="12" t="s">
        <v>39</v>
      </c>
      <c r="AX230" s="12" t="s">
        <v>75</v>
      </c>
      <c r="AY230" s="256" t="s">
        <v>144</v>
      </c>
    </row>
    <row r="231" s="13" customFormat="1">
      <c r="B231" s="257"/>
      <c r="C231" s="258"/>
      <c r="D231" s="233" t="s">
        <v>157</v>
      </c>
      <c r="E231" s="259" t="s">
        <v>22</v>
      </c>
      <c r="F231" s="260" t="s">
        <v>160</v>
      </c>
      <c r="G231" s="258"/>
      <c r="H231" s="261">
        <v>2.1000000000000001</v>
      </c>
      <c r="I231" s="262"/>
      <c r="J231" s="258"/>
      <c r="K231" s="258"/>
      <c r="L231" s="263"/>
      <c r="M231" s="264"/>
      <c r="N231" s="265"/>
      <c r="O231" s="265"/>
      <c r="P231" s="265"/>
      <c r="Q231" s="265"/>
      <c r="R231" s="265"/>
      <c r="S231" s="265"/>
      <c r="T231" s="266"/>
      <c r="AT231" s="267" t="s">
        <v>157</v>
      </c>
      <c r="AU231" s="267" t="s">
        <v>153</v>
      </c>
      <c r="AV231" s="13" t="s">
        <v>152</v>
      </c>
      <c r="AW231" s="13" t="s">
        <v>39</v>
      </c>
      <c r="AX231" s="13" t="s">
        <v>24</v>
      </c>
      <c r="AY231" s="267" t="s">
        <v>144</v>
      </c>
    </row>
    <row r="232" s="1" customFormat="1" ht="25.5" customHeight="1">
      <c r="B232" s="46"/>
      <c r="C232" s="221" t="s">
        <v>298</v>
      </c>
      <c r="D232" s="221" t="s">
        <v>147</v>
      </c>
      <c r="E232" s="222" t="s">
        <v>299</v>
      </c>
      <c r="F232" s="223" t="s">
        <v>300</v>
      </c>
      <c r="G232" s="224" t="s">
        <v>180</v>
      </c>
      <c r="H232" s="225">
        <v>4.7000000000000002</v>
      </c>
      <c r="I232" s="226"/>
      <c r="J232" s="227">
        <f>ROUND(I232*H232,2)</f>
        <v>0</v>
      </c>
      <c r="K232" s="223" t="s">
        <v>151</v>
      </c>
      <c r="L232" s="72"/>
      <c r="M232" s="228" t="s">
        <v>22</v>
      </c>
      <c r="N232" s="229" t="s">
        <v>47</v>
      </c>
      <c r="O232" s="47"/>
      <c r="P232" s="230">
        <f>O232*H232</f>
        <v>0</v>
      </c>
      <c r="Q232" s="230">
        <v>0</v>
      </c>
      <c r="R232" s="230">
        <f>Q232*H232</f>
        <v>0</v>
      </c>
      <c r="S232" s="230">
        <v>0.035000000000000003</v>
      </c>
      <c r="T232" s="231">
        <f>S232*H232</f>
        <v>0.16450000000000004</v>
      </c>
      <c r="AR232" s="24" t="s">
        <v>152</v>
      </c>
      <c r="AT232" s="24" t="s">
        <v>147</v>
      </c>
      <c r="AU232" s="24" t="s">
        <v>153</v>
      </c>
      <c r="AY232" s="24" t="s">
        <v>144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24" t="s">
        <v>153</v>
      </c>
      <c r="BK232" s="232">
        <f>ROUND(I232*H232,2)</f>
        <v>0</v>
      </c>
      <c r="BL232" s="24" t="s">
        <v>152</v>
      </c>
      <c r="BM232" s="24" t="s">
        <v>301</v>
      </c>
    </row>
    <row r="233" s="1" customFormat="1">
      <c r="B233" s="46"/>
      <c r="C233" s="74"/>
      <c r="D233" s="233" t="s">
        <v>155</v>
      </c>
      <c r="E233" s="74"/>
      <c r="F233" s="234" t="s">
        <v>302</v>
      </c>
      <c r="G233" s="74"/>
      <c r="H233" s="74"/>
      <c r="I233" s="191"/>
      <c r="J233" s="74"/>
      <c r="K233" s="74"/>
      <c r="L233" s="72"/>
      <c r="M233" s="235"/>
      <c r="N233" s="47"/>
      <c r="O233" s="47"/>
      <c r="P233" s="47"/>
      <c r="Q233" s="47"/>
      <c r="R233" s="47"/>
      <c r="S233" s="47"/>
      <c r="T233" s="95"/>
      <c r="AT233" s="24" t="s">
        <v>155</v>
      </c>
      <c r="AU233" s="24" t="s">
        <v>153</v>
      </c>
    </row>
    <row r="234" s="11" customFormat="1">
      <c r="B234" s="236"/>
      <c r="C234" s="237"/>
      <c r="D234" s="233" t="s">
        <v>157</v>
      </c>
      <c r="E234" s="238" t="s">
        <v>22</v>
      </c>
      <c r="F234" s="239" t="s">
        <v>303</v>
      </c>
      <c r="G234" s="237"/>
      <c r="H234" s="238" t="s">
        <v>22</v>
      </c>
      <c r="I234" s="240"/>
      <c r="J234" s="237"/>
      <c r="K234" s="237"/>
      <c r="L234" s="241"/>
      <c r="M234" s="242"/>
      <c r="N234" s="243"/>
      <c r="O234" s="243"/>
      <c r="P234" s="243"/>
      <c r="Q234" s="243"/>
      <c r="R234" s="243"/>
      <c r="S234" s="243"/>
      <c r="T234" s="244"/>
      <c r="AT234" s="245" t="s">
        <v>157</v>
      </c>
      <c r="AU234" s="245" t="s">
        <v>153</v>
      </c>
      <c r="AV234" s="11" t="s">
        <v>24</v>
      </c>
      <c r="AW234" s="11" t="s">
        <v>39</v>
      </c>
      <c r="AX234" s="11" t="s">
        <v>75</v>
      </c>
      <c r="AY234" s="245" t="s">
        <v>144</v>
      </c>
    </row>
    <row r="235" s="12" customFormat="1">
      <c r="B235" s="246"/>
      <c r="C235" s="247"/>
      <c r="D235" s="233" t="s">
        <v>157</v>
      </c>
      <c r="E235" s="248" t="s">
        <v>22</v>
      </c>
      <c r="F235" s="249" t="s">
        <v>304</v>
      </c>
      <c r="G235" s="247"/>
      <c r="H235" s="250">
        <v>4.7000000000000002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AT235" s="256" t="s">
        <v>157</v>
      </c>
      <c r="AU235" s="256" t="s">
        <v>153</v>
      </c>
      <c r="AV235" s="12" t="s">
        <v>153</v>
      </c>
      <c r="AW235" s="12" t="s">
        <v>39</v>
      </c>
      <c r="AX235" s="12" t="s">
        <v>24</v>
      </c>
      <c r="AY235" s="256" t="s">
        <v>144</v>
      </c>
    </row>
    <row r="236" s="1" customFormat="1" ht="16.5" customHeight="1">
      <c r="B236" s="46"/>
      <c r="C236" s="221" t="s">
        <v>305</v>
      </c>
      <c r="D236" s="221" t="s">
        <v>147</v>
      </c>
      <c r="E236" s="222" t="s">
        <v>306</v>
      </c>
      <c r="F236" s="223" t="s">
        <v>307</v>
      </c>
      <c r="G236" s="224" t="s">
        <v>180</v>
      </c>
      <c r="H236" s="225">
        <v>1.9079999999999999</v>
      </c>
      <c r="I236" s="226"/>
      <c r="J236" s="227">
        <f>ROUND(I236*H236,2)</f>
        <v>0</v>
      </c>
      <c r="K236" s="223" t="s">
        <v>151</v>
      </c>
      <c r="L236" s="72"/>
      <c r="M236" s="228" t="s">
        <v>22</v>
      </c>
      <c r="N236" s="229" t="s">
        <v>47</v>
      </c>
      <c r="O236" s="47"/>
      <c r="P236" s="230">
        <f>O236*H236</f>
        <v>0</v>
      </c>
      <c r="Q236" s="230">
        <v>0</v>
      </c>
      <c r="R236" s="230">
        <f>Q236*H236</f>
        <v>0</v>
      </c>
      <c r="S236" s="230">
        <v>0.055</v>
      </c>
      <c r="T236" s="231">
        <f>S236*H236</f>
        <v>0.10493999999999999</v>
      </c>
      <c r="AR236" s="24" t="s">
        <v>152</v>
      </c>
      <c r="AT236" s="24" t="s">
        <v>147</v>
      </c>
      <c r="AU236" s="24" t="s">
        <v>153</v>
      </c>
      <c r="AY236" s="24" t="s">
        <v>144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24" t="s">
        <v>153</v>
      </c>
      <c r="BK236" s="232">
        <f>ROUND(I236*H236,2)</f>
        <v>0</v>
      </c>
      <c r="BL236" s="24" t="s">
        <v>152</v>
      </c>
      <c r="BM236" s="24" t="s">
        <v>308</v>
      </c>
    </row>
    <row r="237" s="1" customFormat="1">
      <c r="B237" s="46"/>
      <c r="C237" s="74"/>
      <c r="D237" s="233" t="s">
        <v>155</v>
      </c>
      <c r="E237" s="74"/>
      <c r="F237" s="234" t="s">
        <v>309</v>
      </c>
      <c r="G237" s="74"/>
      <c r="H237" s="74"/>
      <c r="I237" s="191"/>
      <c r="J237" s="74"/>
      <c r="K237" s="74"/>
      <c r="L237" s="72"/>
      <c r="M237" s="235"/>
      <c r="N237" s="47"/>
      <c r="O237" s="47"/>
      <c r="P237" s="47"/>
      <c r="Q237" s="47"/>
      <c r="R237" s="47"/>
      <c r="S237" s="47"/>
      <c r="T237" s="95"/>
      <c r="AT237" s="24" t="s">
        <v>155</v>
      </c>
      <c r="AU237" s="24" t="s">
        <v>153</v>
      </c>
    </row>
    <row r="238" s="11" customFormat="1">
      <c r="B238" s="236"/>
      <c r="C238" s="237"/>
      <c r="D238" s="233" t="s">
        <v>157</v>
      </c>
      <c r="E238" s="238" t="s">
        <v>22</v>
      </c>
      <c r="F238" s="239" t="s">
        <v>295</v>
      </c>
      <c r="G238" s="237"/>
      <c r="H238" s="238" t="s">
        <v>22</v>
      </c>
      <c r="I238" s="240"/>
      <c r="J238" s="237"/>
      <c r="K238" s="237"/>
      <c r="L238" s="241"/>
      <c r="M238" s="242"/>
      <c r="N238" s="243"/>
      <c r="O238" s="243"/>
      <c r="P238" s="243"/>
      <c r="Q238" s="243"/>
      <c r="R238" s="243"/>
      <c r="S238" s="243"/>
      <c r="T238" s="244"/>
      <c r="AT238" s="245" t="s">
        <v>157</v>
      </c>
      <c r="AU238" s="245" t="s">
        <v>153</v>
      </c>
      <c r="AV238" s="11" t="s">
        <v>24</v>
      </c>
      <c r="AW238" s="11" t="s">
        <v>39</v>
      </c>
      <c r="AX238" s="11" t="s">
        <v>75</v>
      </c>
      <c r="AY238" s="245" t="s">
        <v>144</v>
      </c>
    </row>
    <row r="239" s="12" customFormat="1">
      <c r="B239" s="246"/>
      <c r="C239" s="247"/>
      <c r="D239" s="233" t="s">
        <v>157</v>
      </c>
      <c r="E239" s="248" t="s">
        <v>22</v>
      </c>
      <c r="F239" s="249" t="s">
        <v>310</v>
      </c>
      <c r="G239" s="247"/>
      <c r="H239" s="250">
        <v>1.3080000000000001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AT239" s="256" t="s">
        <v>157</v>
      </c>
      <c r="AU239" s="256" t="s">
        <v>153</v>
      </c>
      <c r="AV239" s="12" t="s">
        <v>153</v>
      </c>
      <c r="AW239" s="12" t="s">
        <v>39</v>
      </c>
      <c r="AX239" s="12" t="s">
        <v>75</v>
      </c>
      <c r="AY239" s="256" t="s">
        <v>144</v>
      </c>
    </row>
    <row r="240" s="11" customFormat="1">
      <c r="B240" s="236"/>
      <c r="C240" s="237"/>
      <c r="D240" s="233" t="s">
        <v>157</v>
      </c>
      <c r="E240" s="238" t="s">
        <v>22</v>
      </c>
      <c r="F240" s="239" t="s">
        <v>226</v>
      </c>
      <c r="G240" s="237"/>
      <c r="H240" s="238" t="s">
        <v>22</v>
      </c>
      <c r="I240" s="240"/>
      <c r="J240" s="237"/>
      <c r="K240" s="237"/>
      <c r="L240" s="241"/>
      <c r="M240" s="242"/>
      <c r="N240" s="243"/>
      <c r="O240" s="243"/>
      <c r="P240" s="243"/>
      <c r="Q240" s="243"/>
      <c r="R240" s="243"/>
      <c r="S240" s="243"/>
      <c r="T240" s="244"/>
      <c r="AT240" s="245" t="s">
        <v>157</v>
      </c>
      <c r="AU240" s="245" t="s">
        <v>153</v>
      </c>
      <c r="AV240" s="11" t="s">
        <v>24</v>
      </c>
      <c r="AW240" s="11" t="s">
        <v>39</v>
      </c>
      <c r="AX240" s="11" t="s">
        <v>75</v>
      </c>
      <c r="AY240" s="245" t="s">
        <v>144</v>
      </c>
    </row>
    <row r="241" s="12" customFormat="1">
      <c r="B241" s="246"/>
      <c r="C241" s="247"/>
      <c r="D241" s="233" t="s">
        <v>157</v>
      </c>
      <c r="E241" s="248" t="s">
        <v>22</v>
      </c>
      <c r="F241" s="249" t="s">
        <v>311</v>
      </c>
      <c r="G241" s="247"/>
      <c r="H241" s="250">
        <v>0.59999999999999998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AT241" s="256" t="s">
        <v>157</v>
      </c>
      <c r="AU241" s="256" t="s">
        <v>153</v>
      </c>
      <c r="AV241" s="12" t="s">
        <v>153</v>
      </c>
      <c r="AW241" s="12" t="s">
        <v>39</v>
      </c>
      <c r="AX241" s="12" t="s">
        <v>75</v>
      </c>
      <c r="AY241" s="256" t="s">
        <v>144</v>
      </c>
    </row>
    <row r="242" s="13" customFormat="1">
      <c r="B242" s="257"/>
      <c r="C242" s="258"/>
      <c r="D242" s="233" t="s">
        <v>157</v>
      </c>
      <c r="E242" s="259" t="s">
        <v>22</v>
      </c>
      <c r="F242" s="260" t="s">
        <v>160</v>
      </c>
      <c r="G242" s="258"/>
      <c r="H242" s="261">
        <v>1.9079999999999999</v>
      </c>
      <c r="I242" s="262"/>
      <c r="J242" s="258"/>
      <c r="K242" s="258"/>
      <c r="L242" s="263"/>
      <c r="M242" s="264"/>
      <c r="N242" s="265"/>
      <c r="O242" s="265"/>
      <c r="P242" s="265"/>
      <c r="Q242" s="265"/>
      <c r="R242" s="265"/>
      <c r="S242" s="265"/>
      <c r="T242" s="266"/>
      <c r="AT242" s="267" t="s">
        <v>157</v>
      </c>
      <c r="AU242" s="267" t="s">
        <v>153</v>
      </c>
      <c r="AV242" s="13" t="s">
        <v>152</v>
      </c>
      <c r="AW242" s="13" t="s">
        <v>39</v>
      </c>
      <c r="AX242" s="13" t="s">
        <v>24</v>
      </c>
      <c r="AY242" s="267" t="s">
        <v>144</v>
      </c>
    </row>
    <row r="243" s="1" customFormat="1" ht="16.5" customHeight="1">
      <c r="B243" s="46"/>
      <c r="C243" s="221" t="s">
        <v>312</v>
      </c>
      <c r="D243" s="221" t="s">
        <v>147</v>
      </c>
      <c r="E243" s="222" t="s">
        <v>313</v>
      </c>
      <c r="F243" s="223" t="s">
        <v>314</v>
      </c>
      <c r="G243" s="224" t="s">
        <v>180</v>
      </c>
      <c r="H243" s="225">
        <v>16</v>
      </c>
      <c r="I243" s="226"/>
      <c r="J243" s="227">
        <f>ROUND(I243*H243,2)</f>
        <v>0</v>
      </c>
      <c r="K243" s="223" t="s">
        <v>151</v>
      </c>
      <c r="L243" s="72"/>
      <c r="M243" s="228" t="s">
        <v>22</v>
      </c>
      <c r="N243" s="229" t="s">
        <v>47</v>
      </c>
      <c r="O243" s="47"/>
      <c r="P243" s="230">
        <f>O243*H243</f>
        <v>0</v>
      </c>
      <c r="Q243" s="230">
        <v>0</v>
      </c>
      <c r="R243" s="230">
        <f>Q243*H243</f>
        <v>0</v>
      </c>
      <c r="S243" s="230">
        <v>0.075999999999999998</v>
      </c>
      <c r="T243" s="231">
        <f>S243*H243</f>
        <v>1.216</v>
      </c>
      <c r="AR243" s="24" t="s">
        <v>152</v>
      </c>
      <c r="AT243" s="24" t="s">
        <v>147</v>
      </c>
      <c r="AU243" s="24" t="s">
        <v>153</v>
      </c>
      <c r="AY243" s="24" t="s">
        <v>144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24" t="s">
        <v>153</v>
      </c>
      <c r="BK243" s="232">
        <f>ROUND(I243*H243,2)</f>
        <v>0</v>
      </c>
      <c r="BL243" s="24" t="s">
        <v>152</v>
      </c>
      <c r="BM243" s="24" t="s">
        <v>315</v>
      </c>
    </row>
    <row r="244" s="1" customFormat="1">
      <c r="B244" s="46"/>
      <c r="C244" s="74"/>
      <c r="D244" s="233" t="s">
        <v>155</v>
      </c>
      <c r="E244" s="74"/>
      <c r="F244" s="234" t="s">
        <v>314</v>
      </c>
      <c r="G244" s="74"/>
      <c r="H244" s="74"/>
      <c r="I244" s="191"/>
      <c r="J244" s="74"/>
      <c r="K244" s="74"/>
      <c r="L244" s="72"/>
      <c r="M244" s="235"/>
      <c r="N244" s="47"/>
      <c r="O244" s="47"/>
      <c r="P244" s="47"/>
      <c r="Q244" s="47"/>
      <c r="R244" s="47"/>
      <c r="S244" s="47"/>
      <c r="T244" s="95"/>
      <c r="AT244" s="24" t="s">
        <v>155</v>
      </c>
      <c r="AU244" s="24" t="s">
        <v>153</v>
      </c>
    </row>
    <row r="245" s="12" customFormat="1">
      <c r="B245" s="246"/>
      <c r="C245" s="247"/>
      <c r="D245" s="233" t="s">
        <v>157</v>
      </c>
      <c r="E245" s="248" t="s">
        <v>22</v>
      </c>
      <c r="F245" s="249" t="s">
        <v>316</v>
      </c>
      <c r="G245" s="247"/>
      <c r="H245" s="250">
        <v>16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AT245" s="256" t="s">
        <v>157</v>
      </c>
      <c r="AU245" s="256" t="s">
        <v>153</v>
      </c>
      <c r="AV245" s="12" t="s">
        <v>153</v>
      </c>
      <c r="AW245" s="12" t="s">
        <v>39</v>
      </c>
      <c r="AX245" s="12" t="s">
        <v>24</v>
      </c>
      <c r="AY245" s="256" t="s">
        <v>144</v>
      </c>
    </row>
    <row r="246" s="1" customFormat="1" ht="25.5" customHeight="1">
      <c r="B246" s="46"/>
      <c r="C246" s="221" t="s">
        <v>317</v>
      </c>
      <c r="D246" s="221" t="s">
        <v>147</v>
      </c>
      <c r="E246" s="222" t="s">
        <v>318</v>
      </c>
      <c r="F246" s="223" t="s">
        <v>319</v>
      </c>
      <c r="G246" s="224" t="s">
        <v>150</v>
      </c>
      <c r="H246" s="225">
        <v>0.59999999999999998</v>
      </c>
      <c r="I246" s="226"/>
      <c r="J246" s="227">
        <f>ROUND(I246*H246,2)</f>
        <v>0</v>
      </c>
      <c r="K246" s="223" t="s">
        <v>151</v>
      </c>
      <c r="L246" s="72"/>
      <c r="M246" s="228" t="s">
        <v>22</v>
      </c>
      <c r="N246" s="229" t="s">
        <v>47</v>
      </c>
      <c r="O246" s="47"/>
      <c r="P246" s="230">
        <f>O246*H246</f>
        <v>0</v>
      </c>
      <c r="Q246" s="230">
        <v>0</v>
      </c>
      <c r="R246" s="230">
        <f>Q246*H246</f>
        <v>0</v>
      </c>
      <c r="S246" s="230">
        <v>1.8</v>
      </c>
      <c r="T246" s="231">
        <f>S246*H246</f>
        <v>1.0800000000000001</v>
      </c>
      <c r="AR246" s="24" t="s">
        <v>152</v>
      </c>
      <c r="AT246" s="24" t="s">
        <v>147</v>
      </c>
      <c r="AU246" s="24" t="s">
        <v>153</v>
      </c>
      <c r="AY246" s="24" t="s">
        <v>144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24" t="s">
        <v>153</v>
      </c>
      <c r="BK246" s="232">
        <f>ROUND(I246*H246,2)</f>
        <v>0</v>
      </c>
      <c r="BL246" s="24" t="s">
        <v>152</v>
      </c>
      <c r="BM246" s="24" t="s">
        <v>320</v>
      </c>
    </row>
    <row r="247" s="1" customFormat="1">
      <c r="B247" s="46"/>
      <c r="C247" s="74"/>
      <c r="D247" s="233" t="s">
        <v>155</v>
      </c>
      <c r="E247" s="74"/>
      <c r="F247" s="234" t="s">
        <v>319</v>
      </c>
      <c r="G247" s="74"/>
      <c r="H247" s="74"/>
      <c r="I247" s="191"/>
      <c r="J247" s="74"/>
      <c r="K247" s="74"/>
      <c r="L247" s="72"/>
      <c r="M247" s="235"/>
      <c r="N247" s="47"/>
      <c r="O247" s="47"/>
      <c r="P247" s="47"/>
      <c r="Q247" s="47"/>
      <c r="R247" s="47"/>
      <c r="S247" s="47"/>
      <c r="T247" s="95"/>
      <c r="AT247" s="24" t="s">
        <v>155</v>
      </c>
      <c r="AU247" s="24" t="s">
        <v>153</v>
      </c>
    </row>
    <row r="248" s="11" customFormat="1">
      <c r="B248" s="236"/>
      <c r="C248" s="237"/>
      <c r="D248" s="233" t="s">
        <v>157</v>
      </c>
      <c r="E248" s="238" t="s">
        <v>22</v>
      </c>
      <c r="F248" s="239" t="s">
        <v>226</v>
      </c>
      <c r="G248" s="237"/>
      <c r="H248" s="238" t="s">
        <v>22</v>
      </c>
      <c r="I248" s="240"/>
      <c r="J248" s="237"/>
      <c r="K248" s="237"/>
      <c r="L248" s="241"/>
      <c r="M248" s="242"/>
      <c r="N248" s="243"/>
      <c r="O248" s="243"/>
      <c r="P248" s="243"/>
      <c r="Q248" s="243"/>
      <c r="R248" s="243"/>
      <c r="S248" s="243"/>
      <c r="T248" s="244"/>
      <c r="AT248" s="245" t="s">
        <v>157</v>
      </c>
      <c r="AU248" s="245" t="s">
        <v>153</v>
      </c>
      <c r="AV248" s="11" t="s">
        <v>24</v>
      </c>
      <c r="AW248" s="11" t="s">
        <v>39</v>
      </c>
      <c r="AX248" s="11" t="s">
        <v>75</v>
      </c>
      <c r="AY248" s="245" t="s">
        <v>144</v>
      </c>
    </row>
    <row r="249" s="12" customFormat="1">
      <c r="B249" s="246"/>
      <c r="C249" s="247"/>
      <c r="D249" s="233" t="s">
        <v>157</v>
      </c>
      <c r="E249" s="248" t="s">
        <v>22</v>
      </c>
      <c r="F249" s="249" t="s">
        <v>321</v>
      </c>
      <c r="G249" s="247"/>
      <c r="H249" s="250">
        <v>0.59999999999999998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AT249" s="256" t="s">
        <v>157</v>
      </c>
      <c r="AU249" s="256" t="s">
        <v>153</v>
      </c>
      <c r="AV249" s="12" t="s">
        <v>153</v>
      </c>
      <c r="AW249" s="12" t="s">
        <v>39</v>
      </c>
      <c r="AX249" s="12" t="s">
        <v>24</v>
      </c>
      <c r="AY249" s="256" t="s">
        <v>144</v>
      </c>
    </row>
    <row r="250" s="1" customFormat="1" ht="16.5" customHeight="1">
      <c r="B250" s="46"/>
      <c r="C250" s="221" t="s">
        <v>322</v>
      </c>
      <c r="D250" s="221" t="s">
        <v>147</v>
      </c>
      <c r="E250" s="222" t="s">
        <v>323</v>
      </c>
      <c r="F250" s="223" t="s">
        <v>324</v>
      </c>
      <c r="G250" s="224" t="s">
        <v>325</v>
      </c>
      <c r="H250" s="225">
        <v>13.720000000000001</v>
      </c>
      <c r="I250" s="226"/>
      <c r="J250" s="227">
        <f>ROUND(I250*H250,2)</f>
        <v>0</v>
      </c>
      <c r="K250" s="223" t="s">
        <v>151</v>
      </c>
      <c r="L250" s="72"/>
      <c r="M250" s="228" t="s">
        <v>22</v>
      </c>
      <c r="N250" s="229" t="s">
        <v>47</v>
      </c>
      <c r="O250" s="47"/>
      <c r="P250" s="230">
        <f>O250*H250</f>
        <v>0</v>
      </c>
      <c r="Q250" s="230">
        <v>0</v>
      </c>
      <c r="R250" s="230">
        <f>Q250*H250</f>
        <v>0</v>
      </c>
      <c r="S250" s="230">
        <v>0.081000000000000003</v>
      </c>
      <c r="T250" s="231">
        <f>S250*H250</f>
        <v>1.1113200000000001</v>
      </c>
      <c r="AR250" s="24" t="s">
        <v>152</v>
      </c>
      <c r="AT250" s="24" t="s">
        <v>147</v>
      </c>
      <c r="AU250" s="24" t="s">
        <v>153</v>
      </c>
      <c r="AY250" s="24" t="s">
        <v>144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24" t="s">
        <v>153</v>
      </c>
      <c r="BK250" s="232">
        <f>ROUND(I250*H250,2)</f>
        <v>0</v>
      </c>
      <c r="BL250" s="24" t="s">
        <v>152</v>
      </c>
      <c r="BM250" s="24" t="s">
        <v>326</v>
      </c>
    </row>
    <row r="251" s="1" customFormat="1">
      <c r="B251" s="46"/>
      <c r="C251" s="74"/>
      <c r="D251" s="233" t="s">
        <v>155</v>
      </c>
      <c r="E251" s="74"/>
      <c r="F251" s="234" t="s">
        <v>327</v>
      </c>
      <c r="G251" s="74"/>
      <c r="H251" s="74"/>
      <c r="I251" s="191"/>
      <c r="J251" s="74"/>
      <c r="K251" s="74"/>
      <c r="L251" s="72"/>
      <c r="M251" s="235"/>
      <c r="N251" s="47"/>
      <c r="O251" s="47"/>
      <c r="P251" s="47"/>
      <c r="Q251" s="47"/>
      <c r="R251" s="47"/>
      <c r="S251" s="47"/>
      <c r="T251" s="95"/>
      <c r="AT251" s="24" t="s">
        <v>155</v>
      </c>
      <c r="AU251" s="24" t="s">
        <v>153</v>
      </c>
    </row>
    <row r="252" s="11" customFormat="1">
      <c r="B252" s="236"/>
      <c r="C252" s="237"/>
      <c r="D252" s="233" t="s">
        <v>157</v>
      </c>
      <c r="E252" s="238" t="s">
        <v>22</v>
      </c>
      <c r="F252" s="239" t="s">
        <v>295</v>
      </c>
      <c r="G252" s="237"/>
      <c r="H252" s="238" t="s">
        <v>22</v>
      </c>
      <c r="I252" s="240"/>
      <c r="J252" s="237"/>
      <c r="K252" s="237"/>
      <c r="L252" s="241"/>
      <c r="M252" s="242"/>
      <c r="N252" s="243"/>
      <c r="O252" s="243"/>
      <c r="P252" s="243"/>
      <c r="Q252" s="243"/>
      <c r="R252" s="243"/>
      <c r="S252" s="243"/>
      <c r="T252" s="244"/>
      <c r="AT252" s="245" t="s">
        <v>157</v>
      </c>
      <c r="AU252" s="245" t="s">
        <v>153</v>
      </c>
      <c r="AV252" s="11" t="s">
        <v>24</v>
      </c>
      <c r="AW252" s="11" t="s">
        <v>39</v>
      </c>
      <c r="AX252" s="11" t="s">
        <v>75</v>
      </c>
      <c r="AY252" s="245" t="s">
        <v>144</v>
      </c>
    </row>
    <row r="253" s="11" customFormat="1">
      <c r="B253" s="236"/>
      <c r="C253" s="237"/>
      <c r="D253" s="233" t="s">
        <v>157</v>
      </c>
      <c r="E253" s="238" t="s">
        <v>22</v>
      </c>
      <c r="F253" s="239" t="s">
        <v>165</v>
      </c>
      <c r="G253" s="237"/>
      <c r="H253" s="238" t="s">
        <v>22</v>
      </c>
      <c r="I253" s="240"/>
      <c r="J253" s="237"/>
      <c r="K253" s="237"/>
      <c r="L253" s="241"/>
      <c r="M253" s="242"/>
      <c r="N253" s="243"/>
      <c r="O253" s="243"/>
      <c r="P253" s="243"/>
      <c r="Q253" s="243"/>
      <c r="R253" s="243"/>
      <c r="S253" s="243"/>
      <c r="T253" s="244"/>
      <c r="AT253" s="245" t="s">
        <v>157</v>
      </c>
      <c r="AU253" s="245" t="s">
        <v>153</v>
      </c>
      <c r="AV253" s="11" t="s">
        <v>24</v>
      </c>
      <c r="AW253" s="11" t="s">
        <v>39</v>
      </c>
      <c r="AX253" s="11" t="s">
        <v>75</v>
      </c>
      <c r="AY253" s="245" t="s">
        <v>144</v>
      </c>
    </row>
    <row r="254" s="12" customFormat="1">
      <c r="B254" s="246"/>
      <c r="C254" s="247"/>
      <c r="D254" s="233" t="s">
        <v>157</v>
      </c>
      <c r="E254" s="248" t="s">
        <v>22</v>
      </c>
      <c r="F254" s="249" t="s">
        <v>328</v>
      </c>
      <c r="G254" s="247"/>
      <c r="H254" s="250">
        <v>8.6199999999999992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AT254" s="256" t="s">
        <v>157</v>
      </c>
      <c r="AU254" s="256" t="s">
        <v>153</v>
      </c>
      <c r="AV254" s="12" t="s">
        <v>153</v>
      </c>
      <c r="AW254" s="12" t="s">
        <v>39</v>
      </c>
      <c r="AX254" s="12" t="s">
        <v>75</v>
      </c>
      <c r="AY254" s="256" t="s">
        <v>144</v>
      </c>
    </row>
    <row r="255" s="11" customFormat="1">
      <c r="B255" s="236"/>
      <c r="C255" s="237"/>
      <c r="D255" s="233" t="s">
        <v>157</v>
      </c>
      <c r="E255" s="238" t="s">
        <v>22</v>
      </c>
      <c r="F255" s="239" t="s">
        <v>226</v>
      </c>
      <c r="G255" s="237"/>
      <c r="H255" s="238" t="s">
        <v>22</v>
      </c>
      <c r="I255" s="240"/>
      <c r="J255" s="237"/>
      <c r="K255" s="237"/>
      <c r="L255" s="241"/>
      <c r="M255" s="242"/>
      <c r="N255" s="243"/>
      <c r="O255" s="243"/>
      <c r="P255" s="243"/>
      <c r="Q255" s="243"/>
      <c r="R255" s="243"/>
      <c r="S255" s="243"/>
      <c r="T255" s="244"/>
      <c r="AT255" s="245" t="s">
        <v>157</v>
      </c>
      <c r="AU255" s="245" t="s">
        <v>153</v>
      </c>
      <c r="AV255" s="11" t="s">
        <v>24</v>
      </c>
      <c r="AW255" s="11" t="s">
        <v>39</v>
      </c>
      <c r="AX255" s="11" t="s">
        <v>75</v>
      </c>
      <c r="AY255" s="245" t="s">
        <v>144</v>
      </c>
    </row>
    <row r="256" s="11" customFormat="1">
      <c r="B256" s="236"/>
      <c r="C256" s="237"/>
      <c r="D256" s="233" t="s">
        <v>157</v>
      </c>
      <c r="E256" s="238" t="s">
        <v>22</v>
      </c>
      <c r="F256" s="239" t="s">
        <v>167</v>
      </c>
      <c r="G256" s="237"/>
      <c r="H256" s="238" t="s">
        <v>22</v>
      </c>
      <c r="I256" s="240"/>
      <c r="J256" s="237"/>
      <c r="K256" s="237"/>
      <c r="L256" s="241"/>
      <c r="M256" s="242"/>
      <c r="N256" s="243"/>
      <c r="O256" s="243"/>
      <c r="P256" s="243"/>
      <c r="Q256" s="243"/>
      <c r="R256" s="243"/>
      <c r="S256" s="243"/>
      <c r="T256" s="244"/>
      <c r="AT256" s="245" t="s">
        <v>157</v>
      </c>
      <c r="AU256" s="245" t="s">
        <v>153</v>
      </c>
      <c r="AV256" s="11" t="s">
        <v>24</v>
      </c>
      <c r="AW256" s="11" t="s">
        <v>39</v>
      </c>
      <c r="AX256" s="11" t="s">
        <v>75</v>
      </c>
      <c r="AY256" s="245" t="s">
        <v>144</v>
      </c>
    </row>
    <row r="257" s="12" customFormat="1">
      <c r="B257" s="246"/>
      <c r="C257" s="247"/>
      <c r="D257" s="233" t="s">
        <v>157</v>
      </c>
      <c r="E257" s="248" t="s">
        <v>22</v>
      </c>
      <c r="F257" s="249" t="s">
        <v>329</v>
      </c>
      <c r="G257" s="247"/>
      <c r="H257" s="250">
        <v>5.0999999999999996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AT257" s="256" t="s">
        <v>157</v>
      </c>
      <c r="AU257" s="256" t="s">
        <v>153</v>
      </c>
      <c r="AV257" s="12" t="s">
        <v>153</v>
      </c>
      <c r="AW257" s="12" t="s">
        <v>39</v>
      </c>
      <c r="AX257" s="12" t="s">
        <v>75</v>
      </c>
      <c r="AY257" s="256" t="s">
        <v>144</v>
      </c>
    </row>
    <row r="258" s="13" customFormat="1">
      <c r="B258" s="257"/>
      <c r="C258" s="258"/>
      <c r="D258" s="233" t="s">
        <v>157</v>
      </c>
      <c r="E258" s="259" t="s">
        <v>22</v>
      </c>
      <c r="F258" s="260" t="s">
        <v>160</v>
      </c>
      <c r="G258" s="258"/>
      <c r="H258" s="261">
        <v>13.720000000000001</v>
      </c>
      <c r="I258" s="262"/>
      <c r="J258" s="258"/>
      <c r="K258" s="258"/>
      <c r="L258" s="263"/>
      <c r="M258" s="264"/>
      <c r="N258" s="265"/>
      <c r="O258" s="265"/>
      <c r="P258" s="265"/>
      <c r="Q258" s="265"/>
      <c r="R258" s="265"/>
      <c r="S258" s="265"/>
      <c r="T258" s="266"/>
      <c r="AT258" s="267" t="s">
        <v>157</v>
      </c>
      <c r="AU258" s="267" t="s">
        <v>153</v>
      </c>
      <c r="AV258" s="13" t="s">
        <v>152</v>
      </c>
      <c r="AW258" s="13" t="s">
        <v>39</v>
      </c>
      <c r="AX258" s="13" t="s">
        <v>24</v>
      </c>
      <c r="AY258" s="267" t="s">
        <v>144</v>
      </c>
    </row>
    <row r="259" s="1" customFormat="1" ht="25.5" customHeight="1">
      <c r="B259" s="46"/>
      <c r="C259" s="221" t="s">
        <v>330</v>
      </c>
      <c r="D259" s="221" t="s">
        <v>147</v>
      </c>
      <c r="E259" s="222" t="s">
        <v>331</v>
      </c>
      <c r="F259" s="223" t="s">
        <v>332</v>
      </c>
      <c r="G259" s="224" t="s">
        <v>180</v>
      </c>
      <c r="H259" s="225">
        <v>104.3</v>
      </c>
      <c r="I259" s="226"/>
      <c r="J259" s="227">
        <f>ROUND(I259*H259,2)</f>
        <v>0</v>
      </c>
      <c r="K259" s="223" t="s">
        <v>151</v>
      </c>
      <c r="L259" s="72"/>
      <c r="M259" s="228" t="s">
        <v>22</v>
      </c>
      <c r="N259" s="229" t="s">
        <v>47</v>
      </c>
      <c r="O259" s="47"/>
      <c r="P259" s="230">
        <f>O259*H259</f>
        <v>0</v>
      </c>
      <c r="Q259" s="230">
        <v>0</v>
      </c>
      <c r="R259" s="230">
        <f>Q259*H259</f>
        <v>0</v>
      </c>
      <c r="S259" s="230">
        <v>0.0040000000000000001</v>
      </c>
      <c r="T259" s="231">
        <f>S259*H259</f>
        <v>0.41720000000000002</v>
      </c>
      <c r="AR259" s="24" t="s">
        <v>152</v>
      </c>
      <c r="AT259" s="24" t="s">
        <v>147</v>
      </c>
      <c r="AU259" s="24" t="s">
        <v>153</v>
      </c>
      <c r="AY259" s="24" t="s">
        <v>144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24" t="s">
        <v>153</v>
      </c>
      <c r="BK259" s="232">
        <f>ROUND(I259*H259,2)</f>
        <v>0</v>
      </c>
      <c r="BL259" s="24" t="s">
        <v>152</v>
      </c>
      <c r="BM259" s="24" t="s">
        <v>333</v>
      </c>
    </row>
    <row r="260" s="1" customFormat="1">
      <c r="B260" s="46"/>
      <c r="C260" s="74"/>
      <c r="D260" s="233" t="s">
        <v>155</v>
      </c>
      <c r="E260" s="74"/>
      <c r="F260" s="234" t="s">
        <v>334</v>
      </c>
      <c r="G260" s="74"/>
      <c r="H260" s="74"/>
      <c r="I260" s="191"/>
      <c r="J260" s="74"/>
      <c r="K260" s="74"/>
      <c r="L260" s="72"/>
      <c r="M260" s="235"/>
      <c r="N260" s="47"/>
      <c r="O260" s="47"/>
      <c r="P260" s="47"/>
      <c r="Q260" s="47"/>
      <c r="R260" s="47"/>
      <c r="S260" s="47"/>
      <c r="T260" s="95"/>
      <c r="AT260" s="24" t="s">
        <v>155</v>
      </c>
      <c r="AU260" s="24" t="s">
        <v>153</v>
      </c>
    </row>
    <row r="261" s="12" customFormat="1">
      <c r="B261" s="246"/>
      <c r="C261" s="247"/>
      <c r="D261" s="233" t="s">
        <v>157</v>
      </c>
      <c r="E261" s="248" t="s">
        <v>22</v>
      </c>
      <c r="F261" s="249" t="s">
        <v>206</v>
      </c>
      <c r="G261" s="247"/>
      <c r="H261" s="250">
        <v>104.3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AT261" s="256" t="s">
        <v>157</v>
      </c>
      <c r="AU261" s="256" t="s">
        <v>153</v>
      </c>
      <c r="AV261" s="12" t="s">
        <v>153</v>
      </c>
      <c r="AW261" s="12" t="s">
        <v>39</v>
      </c>
      <c r="AX261" s="12" t="s">
        <v>24</v>
      </c>
      <c r="AY261" s="256" t="s">
        <v>144</v>
      </c>
    </row>
    <row r="262" s="1" customFormat="1" ht="25.5" customHeight="1">
      <c r="B262" s="46"/>
      <c r="C262" s="221" t="s">
        <v>335</v>
      </c>
      <c r="D262" s="221" t="s">
        <v>147</v>
      </c>
      <c r="E262" s="222" t="s">
        <v>336</v>
      </c>
      <c r="F262" s="223" t="s">
        <v>337</v>
      </c>
      <c r="G262" s="224" t="s">
        <v>180</v>
      </c>
      <c r="H262" s="225">
        <v>289.45999999999998</v>
      </c>
      <c r="I262" s="226"/>
      <c r="J262" s="227">
        <f>ROUND(I262*H262,2)</f>
        <v>0</v>
      </c>
      <c r="K262" s="223" t="s">
        <v>151</v>
      </c>
      <c r="L262" s="72"/>
      <c r="M262" s="228" t="s">
        <v>22</v>
      </c>
      <c r="N262" s="229" t="s">
        <v>47</v>
      </c>
      <c r="O262" s="47"/>
      <c r="P262" s="230">
        <f>O262*H262</f>
        <v>0</v>
      </c>
      <c r="Q262" s="230">
        <v>0</v>
      </c>
      <c r="R262" s="230">
        <f>Q262*H262</f>
        <v>0</v>
      </c>
      <c r="S262" s="230">
        <v>0.0040000000000000001</v>
      </c>
      <c r="T262" s="231">
        <f>S262*H262</f>
        <v>1.15784</v>
      </c>
      <c r="AR262" s="24" t="s">
        <v>152</v>
      </c>
      <c r="AT262" s="24" t="s">
        <v>147</v>
      </c>
      <c r="AU262" s="24" t="s">
        <v>153</v>
      </c>
      <c r="AY262" s="24" t="s">
        <v>144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24" t="s">
        <v>153</v>
      </c>
      <c r="BK262" s="232">
        <f>ROUND(I262*H262,2)</f>
        <v>0</v>
      </c>
      <c r="BL262" s="24" t="s">
        <v>152</v>
      </c>
      <c r="BM262" s="24" t="s">
        <v>338</v>
      </c>
    </row>
    <row r="263" s="1" customFormat="1">
      <c r="B263" s="46"/>
      <c r="C263" s="74"/>
      <c r="D263" s="233" t="s">
        <v>155</v>
      </c>
      <c r="E263" s="74"/>
      <c r="F263" s="234" t="s">
        <v>339</v>
      </c>
      <c r="G263" s="74"/>
      <c r="H263" s="74"/>
      <c r="I263" s="191"/>
      <c r="J263" s="74"/>
      <c r="K263" s="74"/>
      <c r="L263" s="72"/>
      <c r="M263" s="235"/>
      <c r="N263" s="47"/>
      <c r="O263" s="47"/>
      <c r="P263" s="47"/>
      <c r="Q263" s="47"/>
      <c r="R263" s="47"/>
      <c r="S263" s="47"/>
      <c r="T263" s="95"/>
      <c r="AT263" s="24" t="s">
        <v>155</v>
      </c>
      <c r="AU263" s="24" t="s">
        <v>153</v>
      </c>
    </row>
    <row r="264" s="11" customFormat="1">
      <c r="B264" s="236"/>
      <c r="C264" s="237"/>
      <c r="D264" s="233" t="s">
        <v>157</v>
      </c>
      <c r="E264" s="238" t="s">
        <v>22</v>
      </c>
      <c r="F264" s="239" t="s">
        <v>226</v>
      </c>
      <c r="G264" s="237"/>
      <c r="H264" s="238" t="s">
        <v>22</v>
      </c>
      <c r="I264" s="240"/>
      <c r="J264" s="237"/>
      <c r="K264" s="237"/>
      <c r="L264" s="241"/>
      <c r="M264" s="242"/>
      <c r="N264" s="243"/>
      <c r="O264" s="243"/>
      <c r="P264" s="243"/>
      <c r="Q264" s="243"/>
      <c r="R264" s="243"/>
      <c r="S264" s="243"/>
      <c r="T264" s="244"/>
      <c r="AT264" s="245" t="s">
        <v>157</v>
      </c>
      <c r="AU264" s="245" t="s">
        <v>153</v>
      </c>
      <c r="AV264" s="11" t="s">
        <v>24</v>
      </c>
      <c r="AW264" s="11" t="s">
        <v>39</v>
      </c>
      <c r="AX264" s="11" t="s">
        <v>75</v>
      </c>
      <c r="AY264" s="245" t="s">
        <v>144</v>
      </c>
    </row>
    <row r="265" s="12" customFormat="1">
      <c r="B265" s="246"/>
      <c r="C265" s="247"/>
      <c r="D265" s="233" t="s">
        <v>157</v>
      </c>
      <c r="E265" s="248" t="s">
        <v>22</v>
      </c>
      <c r="F265" s="249" t="s">
        <v>227</v>
      </c>
      <c r="G265" s="247"/>
      <c r="H265" s="250">
        <v>67.478999999999999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AT265" s="256" t="s">
        <v>157</v>
      </c>
      <c r="AU265" s="256" t="s">
        <v>153</v>
      </c>
      <c r="AV265" s="12" t="s">
        <v>153</v>
      </c>
      <c r="AW265" s="12" t="s">
        <v>39</v>
      </c>
      <c r="AX265" s="12" t="s">
        <v>75</v>
      </c>
      <c r="AY265" s="256" t="s">
        <v>144</v>
      </c>
    </row>
    <row r="266" s="11" customFormat="1">
      <c r="B266" s="236"/>
      <c r="C266" s="237"/>
      <c r="D266" s="233" t="s">
        <v>157</v>
      </c>
      <c r="E266" s="238" t="s">
        <v>22</v>
      </c>
      <c r="F266" s="239" t="s">
        <v>228</v>
      </c>
      <c r="G266" s="237"/>
      <c r="H266" s="238" t="s">
        <v>22</v>
      </c>
      <c r="I266" s="240"/>
      <c r="J266" s="237"/>
      <c r="K266" s="237"/>
      <c r="L266" s="241"/>
      <c r="M266" s="242"/>
      <c r="N266" s="243"/>
      <c r="O266" s="243"/>
      <c r="P266" s="243"/>
      <c r="Q266" s="243"/>
      <c r="R266" s="243"/>
      <c r="S266" s="243"/>
      <c r="T266" s="244"/>
      <c r="AT266" s="245" t="s">
        <v>157</v>
      </c>
      <c r="AU266" s="245" t="s">
        <v>153</v>
      </c>
      <c r="AV266" s="11" t="s">
        <v>24</v>
      </c>
      <c r="AW266" s="11" t="s">
        <v>39</v>
      </c>
      <c r="AX266" s="11" t="s">
        <v>75</v>
      </c>
      <c r="AY266" s="245" t="s">
        <v>144</v>
      </c>
    </row>
    <row r="267" s="12" customFormat="1">
      <c r="B267" s="246"/>
      <c r="C267" s="247"/>
      <c r="D267" s="233" t="s">
        <v>157</v>
      </c>
      <c r="E267" s="248" t="s">
        <v>22</v>
      </c>
      <c r="F267" s="249" t="s">
        <v>229</v>
      </c>
      <c r="G267" s="247"/>
      <c r="H267" s="250">
        <v>53.380000000000003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AT267" s="256" t="s">
        <v>157</v>
      </c>
      <c r="AU267" s="256" t="s">
        <v>153</v>
      </c>
      <c r="AV267" s="12" t="s">
        <v>153</v>
      </c>
      <c r="AW267" s="12" t="s">
        <v>39</v>
      </c>
      <c r="AX267" s="12" t="s">
        <v>75</v>
      </c>
      <c r="AY267" s="256" t="s">
        <v>144</v>
      </c>
    </row>
    <row r="268" s="11" customFormat="1">
      <c r="B268" s="236"/>
      <c r="C268" s="237"/>
      <c r="D268" s="233" t="s">
        <v>157</v>
      </c>
      <c r="E268" s="238" t="s">
        <v>22</v>
      </c>
      <c r="F268" s="239" t="s">
        <v>230</v>
      </c>
      <c r="G268" s="237"/>
      <c r="H268" s="238" t="s">
        <v>22</v>
      </c>
      <c r="I268" s="240"/>
      <c r="J268" s="237"/>
      <c r="K268" s="237"/>
      <c r="L268" s="241"/>
      <c r="M268" s="242"/>
      <c r="N268" s="243"/>
      <c r="O268" s="243"/>
      <c r="P268" s="243"/>
      <c r="Q268" s="243"/>
      <c r="R268" s="243"/>
      <c r="S268" s="243"/>
      <c r="T268" s="244"/>
      <c r="AT268" s="245" t="s">
        <v>157</v>
      </c>
      <c r="AU268" s="245" t="s">
        <v>153</v>
      </c>
      <c r="AV268" s="11" t="s">
        <v>24</v>
      </c>
      <c r="AW268" s="11" t="s">
        <v>39</v>
      </c>
      <c r="AX268" s="11" t="s">
        <v>75</v>
      </c>
      <c r="AY268" s="245" t="s">
        <v>144</v>
      </c>
    </row>
    <row r="269" s="12" customFormat="1">
      <c r="B269" s="246"/>
      <c r="C269" s="247"/>
      <c r="D269" s="233" t="s">
        <v>157</v>
      </c>
      <c r="E269" s="248" t="s">
        <v>22</v>
      </c>
      <c r="F269" s="249" t="s">
        <v>231</v>
      </c>
      <c r="G269" s="247"/>
      <c r="H269" s="250">
        <v>106.602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AT269" s="256" t="s">
        <v>157</v>
      </c>
      <c r="AU269" s="256" t="s">
        <v>153</v>
      </c>
      <c r="AV269" s="12" t="s">
        <v>153</v>
      </c>
      <c r="AW269" s="12" t="s">
        <v>39</v>
      </c>
      <c r="AX269" s="12" t="s">
        <v>75</v>
      </c>
      <c r="AY269" s="256" t="s">
        <v>144</v>
      </c>
    </row>
    <row r="270" s="11" customFormat="1">
      <c r="B270" s="236"/>
      <c r="C270" s="237"/>
      <c r="D270" s="233" t="s">
        <v>157</v>
      </c>
      <c r="E270" s="238" t="s">
        <v>22</v>
      </c>
      <c r="F270" s="239" t="s">
        <v>232</v>
      </c>
      <c r="G270" s="237"/>
      <c r="H270" s="238" t="s">
        <v>22</v>
      </c>
      <c r="I270" s="240"/>
      <c r="J270" s="237"/>
      <c r="K270" s="237"/>
      <c r="L270" s="241"/>
      <c r="M270" s="242"/>
      <c r="N270" s="243"/>
      <c r="O270" s="243"/>
      <c r="P270" s="243"/>
      <c r="Q270" s="243"/>
      <c r="R270" s="243"/>
      <c r="S270" s="243"/>
      <c r="T270" s="244"/>
      <c r="AT270" s="245" t="s">
        <v>157</v>
      </c>
      <c r="AU270" s="245" t="s">
        <v>153</v>
      </c>
      <c r="AV270" s="11" t="s">
        <v>24</v>
      </c>
      <c r="AW270" s="11" t="s">
        <v>39</v>
      </c>
      <c r="AX270" s="11" t="s">
        <v>75</v>
      </c>
      <c r="AY270" s="245" t="s">
        <v>144</v>
      </c>
    </row>
    <row r="271" s="12" customFormat="1">
      <c r="B271" s="246"/>
      <c r="C271" s="247"/>
      <c r="D271" s="233" t="s">
        <v>157</v>
      </c>
      <c r="E271" s="248" t="s">
        <v>22</v>
      </c>
      <c r="F271" s="249" t="s">
        <v>233</v>
      </c>
      <c r="G271" s="247"/>
      <c r="H271" s="250">
        <v>61.999000000000002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AT271" s="256" t="s">
        <v>157</v>
      </c>
      <c r="AU271" s="256" t="s">
        <v>153</v>
      </c>
      <c r="AV271" s="12" t="s">
        <v>153</v>
      </c>
      <c r="AW271" s="12" t="s">
        <v>39</v>
      </c>
      <c r="AX271" s="12" t="s">
        <v>75</v>
      </c>
      <c r="AY271" s="256" t="s">
        <v>144</v>
      </c>
    </row>
    <row r="272" s="13" customFormat="1">
      <c r="B272" s="257"/>
      <c r="C272" s="258"/>
      <c r="D272" s="233" t="s">
        <v>157</v>
      </c>
      <c r="E272" s="259" t="s">
        <v>22</v>
      </c>
      <c r="F272" s="260" t="s">
        <v>160</v>
      </c>
      <c r="G272" s="258"/>
      <c r="H272" s="261">
        <v>289.45999999999998</v>
      </c>
      <c r="I272" s="262"/>
      <c r="J272" s="258"/>
      <c r="K272" s="258"/>
      <c r="L272" s="263"/>
      <c r="M272" s="264"/>
      <c r="N272" s="265"/>
      <c r="O272" s="265"/>
      <c r="P272" s="265"/>
      <c r="Q272" s="265"/>
      <c r="R272" s="265"/>
      <c r="S272" s="265"/>
      <c r="T272" s="266"/>
      <c r="AT272" s="267" t="s">
        <v>157</v>
      </c>
      <c r="AU272" s="267" t="s">
        <v>153</v>
      </c>
      <c r="AV272" s="13" t="s">
        <v>152</v>
      </c>
      <c r="AW272" s="13" t="s">
        <v>39</v>
      </c>
      <c r="AX272" s="13" t="s">
        <v>24</v>
      </c>
      <c r="AY272" s="267" t="s">
        <v>144</v>
      </c>
    </row>
    <row r="273" s="1" customFormat="1" ht="16.5" customHeight="1">
      <c r="B273" s="46"/>
      <c r="C273" s="221" t="s">
        <v>340</v>
      </c>
      <c r="D273" s="221" t="s">
        <v>147</v>
      </c>
      <c r="E273" s="222" t="s">
        <v>341</v>
      </c>
      <c r="F273" s="223" t="s">
        <v>342</v>
      </c>
      <c r="G273" s="224" t="s">
        <v>180</v>
      </c>
      <c r="H273" s="225">
        <v>3</v>
      </c>
      <c r="I273" s="226"/>
      <c r="J273" s="227">
        <f>ROUND(I273*H273,2)</f>
        <v>0</v>
      </c>
      <c r="K273" s="223" t="s">
        <v>151</v>
      </c>
      <c r="L273" s="72"/>
      <c r="M273" s="228" t="s">
        <v>22</v>
      </c>
      <c r="N273" s="229" t="s">
        <v>47</v>
      </c>
      <c r="O273" s="47"/>
      <c r="P273" s="230">
        <f>O273*H273</f>
        <v>0</v>
      </c>
      <c r="Q273" s="230">
        <v>0</v>
      </c>
      <c r="R273" s="230">
        <f>Q273*H273</f>
        <v>0</v>
      </c>
      <c r="S273" s="230">
        <v>0.068000000000000005</v>
      </c>
      <c r="T273" s="231">
        <f>S273*H273</f>
        <v>0.20400000000000002</v>
      </c>
      <c r="AR273" s="24" t="s">
        <v>152</v>
      </c>
      <c r="AT273" s="24" t="s">
        <v>147</v>
      </c>
      <c r="AU273" s="24" t="s">
        <v>153</v>
      </c>
      <c r="AY273" s="24" t="s">
        <v>144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24" t="s">
        <v>153</v>
      </c>
      <c r="BK273" s="232">
        <f>ROUND(I273*H273,2)</f>
        <v>0</v>
      </c>
      <c r="BL273" s="24" t="s">
        <v>152</v>
      </c>
      <c r="BM273" s="24" t="s">
        <v>343</v>
      </c>
    </row>
    <row r="274" s="1" customFormat="1">
      <c r="B274" s="46"/>
      <c r="C274" s="74"/>
      <c r="D274" s="233" t="s">
        <v>155</v>
      </c>
      <c r="E274" s="74"/>
      <c r="F274" s="234" t="s">
        <v>344</v>
      </c>
      <c r="G274" s="74"/>
      <c r="H274" s="74"/>
      <c r="I274" s="191"/>
      <c r="J274" s="74"/>
      <c r="K274" s="74"/>
      <c r="L274" s="72"/>
      <c r="M274" s="235"/>
      <c r="N274" s="47"/>
      <c r="O274" s="47"/>
      <c r="P274" s="47"/>
      <c r="Q274" s="47"/>
      <c r="R274" s="47"/>
      <c r="S274" s="47"/>
      <c r="T274" s="95"/>
      <c r="AT274" s="24" t="s">
        <v>155</v>
      </c>
      <c r="AU274" s="24" t="s">
        <v>153</v>
      </c>
    </row>
    <row r="275" s="11" customFormat="1">
      <c r="B275" s="236"/>
      <c r="C275" s="237"/>
      <c r="D275" s="233" t="s">
        <v>157</v>
      </c>
      <c r="E275" s="238" t="s">
        <v>22</v>
      </c>
      <c r="F275" s="239" t="s">
        <v>228</v>
      </c>
      <c r="G275" s="237"/>
      <c r="H275" s="238" t="s">
        <v>22</v>
      </c>
      <c r="I275" s="240"/>
      <c r="J275" s="237"/>
      <c r="K275" s="237"/>
      <c r="L275" s="241"/>
      <c r="M275" s="242"/>
      <c r="N275" s="243"/>
      <c r="O275" s="243"/>
      <c r="P275" s="243"/>
      <c r="Q275" s="243"/>
      <c r="R275" s="243"/>
      <c r="S275" s="243"/>
      <c r="T275" s="244"/>
      <c r="AT275" s="245" t="s">
        <v>157</v>
      </c>
      <c r="AU275" s="245" t="s">
        <v>153</v>
      </c>
      <c r="AV275" s="11" t="s">
        <v>24</v>
      </c>
      <c r="AW275" s="11" t="s">
        <v>39</v>
      </c>
      <c r="AX275" s="11" t="s">
        <v>75</v>
      </c>
      <c r="AY275" s="245" t="s">
        <v>144</v>
      </c>
    </row>
    <row r="276" s="12" customFormat="1">
      <c r="B276" s="246"/>
      <c r="C276" s="247"/>
      <c r="D276" s="233" t="s">
        <v>157</v>
      </c>
      <c r="E276" s="248" t="s">
        <v>22</v>
      </c>
      <c r="F276" s="249" t="s">
        <v>345</v>
      </c>
      <c r="G276" s="247"/>
      <c r="H276" s="250">
        <v>2.25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AT276" s="256" t="s">
        <v>157</v>
      </c>
      <c r="AU276" s="256" t="s">
        <v>153</v>
      </c>
      <c r="AV276" s="12" t="s">
        <v>153</v>
      </c>
      <c r="AW276" s="12" t="s">
        <v>39</v>
      </c>
      <c r="AX276" s="12" t="s">
        <v>75</v>
      </c>
      <c r="AY276" s="256" t="s">
        <v>144</v>
      </c>
    </row>
    <row r="277" s="11" customFormat="1">
      <c r="B277" s="236"/>
      <c r="C277" s="237"/>
      <c r="D277" s="233" t="s">
        <v>157</v>
      </c>
      <c r="E277" s="238" t="s">
        <v>22</v>
      </c>
      <c r="F277" s="239" t="s">
        <v>346</v>
      </c>
      <c r="G277" s="237"/>
      <c r="H277" s="238" t="s">
        <v>22</v>
      </c>
      <c r="I277" s="240"/>
      <c r="J277" s="237"/>
      <c r="K277" s="237"/>
      <c r="L277" s="241"/>
      <c r="M277" s="242"/>
      <c r="N277" s="243"/>
      <c r="O277" s="243"/>
      <c r="P277" s="243"/>
      <c r="Q277" s="243"/>
      <c r="R277" s="243"/>
      <c r="S277" s="243"/>
      <c r="T277" s="244"/>
      <c r="AT277" s="245" t="s">
        <v>157</v>
      </c>
      <c r="AU277" s="245" t="s">
        <v>153</v>
      </c>
      <c r="AV277" s="11" t="s">
        <v>24</v>
      </c>
      <c r="AW277" s="11" t="s">
        <v>39</v>
      </c>
      <c r="AX277" s="11" t="s">
        <v>75</v>
      </c>
      <c r="AY277" s="245" t="s">
        <v>144</v>
      </c>
    </row>
    <row r="278" s="12" customFormat="1">
      <c r="B278" s="246"/>
      <c r="C278" s="247"/>
      <c r="D278" s="233" t="s">
        <v>157</v>
      </c>
      <c r="E278" s="248" t="s">
        <v>22</v>
      </c>
      <c r="F278" s="249" t="s">
        <v>347</v>
      </c>
      <c r="G278" s="247"/>
      <c r="H278" s="250">
        <v>0.75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AT278" s="256" t="s">
        <v>157</v>
      </c>
      <c r="AU278" s="256" t="s">
        <v>153</v>
      </c>
      <c r="AV278" s="12" t="s">
        <v>153</v>
      </c>
      <c r="AW278" s="12" t="s">
        <v>39</v>
      </c>
      <c r="AX278" s="12" t="s">
        <v>75</v>
      </c>
      <c r="AY278" s="256" t="s">
        <v>144</v>
      </c>
    </row>
    <row r="279" s="13" customFormat="1">
      <c r="B279" s="257"/>
      <c r="C279" s="258"/>
      <c r="D279" s="233" t="s">
        <v>157</v>
      </c>
      <c r="E279" s="259" t="s">
        <v>22</v>
      </c>
      <c r="F279" s="260" t="s">
        <v>160</v>
      </c>
      <c r="G279" s="258"/>
      <c r="H279" s="261">
        <v>3</v>
      </c>
      <c r="I279" s="262"/>
      <c r="J279" s="258"/>
      <c r="K279" s="258"/>
      <c r="L279" s="263"/>
      <c r="M279" s="264"/>
      <c r="N279" s="265"/>
      <c r="O279" s="265"/>
      <c r="P279" s="265"/>
      <c r="Q279" s="265"/>
      <c r="R279" s="265"/>
      <c r="S279" s="265"/>
      <c r="T279" s="266"/>
      <c r="AT279" s="267" t="s">
        <v>157</v>
      </c>
      <c r="AU279" s="267" t="s">
        <v>153</v>
      </c>
      <c r="AV279" s="13" t="s">
        <v>152</v>
      </c>
      <c r="AW279" s="13" t="s">
        <v>39</v>
      </c>
      <c r="AX279" s="13" t="s">
        <v>24</v>
      </c>
      <c r="AY279" s="267" t="s">
        <v>144</v>
      </c>
    </row>
    <row r="280" s="10" customFormat="1" ht="29.88" customHeight="1">
      <c r="B280" s="205"/>
      <c r="C280" s="206"/>
      <c r="D280" s="207" t="s">
        <v>74</v>
      </c>
      <c r="E280" s="219" t="s">
        <v>348</v>
      </c>
      <c r="F280" s="219" t="s">
        <v>349</v>
      </c>
      <c r="G280" s="206"/>
      <c r="H280" s="206"/>
      <c r="I280" s="209"/>
      <c r="J280" s="220">
        <f>BK280</f>
        <v>0</v>
      </c>
      <c r="K280" s="206"/>
      <c r="L280" s="211"/>
      <c r="M280" s="212"/>
      <c r="N280" s="213"/>
      <c r="O280" s="213"/>
      <c r="P280" s="214">
        <f>SUM(P281:P287)</f>
        <v>0</v>
      </c>
      <c r="Q280" s="213"/>
      <c r="R280" s="214">
        <f>SUM(R281:R287)</f>
        <v>0</v>
      </c>
      <c r="S280" s="213"/>
      <c r="T280" s="215">
        <f>SUM(T281:T287)</f>
        <v>0</v>
      </c>
      <c r="AR280" s="216" t="s">
        <v>24</v>
      </c>
      <c r="AT280" s="217" t="s">
        <v>74</v>
      </c>
      <c r="AU280" s="217" t="s">
        <v>24</v>
      </c>
      <c r="AY280" s="216" t="s">
        <v>144</v>
      </c>
      <c r="BK280" s="218">
        <f>SUM(BK281:BK287)</f>
        <v>0</v>
      </c>
    </row>
    <row r="281" s="1" customFormat="1" ht="25.5" customHeight="1">
      <c r="B281" s="46"/>
      <c r="C281" s="221" t="s">
        <v>350</v>
      </c>
      <c r="D281" s="221" t="s">
        <v>147</v>
      </c>
      <c r="E281" s="222" t="s">
        <v>351</v>
      </c>
      <c r="F281" s="223" t="s">
        <v>352</v>
      </c>
      <c r="G281" s="224" t="s">
        <v>171</v>
      </c>
      <c r="H281" s="225">
        <v>11.013</v>
      </c>
      <c r="I281" s="226"/>
      <c r="J281" s="227">
        <f>ROUND(I281*H281,2)</f>
        <v>0</v>
      </c>
      <c r="K281" s="223" t="s">
        <v>151</v>
      </c>
      <c r="L281" s="72"/>
      <c r="M281" s="228" t="s">
        <v>22</v>
      </c>
      <c r="N281" s="229" t="s">
        <v>47</v>
      </c>
      <c r="O281" s="47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AR281" s="24" t="s">
        <v>152</v>
      </c>
      <c r="AT281" s="24" t="s">
        <v>147</v>
      </c>
      <c r="AU281" s="24" t="s">
        <v>153</v>
      </c>
      <c r="AY281" s="24" t="s">
        <v>144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24" t="s">
        <v>153</v>
      </c>
      <c r="BK281" s="232">
        <f>ROUND(I281*H281,2)</f>
        <v>0</v>
      </c>
      <c r="BL281" s="24" t="s">
        <v>152</v>
      </c>
      <c r="BM281" s="24" t="s">
        <v>353</v>
      </c>
    </row>
    <row r="282" s="1" customFormat="1">
      <c r="B282" s="46"/>
      <c r="C282" s="74"/>
      <c r="D282" s="233" t="s">
        <v>155</v>
      </c>
      <c r="E282" s="74"/>
      <c r="F282" s="234" t="s">
        <v>352</v>
      </c>
      <c r="G282" s="74"/>
      <c r="H282" s="74"/>
      <c r="I282" s="191"/>
      <c r="J282" s="74"/>
      <c r="K282" s="74"/>
      <c r="L282" s="72"/>
      <c r="M282" s="235"/>
      <c r="N282" s="47"/>
      <c r="O282" s="47"/>
      <c r="P282" s="47"/>
      <c r="Q282" s="47"/>
      <c r="R282" s="47"/>
      <c r="S282" s="47"/>
      <c r="T282" s="95"/>
      <c r="AT282" s="24" t="s">
        <v>155</v>
      </c>
      <c r="AU282" s="24" t="s">
        <v>153</v>
      </c>
    </row>
    <row r="283" s="1" customFormat="1" ht="25.5" customHeight="1">
      <c r="B283" s="46"/>
      <c r="C283" s="221" t="s">
        <v>354</v>
      </c>
      <c r="D283" s="221" t="s">
        <v>147</v>
      </c>
      <c r="E283" s="222" t="s">
        <v>355</v>
      </c>
      <c r="F283" s="223" t="s">
        <v>356</v>
      </c>
      <c r="G283" s="224" t="s">
        <v>171</v>
      </c>
      <c r="H283" s="225">
        <v>202.29300000000001</v>
      </c>
      <c r="I283" s="226"/>
      <c r="J283" s="227">
        <f>ROUND(I283*H283,2)</f>
        <v>0</v>
      </c>
      <c r="K283" s="223" t="s">
        <v>151</v>
      </c>
      <c r="L283" s="72"/>
      <c r="M283" s="228" t="s">
        <v>22</v>
      </c>
      <c r="N283" s="229" t="s">
        <v>47</v>
      </c>
      <c r="O283" s="47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AR283" s="24" t="s">
        <v>152</v>
      </c>
      <c r="AT283" s="24" t="s">
        <v>147</v>
      </c>
      <c r="AU283" s="24" t="s">
        <v>153</v>
      </c>
      <c r="AY283" s="24" t="s">
        <v>144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24" t="s">
        <v>153</v>
      </c>
      <c r="BK283" s="232">
        <f>ROUND(I283*H283,2)</f>
        <v>0</v>
      </c>
      <c r="BL283" s="24" t="s">
        <v>152</v>
      </c>
      <c r="BM283" s="24" t="s">
        <v>357</v>
      </c>
    </row>
    <row r="284" s="1" customFormat="1">
      <c r="B284" s="46"/>
      <c r="C284" s="74"/>
      <c r="D284" s="233" t="s">
        <v>155</v>
      </c>
      <c r="E284" s="74"/>
      <c r="F284" s="234" t="s">
        <v>356</v>
      </c>
      <c r="G284" s="74"/>
      <c r="H284" s="74"/>
      <c r="I284" s="191"/>
      <c r="J284" s="74"/>
      <c r="K284" s="74"/>
      <c r="L284" s="72"/>
      <c r="M284" s="235"/>
      <c r="N284" s="47"/>
      <c r="O284" s="47"/>
      <c r="P284" s="47"/>
      <c r="Q284" s="47"/>
      <c r="R284" s="47"/>
      <c r="S284" s="47"/>
      <c r="T284" s="95"/>
      <c r="AT284" s="24" t="s">
        <v>155</v>
      </c>
      <c r="AU284" s="24" t="s">
        <v>153</v>
      </c>
    </row>
    <row r="285" s="12" customFormat="1">
      <c r="B285" s="246"/>
      <c r="C285" s="247"/>
      <c r="D285" s="233" t="s">
        <v>157</v>
      </c>
      <c r="E285" s="248" t="s">
        <v>22</v>
      </c>
      <c r="F285" s="249" t="s">
        <v>358</v>
      </c>
      <c r="G285" s="247"/>
      <c r="H285" s="250">
        <v>202.29300000000001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AT285" s="256" t="s">
        <v>157</v>
      </c>
      <c r="AU285" s="256" t="s">
        <v>153</v>
      </c>
      <c r="AV285" s="12" t="s">
        <v>153</v>
      </c>
      <c r="AW285" s="12" t="s">
        <v>39</v>
      </c>
      <c r="AX285" s="12" t="s">
        <v>24</v>
      </c>
      <c r="AY285" s="256" t="s">
        <v>144</v>
      </c>
    </row>
    <row r="286" s="1" customFormat="1" ht="16.5" customHeight="1">
      <c r="B286" s="46"/>
      <c r="C286" s="221" t="s">
        <v>359</v>
      </c>
      <c r="D286" s="221" t="s">
        <v>147</v>
      </c>
      <c r="E286" s="222" t="s">
        <v>360</v>
      </c>
      <c r="F286" s="223" t="s">
        <v>361</v>
      </c>
      <c r="G286" s="224" t="s">
        <v>171</v>
      </c>
      <c r="H286" s="225">
        <v>11.013</v>
      </c>
      <c r="I286" s="226"/>
      <c r="J286" s="227">
        <f>ROUND(I286*H286,2)</f>
        <v>0</v>
      </c>
      <c r="K286" s="223" t="s">
        <v>151</v>
      </c>
      <c r="L286" s="72"/>
      <c r="M286" s="228" t="s">
        <v>22</v>
      </c>
      <c r="N286" s="229" t="s">
        <v>47</v>
      </c>
      <c r="O286" s="47"/>
      <c r="P286" s="230">
        <f>O286*H286</f>
        <v>0</v>
      </c>
      <c r="Q286" s="230">
        <v>0</v>
      </c>
      <c r="R286" s="230">
        <f>Q286*H286</f>
        <v>0</v>
      </c>
      <c r="S286" s="230">
        <v>0</v>
      </c>
      <c r="T286" s="231">
        <f>S286*H286</f>
        <v>0</v>
      </c>
      <c r="AR286" s="24" t="s">
        <v>152</v>
      </c>
      <c r="AT286" s="24" t="s">
        <v>147</v>
      </c>
      <c r="AU286" s="24" t="s">
        <v>153</v>
      </c>
      <c r="AY286" s="24" t="s">
        <v>144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24" t="s">
        <v>153</v>
      </c>
      <c r="BK286" s="232">
        <f>ROUND(I286*H286,2)</f>
        <v>0</v>
      </c>
      <c r="BL286" s="24" t="s">
        <v>152</v>
      </c>
      <c r="BM286" s="24" t="s">
        <v>362</v>
      </c>
    </row>
    <row r="287" s="1" customFormat="1">
      <c r="B287" s="46"/>
      <c r="C287" s="74"/>
      <c r="D287" s="233" t="s">
        <v>155</v>
      </c>
      <c r="E287" s="74"/>
      <c r="F287" s="234" t="s">
        <v>363</v>
      </c>
      <c r="G287" s="74"/>
      <c r="H287" s="74"/>
      <c r="I287" s="191"/>
      <c r="J287" s="74"/>
      <c r="K287" s="74"/>
      <c r="L287" s="72"/>
      <c r="M287" s="235"/>
      <c r="N287" s="47"/>
      <c r="O287" s="47"/>
      <c r="P287" s="47"/>
      <c r="Q287" s="47"/>
      <c r="R287" s="47"/>
      <c r="S287" s="47"/>
      <c r="T287" s="95"/>
      <c r="AT287" s="24" t="s">
        <v>155</v>
      </c>
      <c r="AU287" s="24" t="s">
        <v>153</v>
      </c>
    </row>
    <row r="288" s="10" customFormat="1" ht="29.88" customHeight="1">
      <c r="B288" s="205"/>
      <c r="C288" s="206"/>
      <c r="D288" s="207" t="s">
        <v>74</v>
      </c>
      <c r="E288" s="219" t="s">
        <v>364</v>
      </c>
      <c r="F288" s="219" t="s">
        <v>365</v>
      </c>
      <c r="G288" s="206"/>
      <c r="H288" s="206"/>
      <c r="I288" s="209"/>
      <c r="J288" s="220">
        <f>BK288</f>
        <v>0</v>
      </c>
      <c r="K288" s="206"/>
      <c r="L288" s="211"/>
      <c r="M288" s="212"/>
      <c r="N288" s="213"/>
      <c r="O288" s="213"/>
      <c r="P288" s="214">
        <f>SUM(P289:P290)</f>
        <v>0</v>
      </c>
      <c r="Q288" s="213"/>
      <c r="R288" s="214">
        <f>SUM(R289:R290)</f>
        <v>0</v>
      </c>
      <c r="S288" s="213"/>
      <c r="T288" s="215">
        <f>SUM(T289:T290)</f>
        <v>0</v>
      </c>
      <c r="AR288" s="216" t="s">
        <v>24</v>
      </c>
      <c r="AT288" s="217" t="s">
        <v>74</v>
      </c>
      <c r="AU288" s="217" t="s">
        <v>24</v>
      </c>
      <c r="AY288" s="216" t="s">
        <v>144</v>
      </c>
      <c r="BK288" s="218">
        <f>SUM(BK289:BK290)</f>
        <v>0</v>
      </c>
    </row>
    <row r="289" s="1" customFormat="1" ht="16.5" customHeight="1">
      <c r="B289" s="46"/>
      <c r="C289" s="221" t="s">
        <v>366</v>
      </c>
      <c r="D289" s="221" t="s">
        <v>147</v>
      </c>
      <c r="E289" s="222" t="s">
        <v>367</v>
      </c>
      <c r="F289" s="223" t="s">
        <v>368</v>
      </c>
      <c r="G289" s="224" t="s">
        <v>171</v>
      </c>
      <c r="H289" s="225">
        <v>13.359</v>
      </c>
      <c r="I289" s="226"/>
      <c r="J289" s="227">
        <f>ROUND(I289*H289,2)</f>
        <v>0</v>
      </c>
      <c r="K289" s="223" t="s">
        <v>151</v>
      </c>
      <c r="L289" s="72"/>
      <c r="M289" s="228" t="s">
        <v>22</v>
      </c>
      <c r="N289" s="229" t="s">
        <v>47</v>
      </c>
      <c r="O289" s="47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AR289" s="24" t="s">
        <v>152</v>
      </c>
      <c r="AT289" s="24" t="s">
        <v>147</v>
      </c>
      <c r="AU289" s="24" t="s">
        <v>153</v>
      </c>
      <c r="AY289" s="24" t="s">
        <v>144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24" t="s">
        <v>153</v>
      </c>
      <c r="BK289" s="232">
        <f>ROUND(I289*H289,2)</f>
        <v>0</v>
      </c>
      <c r="BL289" s="24" t="s">
        <v>152</v>
      </c>
      <c r="BM289" s="24" t="s">
        <v>369</v>
      </c>
    </row>
    <row r="290" s="1" customFormat="1">
      <c r="B290" s="46"/>
      <c r="C290" s="74"/>
      <c r="D290" s="233" t="s">
        <v>155</v>
      </c>
      <c r="E290" s="74"/>
      <c r="F290" s="234" t="s">
        <v>368</v>
      </c>
      <c r="G290" s="74"/>
      <c r="H290" s="74"/>
      <c r="I290" s="191"/>
      <c r="J290" s="74"/>
      <c r="K290" s="74"/>
      <c r="L290" s="72"/>
      <c r="M290" s="235"/>
      <c r="N290" s="47"/>
      <c r="O290" s="47"/>
      <c r="P290" s="47"/>
      <c r="Q290" s="47"/>
      <c r="R290" s="47"/>
      <c r="S290" s="47"/>
      <c r="T290" s="95"/>
      <c r="AT290" s="24" t="s">
        <v>155</v>
      </c>
      <c r="AU290" s="24" t="s">
        <v>153</v>
      </c>
    </row>
    <row r="291" s="10" customFormat="1" ht="37.44" customHeight="1">
      <c r="B291" s="205"/>
      <c r="C291" s="206"/>
      <c r="D291" s="207" t="s">
        <v>74</v>
      </c>
      <c r="E291" s="208" t="s">
        <v>370</v>
      </c>
      <c r="F291" s="208" t="s">
        <v>371</v>
      </c>
      <c r="G291" s="206"/>
      <c r="H291" s="206"/>
      <c r="I291" s="209"/>
      <c r="J291" s="210">
        <f>BK291</f>
        <v>0</v>
      </c>
      <c r="K291" s="206"/>
      <c r="L291" s="211"/>
      <c r="M291" s="212"/>
      <c r="N291" s="213"/>
      <c r="O291" s="213"/>
      <c r="P291" s="214">
        <f>P292+P304+P314+P317+P340+P343+P376+P411+P458+P524+P553+P584+P593</f>
        <v>0</v>
      </c>
      <c r="Q291" s="213"/>
      <c r="R291" s="214">
        <f>R292+R304+R314+R317+R340+R343+R376+R411+R458+R524+R553+R584+R593</f>
        <v>4.0366031973499998</v>
      </c>
      <c r="S291" s="213"/>
      <c r="T291" s="215">
        <f>T292+T304+T314+T317+T340+T343+T376+T411+T458+T524+T553+T584+T593</f>
        <v>1.7767726000000002</v>
      </c>
      <c r="AR291" s="216" t="s">
        <v>153</v>
      </c>
      <c r="AT291" s="217" t="s">
        <v>74</v>
      </c>
      <c r="AU291" s="217" t="s">
        <v>75</v>
      </c>
      <c r="AY291" s="216" t="s">
        <v>144</v>
      </c>
      <c r="BK291" s="218">
        <f>BK292+BK304+BK314+BK317+BK340+BK343+BK376+BK411+BK458+BK524+BK553+BK584+BK593</f>
        <v>0</v>
      </c>
    </row>
    <row r="292" s="10" customFormat="1" ht="19.92" customHeight="1">
      <c r="B292" s="205"/>
      <c r="C292" s="206"/>
      <c r="D292" s="207" t="s">
        <v>74</v>
      </c>
      <c r="E292" s="219" t="s">
        <v>372</v>
      </c>
      <c r="F292" s="219" t="s">
        <v>373</v>
      </c>
      <c r="G292" s="206"/>
      <c r="H292" s="206"/>
      <c r="I292" s="209"/>
      <c r="J292" s="220">
        <f>BK292</f>
        <v>0</v>
      </c>
      <c r="K292" s="206"/>
      <c r="L292" s="211"/>
      <c r="M292" s="212"/>
      <c r="N292" s="213"/>
      <c r="O292" s="213"/>
      <c r="P292" s="214">
        <f>SUM(P293:P303)</f>
        <v>0</v>
      </c>
      <c r="Q292" s="213"/>
      <c r="R292" s="214">
        <f>SUM(R293:R303)</f>
        <v>0.052240000000000002</v>
      </c>
      <c r="S292" s="213"/>
      <c r="T292" s="215">
        <f>SUM(T293:T303)</f>
        <v>0</v>
      </c>
      <c r="AR292" s="216" t="s">
        <v>153</v>
      </c>
      <c r="AT292" s="217" t="s">
        <v>74</v>
      </c>
      <c r="AU292" s="217" t="s">
        <v>24</v>
      </c>
      <c r="AY292" s="216" t="s">
        <v>144</v>
      </c>
      <c r="BK292" s="218">
        <f>SUM(BK293:BK303)</f>
        <v>0</v>
      </c>
    </row>
    <row r="293" s="1" customFormat="1" ht="16.5" customHeight="1">
      <c r="B293" s="46"/>
      <c r="C293" s="221" t="s">
        <v>374</v>
      </c>
      <c r="D293" s="221" t="s">
        <v>147</v>
      </c>
      <c r="E293" s="222" t="s">
        <v>375</v>
      </c>
      <c r="F293" s="223" t="s">
        <v>376</v>
      </c>
      <c r="G293" s="224" t="s">
        <v>180</v>
      </c>
      <c r="H293" s="225">
        <v>13.060000000000001</v>
      </c>
      <c r="I293" s="226"/>
      <c r="J293" s="227">
        <f>ROUND(I293*H293,2)</f>
        <v>0</v>
      </c>
      <c r="K293" s="223" t="s">
        <v>22</v>
      </c>
      <c r="L293" s="72"/>
      <c r="M293" s="228" t="s">
        <v>22</v>
      </c>
      <c r="N293" s="229" t="s">
        <v>47</v>
      </c>
      <c r="O293" s="47"/>
      <c r="P293" s="230">
        <f>O293*H293</f>
        <v>0</v>
      </c>
      <c r="Q293" s="230">
        <v>0.0040000000000000001</v>
      </c>
      <c r="R293" s="230">
        <f>Q293*H293</f>
        <v>0.052240000000000002</v>
      </c>
      <c r="S293" s="230">
        <v>0</v>
      </c>
      <c r="T293" s="231">
        <f>S293*H293</f>
        <v>0</v>
      </c>
      <c r="AR293" s="24" t="s">
        <v>181</v>
      </c>
      <c r="AT293" s="24" t="s">
        <v>147</v>
      </c>
      <c r="AU293" s="24" t="s">
        <v>153</v>
      </c>
      <c r="AY293" s="24" t="s">
        <v>144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24" t="s">
        <v>153</v>
      </c>
      <c r="BK293" s="232">
        <f>ROUND(I293*H293,2)</f>
        <v>0</v>
      </c>
      <c r="BL293" s="24" t="s">
        <v>181</v>
      </c>
      <c r="BM293" s="24" t="s">
        <v>377</v>
      </c>
    </row>
    <row r="294" s="1" customFormat="1">
      <c r="B294" s="46"/>
      <c r="C294" s="74"/>
      <c r="D294" s="233" t="s">
        <v>155</v>
      </c>
      <c r="E294" s="74"/>
      <c r="F294" s="234" t="s">
        <v>378</v>
      </c>
      <c r="G294" s="74"/>
      <c r="H294" s="74"/>
      <c r="I294" s="191"/>
      <c r="J294" s="74"/>
      <c r="K294" s="74"/>
      <c r="L294" s="72"/>
      <c r="M294" s="235"/>
      <c r="N294" s="47"/>
      <c r="O294" s="47"/>
      <c r="P294" s="47"/>
      <c r="Q294" s="47"/>
      <c r="R294" s="47"/>
      <c r="S294" s="47"/>
      <c r="T294" s="95"/>
      <c r="AT294" s="24" t="s">
        <v>155</v>
      </c>
      <c r="AU294" s="24" t="s">
        <v>153</v>
      </c>
    </row>
    <row r="295" s="11" customFormat="1">
      <c r="B295" s="236"/>
      <c r="C295" s="237"/>
      <c r="D295" s="233" t="s">
        <v>157</v>
      </c>
      <c r="E295" s="238" t="s">
        <v>22</v>
      </c>
      <c r="F295" s="239" t="s">
        <v>379</v>
      </c>
      <c r="G295" s="237"/>
      <c r="H295" s="238" t="s">
        <v>22</v>
      </c>
      <c r="I295" s="240"/>
      <c r="J295" s="237"/>
      <c r="K295" s="237"/>
      <c r="L295" s="241"/>
      <c r="M295" s="242"/>
      <c r="N295" s="243"/>
      <c r="O295" s="243"/>
      <c r="P295" s="243"/>
      <c r="Q295" s="243"/>
      <c r="R295" s="243"/>
      <c r="S295" s="243"/>
      <c r="T295" s="244"/>
      <c r="AT295" s="245" t="s">
        <v>157</v>
      </c>
      <c r="AU295" s="245" t="s">
        <v>153</v>
      </c>
      <c r="AV295" s="11" t="s">
        <v>24</v>
      </c>
      <c r="AW295" s="11" t="s">
        <v>39</v>
      </c>
      <c r="AX295" s="11" t="s">
        <v>75</v>
      </c>
      <c r="AY295" s="245" t="s">
        <v>144</v>
      </c>
    </row>
    <row r="296" s="12" customFormat="1">
      <c r="B296" s="246"/>
      <c r="C296" s="247"/>
      <c r="D296" s="233" t="s">
        <v>157</v>
      </c>
      <c r="E296" s="248" t="s">
        <v>22</v>
      </c>
      <c r="F296" s="249" t="s">
        <v>380</v>
      </c>
      <c r="G296" s="247"/>
      <c r="H296" s="250">
        <v>3.3999999999999999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AT296" s="256" t="s">
        <v>157</v>
      </c>
      <c r="AU296" s="256" t="s">
        <v>153</v>
      </c>
      <c r="AV296" s="12" t="s">
        <v>153</v>
      </c>
      <c r="AW296" s="12" t="s">
        <v>39</v>
      </c>
      <c r="AX296" s="12" t="s">
        <v>75</v>
      </c>
      <c r="AY296" s="256" t="s">
        <v>144</v>
      </c>
    </row>
    <row r="297" s="12" customFormat="1">
      <c r="B297" s="246"/>
      <c r="C297" s="247"/>
      <c r="D297" s="233" t="s">
        <v>157</v>
      </c>
      <c r="E297" s="248" t="s">
        <v>22</v>
      </c>
      <c r="F297" s="249" t="s">
        <v>381</v>
      </c>
      <c r="G297" s="247"/>
      <c r="H297" s="250">
        <v>1.48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AT297" s="256" t="s">
        <v>157</v>
      </c>
      <c r="AU297" s="256" t="s">
        <v>153</v>
      </c>
      <c r="AV297" s="12" t="s">
        <v>153</v>
      </c>
      <c r="AW297" s="12" t="s">
        <v>39</v>
      </c>
      <c r="AX297" s="12" t="s">
        <v>75</v>
      </c>
      <c r="AY297" s="256" t="s">
        <v>144</v>
      </c>
    </row>
    <row r="298" s="12" customFormat="1">
      <c r="B298" s="246"/>
      <c r="C298" s="247"/>
      <c r="D298" s="233" t="s">
        <v>157</v>
      </c>
      <c r="E298" s="248" t="s">
        <v>22</v>
      </c>
      <c r="F298" s="249" t="s">
        <v>382</v>
      </c>
      <c r="G298" s="247"/>
      <c r="H298" s="250">
        <v>7.0199999999999996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AT298" s="256" t="s">
        <v>157</v>
      </c>
      <c r="AU298" s="256" t="s">
        <v>153</v>
      </c>
      <c r="AV298" s="12" t="s">
        <v>153</v>
      </c>
      <c r="AW298" s="12" t="s">
        <v>39</v>
      </c>
      <c r="AX298" s="12" t="s">
        <v>75</v>
      </c>
      <c r="AY298" s="256" t="s">
        <v>144</v>
      </c>
    </row>
    <row r="299" s="11" customFormat="1">
      <c r="B299" s="236"/>
      <c r="C299" s="237"/>
      <c r="D299" s="233" t="s">
        <v>157</v>
      </c>
      <c r="E299" s="238" t="s">
        <v>22</v>
      </c>
      <c r="F299" s="239" t="s">
        <v>346</v>
      </c>
      <c r="G299" s="237"/>
      <c r="H299" s="238" t="s">
        <v>22</v>
      </c>
      <c r="I299" s="240"/>
      <c r="J299" s="237"/>
      <c r="K299" s="237"/>
      <c r="L299" s="241"/>
      <c r="M299" s="242"/>
      <c r="N299" s="243"/>
      <c r="O299" s="243"/>
      <c r="P299" s="243"/>
      <c r="Q299" s="243"/>
      <c r="R299" s="243"/>
      <c r="S299" s="243"/>
      <c r="T299" s="244"/>
      <c r="AT299" s="245" t="s">
        <v>157</v>
      </c>
      <c r="AU299" s="245" t="s">
        <v>153</v>
      </c>
      <c r="AV299" s="11" t="s">
        <v>24</v>
      </c>
      <c r="AW299" s="11" t="s">
        <v>39</v>
      </c>
      <c r="AX299" s="11" t="s">
        <v>75</v>
      </c>
      <c r="AY299" s="245" t="s">
        <v>144</v>
      </c>
    </row>
    <row r="300" s="12" customFormat="1">
      <c r="B300" s="246"/>
      <c r="C300" s="247"/>
      <c r="D300" s="233" t="s">
        <v>157</v>
      </c>
      <c r="E300" s="248" t="s">
        <v>22</v>
      </c>
      <c r="F300" s="249" t="s">
        <v>383</v>
      </c>
      <c r="G300" s="247"/>
      <c r="H300" s="250">
        <v>1.1599999999999999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AT300" s="256" t="s">
        <v>157</v>
      </c>
      <c r="AU300" s="256" t="s">
        <v>153</v>
      </c>
      <c r="AV300" s="12" t="s">
        <v>153</v>
      </c>
      <c r="AW300" s="12" t="s">
        <v>39</v>
      </c>
      <c r="AX300" s="12" t="s">
        <v>75</v>
      </c>
      <c r="AY300" s="256" t="s">
        <v>144</v>
      </c>
    </row>
    <row r="301" s="13" customFormat="1">
      <c r="B301" s="257"/>
      <c r="C301" s="258"/>
      <c r="D301" s="233" t="s">
        <v>157</v>
      </c>
      <c r="E301" s="259" t="s">
        <v>22</v>
      </c>
      <c r="F301" s="260" t="s">
        <v>160</v>
      </c>
      <c r="G301" s="258"/>
      <c r="H301" s="261">
        <v>13.060000000000001</v>
      </c>
      <c r="I301" s="262"/>
      <c r="J301" s="258"/>
      <c r="K301" s="258"/>
      <c r="L301" s="263"/>
      <c r="M301" s="264"/>
      <c r="N301" s="265"/>
      <c r="O301" s="265"/>
      <c r="P301" s="265"/>
      <c r="Q301" s="265"/>
      <c r="R301" s="265"/>
      <c r="S301" s="265"/>
      <c r="T301" s="266"/>
      <c r="AT301" s="267" t="s">
        <v>157</v>
      </c>
      <c r="AU301" s="267" t="s">
        <v>153</v>
      </c>
      <c r="AV301" s="13" t="s">
        <v>152</v>
      </c>
      <c r="AW301" s="13" t="s">
        <v>39</v>
      </c>
      <c r="AX301" s="13" t="s">
        <v>24</v>
      </c>
      <c r="AY301" s="267" t="s">
        <v>144</v>
      </c>
    </row>
    <row r="302" s="1" customFormat="1" ht="25.5" customHeight="1">
      <c r="B302" s="46"/>
      <c r="C302" s="221" t="s">
        <v>384</v>
      </c>
      <c r="D302" s="221" t="s">
        <v>147</v>
      </c>
      <c r="E302" s="222" t="s">
        <v>385</v>
      </c>
      <c r="F302" s="223" t="s">
        <v>386</v>
      </c>
      <c r="G302" s="224" t="s">
        <v>387</v>
      </c>
      <c r="H302" s="290"/>
      <c r="I302" s="226"/>
      <c r="J302" s="227">
        <f>ROUND(I302*H302,2)</f>
        <v>0</v>
      </c>
      <c r="K302" s="223" t="s">
        <v>151</v>
      </c>
      <c r="L302" s="72"/>
      <c r="M302" s="228" t="s">
        <v>22</v>
      </c>
      <c r="N302" s="229" t="s">
        <v>47</v>
      </c>
      <c r="O302" s="47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AR302" s="24" t="s">
        <v>181</v>
      </c>
      <c r="AT302" s="24" t="s">
        <v>147</v>
      </c>
      <c r="AU302" s="24" t="s">
        <v>153</v>
      </c>
      <c r="AY302" s="24" t="s">
        <v>144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24" t="s">
        <v>153</v>
      </c>
      <c r="BK302" s="232">
        <f>ROUND(I302*H302,2)</f>
        <v>0</v>
      </c>
      <c r="BL302" s="24" t="s">
        <v>181</v>
      </c>
      <c r="BM302" s="24" t="s">
        <v>388</v>
      </c>
    </row>
    <row r="303" s="1" customFormat="1">
      <c r="B303" s="46"/>
      <c r="C303" s="74"/>
      <c r="D303" s="233" t="s">
        <v>155</v>
      </c>
      <c r="E303" s="74"/>
      <c r="F303" s="234" t="s">
        <v>386</v>
      </c>
      <c r="G303" s="74"/>
      <c r="H303" s="74"/>
      <c r="I303" s="191"/>
      <c r="J303" s="74"/>
      <c r="K303" s="74"/>
      <c r="L303" s="72"/>
      <c r="M303" s="235"/>
      <c r="N303" s="47"/>
      <c r="O303" s="47"/>
      <c r="P303" s="47"/>
      <c r="Q303" s="47"/>
      <c r="R303" s="47"/>
      <c r="S303" s="47"/>
      <c r="T303" s="95"/>
      <c r="AT303" s="24" t="s">
        <v>155</v>
      </c>
      <c r="AU303" s="24" t="s">
        <v>153</v>
      </c>
    </row>
    <row r="304" s="10" customFormat="1" ht="29.88" customHeight="1">
      <c r="B304" s="205"/>
      <c r="C304" s="206"/>
      <c r="D304" s="207" t="s">
        <v>74</v>
      </c>
      <c r="E304" s="219" t="s">
        <v>389</v>
      </c>
      <c r="F304" s="219" t="s">
        <v>390</v>
      </c>
      <c r="G304" s="206"/>
      <c r="H304" s="206"/>
      <c r="I304" s="209"/>
      <c r="J304" s="220">
        <f>BK304</f>
        <v>0</v>
      </c>
      <c r="K304" s="206"/>
      <c r="L304" s="211"/>
      <c r="M304" s="212"/>
      <c r="N304" s="213"/>
      <c r="O304" s="213"/>
      <c r="P304" s="214">
        <f>SUM(P305:P313)</f>
        <v>0</v>
      </c>
      <c r="Q304" s="213"/>
      <c r="R304" s="214">
        <f>SUM(R305:R313)</f>
        <v>0.0011299999999999999</v>
      </c>
      <c r="S304" s="213"/>
      <c r="T304" s="215">
        <f>SUM(T305:T313)</f>
        <v>0</v>
      </c>
      <c r="AR304" s="216" t="s">
        <v>153</v>
      </c>
      <c r="AT304" s="217" t="s">
        <v>74</v>
      </c>
      <c r="AU304" s="217" t="s">
        <v>24</v>
      </c>
      <c r="AY304" s="216" t="s">
        <v>144</v>
      </c>
      <c r="BK304" s="218">
        <f>SUM(BK305:BK313)</f>
        <v>0</v>
      </c>
    </row>
    <row r="305" s="1" customFormat="1" ht="16.5" customHeight="1">
      <c r="B305" s="46"/>
      <c r="C305" s="221" t="s">
        <v>391</v>
      </c>
      <c r="D305" s="221" t="s">
        <v>147</v>
      </c>
      <c r="E305" s="222" t="s">
        <v>392</v>
      </c>
      <c r="F305" s="223" t="s">
        <v>393</v>
      </c>
      <c r="G305" s="224" t="s">
        <v>394</v>
      </c>
      <c r="H305" s="225">
        <v>1</v>
      </c>
      <c r="I305" s="226"/>
      <c r="J305" s="227">
        <f>ROUND(I305*H305,2)</f>
        <v>0</v>
      </c>
      <c r="K305" s="223" t="s">
        <v>22</v>
      </c>
      <c r="L305" s="72"/>
      <c r="M305" s="228" t="s">
        <v>22</v>
      </c>
      <c r="N305" s="229" t="s">
        <v>47</v>
      </c>
      <c r="O305" s="47"/>
      <c r="P305" s="230">
        <f>O305*H305</f>
        <v>0</v>
      </c>
      <c r="Q305" s="230">
        <v>0.00079000000000000001</v>
      </c>
      <c r="R305" s="230">
        <f>Q305*H305</f>
        <v>0.00079000000000000001</v>
      </c>
      <c r="S305" s="230">
        <v>0</v>
      </c>
      <c r="T305" s="231">
        <f>S305*H305</f>
        <v>0</v>
      </c>
      <c r="AR305" s="24" t="s">
        <v>181</v>
      </c>
      <c r="AT305" s="24" t="s">
        <v>147</v>
      </c>
      <c r="AU305" s="24" t="s">
        <v>153</v>
      </c>
      <c r="AY305" s="24" t="s">
        <v>144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24" t="s">
        <v>153</v>
      </c>
      <c r="BK305" s="232">
        <f>ROUND(I305*H305,2)</f>
        <v>0</v>
      </c>
      <c r="BL305" s="24" t="s">
        <v>181</v>
      </c>
      <c r="BM305" s="24" t="s">
        <v>395</v>
      </c>
    </row>
    <row r="306" s="1" customFormat="1">
      <c r="B306" s="46"/>
      <c r="C306" s="74"/>
      <c r="D306" s="233" t="s">
        <v>155</v>
      </c>
      <c r="E306" s="74"/>
      <c r="F306" s="234" t="s">
        <v>393</v>
      </c>
      <c r="G306" s="74"/>
      <c r="H306" s="74"/>
      <c r="I306" s="191"/>
      <c r="J306" s="74"/>
      <c r="K306" s="74"/>
      <c r="L306" s="72"/>
      <c r="M306" s="235"/>
      <c r="N306" s="47"/>
      <c r="O306" s="47"/>
      <c r="P306" s="47"/>
      <c r="Q306" s="47"/>
      <c r="R306" s="47"/>
      <c r="S306" s="47"/>
      <c r="T306" s="95"/>
      <c r="AT306" s="24" t="s">
        <v>155</v>
      </c>
      <c r="AU306" s="24" t="s">
        <v>153</v>
      </c>
    </row>
    <row r="307" s="1" customFormat="1" ht="16.5" customHeight="1">
      <c r="B307" s="46"/>
      <c r="C307" s="221" t="s">
        <v>396</v>
      </c>
      <c r="D307" s="221" t="s">
        <v>147</v>
      </c>
      <c r="E307" s="222" t="s">
        <v>397</v>
      </c>
      <c r="F307" s="223" t="s">
        <v>398</v>
      </c>
      <c r="G307" s="224" t="s">
        <v>196</v>
      </c>
      <c r="H307" s="225">
        <v>1</v>
      </c>
      <c r="I307" s="226"/>
      <c r="J307" s="227">
        <f>ROUND(I307*H307,2)</f>
        <v>0</v>
      </c>
      <c r="K307" s="223" t="s">
        <v>22</v>
      </c>
      <c r="L307" s="72"/>
      <c r="M307" s="228" t="s">
        <v>22</v>
      </c>
      <c r="N307" s="229" t="s">
        <v>47</v>
      </c>
      <c r="O307" s="47"/>
      <c r="P307" s="230">
        <f>O307*H307</f>
        <v>0</v>
      </c>
      <c r="Q307" s="230">
        <v>0.00034000000000000002</v>
      </c>
      <c r="R307" s="230">
        <f>Q307*H307</f>
        <v>0.00034000000000000002</v>
      </c>
      <c r="S307" s="230">
        <v>0</v>
      </c>
      <c r="T307" s="231">
        <f>S307*H307</f>
        <v>0</v>
      </c>
      <c r="AR307" s="24" t="s">
        <v>181</v>
      </c>
      <c r="AT307" s="24" t="s">
        <v>147</v>
      </c>
      <c r="AU307" s="24" t="s">
        <v>153</v>
      </c>
      <c r="AY307" s="24" t="s">
        <v>144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24" t="s">
        <v>153</v>
      </c>
      <c r="BK307" s="232">
        <f>ROUND(I307*H307,2)</f>
        <v>0</v>
      </c>
      <c r="BL307" s="24" t="s">
        <v>181</v>
      </c>
      <c r="BM307" s="24" t="s">
        <v>399</v>
      </c>
    </row>
    <row r="308" s="1" customFormat="1" ht="16.5" customHeight="1">
      <c r="B308" s="46"/>
      <c r="C308" s="221" t="s">
        <v>400</v>
      </c>
      <c r="D308" s="221" t="s">
        <v>147</v>
      </c>
      <c r="E308" s="222" t="s">
        <v>401</v>
      </c>
      <c r="F308" s="223" t="s">
        <v>402</v>
      </c>
      <c r="G308" s="224" t="s">
        <v>394</v>
      </c>
      <c r="H308" s="225">
        <v>1</v>
      </c>
      <c r="I308" s="226"/>
      <c r="J308" s="227">
        <f>ROUND(I308*H308,2)</f>
        <v>0</v>
      </c>
      <c r="K308" s="223" t="s">
        <v>22</v>
      </c>
      <c r="L308" s="72"/>
      <c r="M308" s="228" t="s">
        <v>22</v>
      </c>
      <c r="N308" s="229" t="s">
        <v>47</v>
      </c>
      <c r="O308" s="47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AR308" s="24" t="s">
        <v>181</v>
      </c>
      <c r="AT308" s="24" t="s">
        <v>147</v>
      </c>
      <c r="AU308" s="24" t="s">
        <v>153</v>
      </c>
      <c r="AY308" s="24" t="s">
        <v>144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24" t="s">
        <v>153</v>
      </c>
      <c r="BK308" s="232">
        <f>ROUND(I308*H308,2)</f>
        <v>0</v>
      </c>
      <c r="BL308" s="24" t="s">
        <v>181</v>
      </c>
      <c r="BM308" s="24" t="s">
        <v>403</v>
      </c>
    </row>
    <row r="309" s="1" customFormat="1">
      <c r="B309" s="46"/>
      <c r="C309" s="74"/>
      <c r="D309" s="233" t="s">
        <v>155</v>
      </c>
      <c r="E309" s="74"/>
      <c r="F309" s="234" t="s">
        <v>402</v>
      </c>
      <c r="G309" s="74"/>
      <c r="H309" s="74"/>
      <c r="I309" s="191"/>
      <c r="J309" s="74"/>
      <c r="K309" s="74"/>
      <c r="L309" s="72"/>
      <c r="M309" s="235"/>
      <c r="N309" s="47"/>
      <c r="O309" s="47"/>
      <c r="P309" s="47"/>
      <c r="Q309" s="47"/>
      <c r="R309" s="47"/>
      <c r="S309" s="47"/>
      <c r="T309" s="95"/>
      <c r="AT309" s="24" t="s">
        <v>155</v>
      </c>
      <c r="AU309" s="24" t="s">
        <v>153</v>
      </c>
    </row>
    <row r="310" s="1" customFormat="1" ht="16.5" customHeight="1">
      <c r="B310" s="46"/>
      <c r="C310" s="221" t="s">
        <v>404</v>
      </c>
      <c r="D310" s="221" t="s">
        <v>147</v>
      </c>
      <c r="E310" s="222" t="s">
        <v>405</v>
      </c>
      <c r="F310" s="223" t="s">
        <v>406</v>
      </c>
      <c r="G310" s="224" t="s">
        <v>407</v>
      </c>
      <c r="H310" s="225">
        <v>1</v>
      </c>
      <c r="I310" s="226"/>
      <c r="J310" s="227">
        <f>ROUND(I310*H310,2)</f>
        <v>0</v>
      </c>
      <c r="K310" s="223" t="s">
        <v>22</v>
      </c>
      <c r="L310" s="72"/>
      <c r="M310" s="228" t="s">
        <v>22</v>
      </c>
      <c r="N310" s="229" t="s">
        <v>47</v>
      </c>
      <c r="O310" s="47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AR310" s="24" t="s">
        <v>152</v>
      </c>
      <c r="AT310" s="24" t="s">
        <v>147</v>
      </c>
      <c r="AU310" s="24" t="s">
        <v>153</v>
      </c>
      <c r="AY310" s="24" t="s">
        <v>144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24" t="s">
        <v>153</v>
      </c>
      <c r="BK310" s="232">
        <f>ROUND(I310*H310,2)</f>
        <v>0</v>
      </c>
      <c r="BL310" s="24" t="s">
        <v>152</v>
      </c>
      <c r="BM310" s="24" t="s">
        <v>408</v>
      </c>
    </row>
    <row r="311" s="1" customFormat="1">
      <c r="B311" s="46"/>
      <c r="C311" s="74"/>
      <c r="D311" s="233" t="s">
        <v>155</v>
      </c>
      <c r="E311" s="74"/>
      <c r="F311" s="234" t="s">
        <v>409</v>
      </c>
      <c r="G311" s="74"/>
      <c r="H311" s="74"/>
      <c r="I311" s="191"/>
      <c r="J311" s="74"/>
      <c r="K311" s="74"/>
      <c r="L311" s="72"/>
      <c r="M311" s="235"/>
      <c r="N311" s="47"/>
      <c r="O311" s="47"/>
      <c r="P311" s="47"/>
      <c r="Q311" s="47"/>
      <c r="R311" s="47"/>
      <c r="S311" s="47"/>
      <c r="T311" s="95"/>
      <c r="AT311" s="24" t="s">
        <v>155</v>
      </c>
      <c r="AU311" s="24" t="s">
        <v>153</v>
      </c>
    </row>
    <row r="312" s="1" customFormat="1" ht="16.5" customHeight="1">
      <c r="B312" s="46"/>
      <c r="C312" s="221" t="s">
        <v>410</v>
      </c>
      <c r="D312" s="221" t="s">
        <v>147</v>
      </c>
      <c r="E312" s="222" t="s">
        <v>411</v>
      </c>
      <c r="F312" s="223" t="s">
        <v>412</v>
      </c>
      <c r="G312" s="224" t="s">
        <v>394</v>
      </c>
      <c r="H312" s="225">
        <v>1</v>
      </c>
      <c r="I312" s="226"/>
      <c r="J312" s="227">
        <f>ROUND(I312*H312,2)</f>
        <v>0</v>
      </c>
      <c r="K312" s="223" t="s">
        <v>22</v>
      </c>
      <c r="L312" s="72"/>
      <c r="M312" s="228" t="s">
        <v>22</v>
      </c>
      <c r="N312" s="229" t="s">
        <v>47</v>
      </c>
      <c r="O312" s="47"/>
      <c r="P312" s="230">
        <f>O312*H312</f>
        <v>0</v>
      </c>
      <c r="Q312" s="230">
        <v>0</v>
      </c>
      <c r="R312" s="230">
        <f>Q312*H312</f>
        <v>0</v>
      </c>
      <c r="S312" s="230">
        <v>0</v>
      </c>
      <c r="T312" s="231">
        <f>S312*H312</f>
        <v>0</v>
      </c>
      <c r="AR312" s="24" t="s">
        <v>152</v>
      </c>
      <c r="AT312" s="24" t="s">
        <v>147</v>
      </c>
      <c r="AU312" s="24" t="s">
        <v>153</v>
      </c>
      <c r="AY312" s="24" t="s">
        <v>144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24" t="s">
        <v>153</v>
      </c>
      <c r="BK312" s="232">
        <f>ROUND(I312*H312,2)</f>
        <v>0</v>
      </c>
      <c r="BL312" s="24" t="s">
        <v>152</v>
      </c>
      <c r="BM312" s="24" t="s">
        <v>413</v>
      </c>
    </row>
    <row r="313" s="1" customFormat="1">
      <c r="B313" s="46"/>
      <c r="C313" s="74"/>
      <c r="D313" s="233" t="s">
        <v>155</v>
      </c>
      <c r="E313" s="74"/>
      <c r="F313" s="234" t="s">
        <v>412</v>
      </c>
      <c r="G313" s="74"/>
      <c r="H313" s="74"/>
      <c r="I313" s="191"/>
      <c r="J313" s="74"/>
      <c r="K313" s="74"/>
      <c r="L313" s="72"/>
      <c r="M313" s="235"/>
      <c r="N313" s="47"/>
      <c r="O313" s="47"/>
      <c r="P313" s="47"/>
      <c r="Q313" s="47"/>
      <c r="R313" s="47"/>
      <c r="S313" s="47"/>
      <c r="T313" s="95"/>
      <c r="AT313" s="24" t="s">
        <v>155</v>
      </c>
      <c r="AU313" s="24" t="s">
        <v>153</v>
      </c>
    </row>
    <row r="314" s="10" customFormat="1" ht="29.88" customHeight="1">
      <c r="B314" s="205"/>
      <c r="C314" s="206"/>
      <c r="D314" s="207" t="s">
        <v>74</v>
      </c>
      <c r="E314" s="219" t="s">
        <v>414</v>
      </c>
      <c r="F314" s="219" t="s">
        <v>390</v>
      </c>
      <c r="G314" s="206"/>
      <c r="H314" s="206"/>
      <c r="I314" s="209"/>
      <c r="J314" s="220">
        <f>BK314</f>
        <v>0</v>
      </c>
      <c r="K314" s="206"/>
      <c r="L314" s="211"/>
      <c r="M314" s="212"/>
      <c r="N314" s="213"/>
      <c r="O314" s="213"/>
      <c r="P314" s="214">
        <f>SUM(P315:P316)</f>
        <v>0</v>
      </c>
      <c r="Q314" s="213"/>
      <c r="R314" s="214">
        <f>SUM(R315:R316)</f>
        <v>0.0033800000000000002</v>
      </c>
      <c r="S314" s="213"/>
      <c r="T314" s="215">
        <f>SUM(T315:T316)</f>
        <v>0</v>
      </c>
      <c r="AR314" s="216" t="s">
        <v>153</v>
      </c>
      <c r="AT314" s="217" t="s">
        <v>74</v>
      </c>
      <c r="AU314" s="217" t="s">
        <v>24</v>
      </c>
      <c r="AY314" s="216" t="s">
        <v>144</v>
      </c>
      <c r="BK314" s="218">
        <f>SUM(BK315:BK316)</f>
        <v>0</v>
      </c>
    </row>
    <row r="315" s="1" customFormat="1" ht="16.5" customHeight="1">
      <c r="B315" s="46"/>
      <c r="C315" s="221" t="s">
        <v>415</v>
      </c>
      <c r="D315" s="221" t="s">
        <v>147</v>
      </c>
      <c r="E315" s="222" t="s">
        <v>416</v>
      </c>
      <c r="F315" s="223" t="s">
        <v>417</v>
      </c>
      <c r="G315" s="224" t="s">
        <v>418</v>
      </c>
      <c r="H315" s="225">
        <v>1</v>
      </c>
      <c r="I315" s="226"/>
      <c r="J315" s="227">
        <f>ROUND(I315*H315,2)</f>
        <v>0</v>
      </c>
      <c r="K315" s="223" t="s">
        <v>22</v>
      </c>
      <c r="L315" s="72"/>
      <c r="M315" s="228" t="s">
        <v>22</v>
      </c>
      <c r="N315" s="229" t="s">
        <v>47</v>
      </c>
      <c r="O315" s="47"/>
      <c r="P315" s="230">
        <f>O315*H315</f>
        <v>0</v>
      </c>
      <c r="Q315" s="230">
        <v>0.0033800000000000002</v>
      </c>
      <c r="R315" s="230">
        <f>Q315*H315</f>
        <v>0.0033800000000000002</v>
      </c>
      <c r="S315" s="230">
        <v>0</v>
      </c>
      <c r="T315" s="231">
        <f>S315*H315</f>
        <v>0</v>
      </c>
      <c r="AR315" s="24" t="s">
        <v>181</v>
      </c>
      <c r="AT315" s="24" t="s">
        <v>147</v>
      </c>
      <c r="AU315" s="24" t="s">
        <v>153</v>
      </c>
      <c r="AY315" s="24" t="s">
        <v>144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24" t="s">
        <v>153</v>
      </c>
      <c r="BK315" s="232">
        <f>ROUND(I315*H315,2)</f>
        <v>0</v>
      </c>
      <c r="BL315" s="24" t="s">
        <v>181</v>
      </c>
      <c r="BM315" s="24" t="s">
        <v>419</v>
      </c>
    </row>
    <row r="316" s="1" customFormat="1" ht="16.5" customHeight="1">
      <c r="B316" s="46"/>
      <c r="C316" s="221" t="s">
        <v>420</v>
      </c>
      <c r="D316" s="221" t="s">
        <v>147</v>
      </c>
      <c r="E316" s="222" t="s">
        <v>421</v>
      </c>
      <c r="F316" s="223" t="s">
        <v>422</v>
      </c>
      <c r="G316" s="224" t="s">
        <v>325</v>
      </c>
      <c r="H316" s="225">
        <v>17</v>
      </c>
      <c r="I316" s="226"/>
      <c r="J316" s="227">
        <f>ROUND(I316*H316,2)</f>
        <v>0</v>
      </c>
      <c r="K316" s="223" t="s">
        <v>22</v>
      </c>
      <c r="L316" s="72"/>
      <c r="M316" s="228" t="s">
        <v>22</v>
      </c>
      <c r="N316" s="229" t="s">
        <v>47</v>
      </c>
      <c r="O316" s="47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AR316" s="24" t="s">
        <v>181</v>
      </c>
      <c r="AT316" s="24" t="s">
        <v>147</v>
      </c>
      <c r="AU316" s="24" t="s">
        <v>153</v>
      </c>
      <c r="AY316" s="24" t="s">
        <v>144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24" t="s">
        <v>153</v>
      </c>
      <c r="BK316" s="232">
        <f>ROUND(I316*H316,2)</f>
        <v>0</v>
      </c>
      <c r="BL316" s="24" t="s">
        <v>181</v>
      </c>
      <c r="BM316" s="24" t="s">
        <v>423</v>
      </c>
    </row>
    <row r="317" s="10" customFormat="1" ht="29.88" customHeight="1">
      <c r="B317" s="205"/>
      <c r="C317" s="206"/>
      <c r="D317" s="207" t="s">
        <v>74</v>
      </c>
      <c r="E317" s="219" t="s">
        <v>424</v>
      </c>
      <c r="F317" s="219" t="s">
        <v>425</v>
      </c>
      <c r="G317" s="206"/>
      <c r="H317" s="206"/>
      <c r="I317" s="209"/>
      <c r="J317" s="220">
        <f>BK317</f>
        <v>0</v>
      </c>
      <c r="K317" s="206"/>
      <c r="L317" s="211"/>
      <c r="M317" s="212"/>
      <c r="N317" s="213"/>
      <c r="O317" s="213"/>
      <c r="P317" s="214">
        <f>SUM(P318:P339)</f>
        <v>0</v>
      </c>
      <c r="Q317" s="213"/>
      <c r="R317" s="214">
        <f>SUM(R318:R339)</f>
        <v>0.11024475870000002</v>
      </c>
      <c r="S317" s="213"/>
      <c r="T317" s="215">
        <f>SUM(T318:T339)</f>
        <v>0</v>
      </c>
      <c r="AR317" s="216" t="s">
        <v>153</v>
      </c>
      <c r="AT317" s="217" t="s">
        <v>74</v>
      </c>
      <c r="AU317" s="217" t="s">
        <v>24</v>
      </c>
      <c r="AY317" s="216" t="s">
        <v>144</v>
      </c>
      <c r="BK317" s="218">
        <f>SUM(BK318:BK339)</f>
        <v>0</v>
      </c>
    </row>
    <row r="318" s="1" customFormat="1" ht="16.5" customHeight="1">
      <c r="B318" s="46"/>
      <c r="C318" s="221" t="s">
        <v>426</v>
      </c>
      <c r="D318" s="221" t="s">
        <v>147</v>
      </c>
      <c r="E318" s="222" t="s">
        <v>427</v>
      </c>
      <c r="F318" s="223" t="s">
        <v>428</v>
      </c>
      <c r="G318" s="224" t="s">
        <v>407</v>
      </c>
      <c r="H318" s="225">
        <v>1</v>
      </c>
      <c r="I318" s="226"/>
      <c r="J318" s="227">
        <f>ROUND(I318*H318,2)</f>
        <v>0</v>
      </c>
      <c r="K318" s="223" t="s">
        <v>22</v>
      </c>
      <c r="L318" s="72"/>
      <c r="M318" s="228" t="s">
        <v>22</v>
      </c>
      <c r="N318" s="229" t="s">
        <v>47</v>
      </c>
      <c r="O318" s="47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AR318" s="24" t="s">
        <v>181</v>
      </c>
      <c r="AT318" s="24" t="s">
        <v>147</v>
      </c>
      <c r="AU318" s="24" t="s">
        <v>153</v>
      </c>
      <c r="AY318" s="24" t="s">
        <v>144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24" t="s">
        <v>153</v>
      </c>
      <c r="BK318" s="232">
        <f>ROUND(I318*H318,2)</f>
        <v>0</v>
      </c>
      <c r="BL318" s="24" t="s">
        <v>181</v>
      </c>
      <c r="BM318" s="24" t="s">
        <v>429</v>
      </c>
    </row>
    <row r="319" s="1" customFormat="1">
      <c r="B319" s="46"/>
      <c r="C319" s="74"/>
      <c r="D319" s="233" t="s">
        <v>155</v>
      </c>
      <c r="E319" s="74"/>
      <c r="F319" s="234" t="s">
        <v>428</v>
      </c>
      <c r="G319" s="74"/>
      <c r="H319" s="74"/>
      <c r="I319" s="191"/>
      <c r="J319" s="74"/>
      <c r="K319" s="74"/>
      <c r="L319" s="72"/>
      <c r="M319" s="235"/>
      <c r="N319" s="47"/>
      <c r="O319" s="47"/>
      <c r="P319" s="47"/>
      <c r="Q319" s="47"/>
      <c r="R319" s="47"/>
      <c r="S319" s="47"/>
      <c r="T319" s="95"/>
      <c r="AT319" s="24" t="s">
        <v>155</v>
      </c>
      <c r="AU319" s="24" t="s">
        <v>153</v>
      </c>
    </row>
    <row r="320" s="1" customFormat="1" ht="16.5" customHeight="1">
      <c r="B320" s="46"/>
      <c r="C320" s="221" t="s">
        <v>430</v>
      </c>
      <c r="D320" s="221" t="s">
        <v>147</v>
      </c>
      <c r="E320" s="222" t="s">
        <v>431</v>
      </c>
      <c r="F320" s="223" t="s">
        <v>432</v>
      </c>
      <c r="G320" s="224" t="s">
        <v>418</v>
      </c>
      <c r="H320" s="225">
        <v>1</v>
      </c>
      <c r="I320" s="226"/>
      <c r="J320" s="227">
        <f>ROUND(I320*H320,2)</f>
        <v>0</v>
      </c>
      <c r="K320" s="223" t="s">
        <v>151</v>
      </c>
      <c r="L320" s="72"/>
      <c r="M320" s="228" t="s">
        <v>22</v>
      </c>
      <c r="N320" s="229" t="s">
        <v>47</v>
      </c>
      <c r="O320" s="47"/>
      <c r="P320" s="230">
        <f>O320*H320</f>
        <v>0</v>
      </c>
      <c r="Q320" s="230">
        <v>0.023197463299999999</v>
      </c>
      <c r="R320" s="230">
        <f>Q320*H320</f>
        <v>0.023197463299999999</v>
      </c>
      <c r="S320" s="230">
        <v>0</v>
      </c>
      <c r="T320" s="231">
        <f>S320*H320</f>
        <v>0</v>
      </c>
      <c r="AR320" s="24" t="s">
        <v>181</v>
      </c>
      <c r="AT320" s="24" t="s">
        <v>147</v>
      </c>
      <c r="AU320" s="24" t="s">
        <v>153</v>
      </c>
      <c r="AY320" s="24" t="s">
        <v>144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24" t="s">
        <v>153</v>
      </c>
      <c r="BK320" s="232">
        <f>ROUND(I320*H320,2)</f>
        <v>0</v>
      </c>
      <c r="BL320" s="24" t="s">
        <v>181</v>
      </c>
      <c r="BM320" s="24" t="s">
        <v>433</v>
      </c>
    </row>
    <row r="321" s="1" customFormat="1">
      <c r="B321" s="46"/>
      <c r="C321" s="74"/>
      <c r="D321" s="233" t="s">
        <v>155</v>
      </c>
      <c r="E321" s="74"/>
      <c r="F321" s="234" t="s">
        <v>432</v>
      </c>
      <c r="G321" s="74"/>
      <c r="H321" s="74"/>
      <c r="I321" s="191"/>
      <c r="J321" s="74"/>
      <c r="K321" s="74"/>
      <c r="L321" s="72"/>
      <c r="M321" s="235"/>
      <c r="N321" s="47"/>
      <c r="O321" s="47"/>
      <c r="P321" s="47"/>
      <c r="Q321" s="47"/>
      <c r="R321" s="47"/>
      <c r="S321" s="47"/>
      <c r="T321" s="95"/>
      <c r="AT321" s="24" t="s">
        <v>155</v>
      </c>
      <c r="AU321" s="24" t="s">
        <v>153</v>
      </c>
    </row>
    <row r="322" s="1" customFormat="1" ht="25.5" customHeight="1">
      <c r="B322" s="46"/>
      <c r="C322" s="221" t="s">
        <v>434</v>
      </c>
      <c r="D322" s="221" t="s">
        <v>147</v>
      </c>
      <c r="E322" s="222" t="s">
        <v>435</v>
      </c>
      <c r="F322" s="223" t="s">
        <v>436</v>
      </c>
      <c r="G322" s="224" t="s">
        <v>418</v>
      </c>
      <c r="H322" s="225">
        <v>2</v>
      </c>
      <c r="I322" s="226"/>
      <c r="J322" s="227">
        <f>ROUND(I322*H322,2)</f>
        <v>0</v>
      </c>
      <c r="K322" s="223" t="s">
        <v>151</v>
      </c>
      <c r="L322" s="72"/>
      <c r="M322" s="228" t="s">
        <v>22</v>
      </c>
      <c r="N322" s="229" t="s">
        <v>47</v>
      </c>
      <c r="O322" s="47"/>
      <c r="P322" s="230">
        <f>O322*H322</f>
        <v>0</v>
      </c>
      <c r="Q322" s="230">
        <v>0.026681776500000001</v>
      </c>
      <c r="R322" s="230">
        <f>Q322*H322</f>
        <v>0.053363553000000001</v>
      </c>
      <c r="S322" s="230">
        <v>0</v>
      </c>
      <c r="T322" s="231">
        <f>S322*H322</f>
        <v>0</v>
      </c>
      <c r="AR322" s="24" t="s">
        <v>181</v>
      </c>
      <c r="AT322" s="24" t="s">
        <v>147</v>
      </c>
      <c r="AU322" s="24" t="s">
        <v>153</v>
      </c>
      <c r="AY322" s="24" t="s">
        <v>144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24" t="s">
        <v>153</v>
      </c>
      <c r="BK322" s="232">
        <f>ROUND(I322*H322,2)</f>
        <v>0</v>
      </c>
      <c r="BL322" s="24" t="s">
        <v>181</v>
      </c>
      <c r="BM322" s="24" t="s">
        <v>437</v>
      </c>
    </row>
    <row r="323" s="1" customFormat="1">
      <c r="B323" s="46"/>
      <c r="C323" s="74"/>
      <c r="D323" s="233" t="s">
        <v>155</v>
      </c>
      <c r="E323" s="74"/>
      <c r="F323" s="234" t="s">
        <v>438</v>
      </c>
      <c r="G323" s="74"/>
      <c r="H323" s="74"/>
      <c r="I323" s="191"/>
      <c r="J323" s="74"/>
      <c r="K323" s="74"/>
      <c r="L323" s="72"/>
      <c r="M323" s="235"/>
      <c r="N323" s="47"/>
      <c r="O323" s="47"/>
      <c r="P323" s="47"/>
      <c r="Q323" s="47"/>
      <c r="R323" s="47"/>
      <c r="S323" s="47"/>
      <c r="T323" s="95"/>
      <c r="AT323" s="24" t="s">
        <v>155</v>
      </c>
      <c r="AU323" s="24" t="s">
        <v>153</v>
      </c>
    </row>
    <row r="324" s="1" customFormat="1" ht="25.5" customHeight="1">
      <c r="B324" s="46"/>
      <c r="C324" s="221" t="s">
        <v>439</v>
      </c>
      <c r="D324" s="221" t="s">
        <v>147</v>
      </c>
      <c r="E324" s="222" t="s">
        <v>440</v>
      </c>
      <c r="F324" s="223" t="s">
        <v>441</v>
      </c>
      <c r="G324" s="224" t="s">
        <v>418</v>
      </c>
      <c r="H324" s="225">
        <v>1</v>
      </c>
      <c r="I324" s="226"/>
      <c r="J324" s="227">
        <f>ROUND(I324*H324,2)</f>
        <v>0</v>
      </c>
      <c r="K324" s="223" t="s">
        <v>151</v>
      </c>
      <c r="L324" s="72"/>
      <c r="M324" s="228" t="s">
        <v>22</v>
      </c>
      <c r="N324" s="229" t="s">
        <v>47</v>
      </c>
      <c r="O324" s="47"/>
      <c r="P324" s="230">
        <f>O324*H324</f>
        <v>0</v>
      </c>
      <c r="Q324" s="230">
        <v>0.0199888363</v>
      </c>
      <c r="R324" s="230">
        <f>Q324*H324</f>
        <v>0.0199888363</v>
      </c>
      <c r="S324" s="230">
        <v>0</v>
      </c>
      <c r="T324" s="231">
        <f>S324*H324</f>
        <v>0</v>
      </c>
      <c r="AR324" s="24" t="s">
        <v>181</v>
      </c>
      <c r="AT324" s="24" t="s">
        <v>147</v>
      </c>
      <c r="AU324" s="24" t="s">
        <v>153</v>
      </c>
      <c r="AY324" s="24" t="s">
        <v>144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24" t="s">
        <v>153</v>
      </c>
      <c r="BK324" s="232">
        <f>ROUND(I324*H324,2)</f>
        <v>0</v>
      </c>
      <c r="BL324" s="24" t="s">
        <v>181</v>
      </c>
      <c r="BM324" s="24" t="s">
        <v>442</v>
      </c>
    </row>
    <row r="325" s="1" customFormat="1">
      <c r="B325" s="46"/>
      <c r="C325" s="74"/>
      <c r="D325" s="233" t="s">
        <v>155</v>
      </c>
      <c r="E325" s="74"/>
      <c r="F325" s="234" t="s">
        <v>441</v>
      </c>
      <c r="G325" s="74"/>
      <c r="H325" s="74"/>
      <c r="I325" s="191"/>
      <c r="J325" s="74"/>
      <c r="K325" s="74"/>
      <c r="L325" s="72"/>
      <c r="M325" s="235"/>
      <c r="N325" s="47"/>
      <c r="O325" s="47"/>
      <c r="P325" s="47"/>
      <c r="Q325" s="47"/>
      <c r="R325" s="47"/>
      <c r="S325" s="47"/>
      <c r="T325" s="95"/>
      <c r="AT325" s="24" t="s">
        <v>155</v>
      </c>
      <c r="AU325" s="24" t="s">
        <v>153</v>
      </c>
    </row>
    <row r="326" s="1" customFormat="1" ht="25.5" customHeight="1">
      <c r="B326" s="46"/>
      <c r="C326" s="221" t="s">
        <v>443</v>
      </c>
      <c r="D326" s="221" t="s">
        <v>147</v>
      </c>
      <c r="E326" s="222" t="s">
        <v>444</v>
      </c>
      <c r="F326" s="223" t="s">
        <v>445</v>
      </c>
      <c r="G326" s="224" t="s">
        <v>418</v>
      </c>
      <c r="H326" s="225">
        <v>1</v>
      </c>
      <c r="I326" s="226"/>
      <c r="J326" s="227">
        <f>ROUND(I326*H326,2)</f>
        <v>0</v>
      </c>
      <c r="K326" s="223" t="s">
        <v>151</v>
      </c>
      <c r="L326" s="72"/>
      <c r="M326" s="228" t="s">
        <v>22</v>
      </c>
      <c r="N326" s="229" t="s">
        <v>47</v>
      </c>
      <c r="O326" s="47"/>
      <c r="P326" s="230">
        <f>O326*H326</f>
        <v>0</v>
      </c>
      <c r="Q326" s="230">
        <v>0.0049347121000000004</v>
      </c>
      <c r="R326" s="230">
        <f>Q326*H326</f>
        <v>0.0049347121000000004</v>
      </c>
      <c r="S326" s="230">
        <v>0</v>
      </c>
      <c r="T326" s="231">
        <f>S326*H326</f>
        <v>0</v>
      </c>
      <c r="AR326" s="24" t="s">
        <v>181</v>
      </c>
      <c r="AT326" s="24" t="s">
        <v>147</v>
      </c>
      <c r="AU326" s="24" t="s">
        <v>153</v>
      </c>
      <c r="AY326" s="24" t="s">
        <v>144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24" t="s">
        <v>153</v>
      </c>
      <c r="BK326" s="232">
        <f>ROUND(I326*H326,2)</f>
        <v>0</v>
      </c>
      <c r="BL326" s="24" t="s">
        <v>181</v>
      </c>
      <c r="BM326" s="24" t="s">
        <v>446</v>
      </c>
    </row>
    <row r="327" s="1" customFormat="1">
      <c r="B327" s="46"/>
      <c r="C327" s="74"/>
      <c r="D327" s="233" t="s">
        <v>155</v>
      </c>
      <c r="E327" s="74"/>
      <c r="F327" s="234" t="s">
        <v>447</v>
      </c>
      <c r="G327" s="74"/>
      <c r="H327" s="74"/>
      <c r="I327" s="191"/>
      <c r="J327" s="74"/>
      <c r="K327" s="74"/>
      <c r="L327" s="72"/>
      <c r="M327" s="235"/>
      <c r="N327" s="47"/>
      <c r="O327" s="47"/>
      <c r="P327" s="47"/>
      <c r="Q327" s="47"/>
      <c r="R327" s="47"/>
      <c r="S327" s="47"/>
      <c r="T327" s="95"/>
      <c r="AT327" s="24" t="s">
        <v>155</v>
      </c>
      <c r="AU327" s="24" t="s">
        <v>153</v>
      </c>
    </row>
    <row r="328" s="1" customFormat="1" ht="16.5" customHeight="1">
      <c r="B328" s="46"/>
      <c r="C328" s="221" t="s">
        <v>448</v>
      </c>
      <c r="D328" s="221" t="s">
        <v>147</v>
      </c>
      <c r="E328" s="222" t="s">
        <v>449</v>
      </c>
      <c r="F328" s="223" t="s">
        <v>450</v>
      </c>
      <c r="G328" s="224" t="s">
        <v>196</v>
      </c>
      <c r="H328" s="225">
        <v>1</v>
      </c>
      <c r="I328" s="226"/>
      <c r="J328" s="227">
        <f>ROUND(I328*H328,2)</f>
        <v>0</v>
      </c>
      <c r="K328" s="223" t="s">
        <v>151</v>
      </c>
      <c r="L328" s="72"/>
      <c r="M328" s="228" t="s">
        <v>22</v>
      </c>
      <c r="N328" s="229" t="s">
        <v>47</v>
      </c>
      <c r="O328" s="47"/>
      <c r="P328" s="230">
        <f>O328*H328</f>
        <v>0</v>
      </c>
      <c r="Q328" s="230">
        <v>0.0010900969999999999</v>
      </c>
      <c r="R328" s="230">
        <f>Q328*H328</f>
        <v>0.0010900969999999999</v>
      </c>
      <c r="S328" s="230">
        <v>0</v>
      </c>
      <c r="T328" s="231">
        <f>S328*H328</f>
        <v>0</v>
      </c>
      <c r="AR328" s="24" t="s">
        <v>181</v>
      </c>
      <c r="AT328" s="24" t="s">
        <v>147</v>
      </c>
      <c r="AU328" s="24" t="s">
        <v>153</v>
      </c>
      <c r="AY328" s="24" t="s">
        <v>144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24" t="s">
        <v>153</v>
      </c>
      <c r="BK328" s="232">
        <f>ROUND(I328*H328,2)</f>
        <v>0</v>
      </c>
      <c r="BL328" s="24" t="s">
        <v>181</v>
      </c>
      <c r="BM328" s="24" t="s">
        <v>451</v>
      </c>
    </row>
    <row r="329" s="1" customFormat="1">
      <c r="B329" s="46"/>
      <c r="C329" s="74"/>
      <c r="D329" s="233" t="s">
        <v>155</v>
      </c>
      <c r="E329" s="74"/>
      <c r="F329" s="234" t="s">
        <v>450</v>
      </c>
      <c r="G329" s="74"/>
      <c r="H329" s="74"/>
      <c r="I329" s="191"/>
      <c r="J329" s="74"/>
      <c r="K329" s="74"/>
      <c r="L329" s="72"/>
      <c r="M329" s="235"/>
      <c r="N329" s="47"/>
      <c r="O329" s="47"/>
      <c r="P329" s="47"/>
      <c r="Q329" s="47"/>
      <c r="R329" s="47"/>
      <c r="S329" s="47"/>
      <c r="T329" s="95"/>
      <c r="AT329" s="24" t="s">
        <v>155</v>
      </c>
      <c r="AU329" s="24" t="s">
        <v>153</v>
      </c>
    </row>
    <row r="330" s="1" customFormat="1" ht="25.5" customHeight="1">
      <c r="B330" s="46"/>
      <c r="C330" s="221" t="s">
        <v>452</v>
      </c>
      <c r="D330" s="221" t="s">
        <v>147</v>
      </c>
      <c r="E330" s="222" t="s">
        <v>453</v>
      </c>
      <c r="F330" s="223" t="s">
        <v>454</v>
      </c>
      <c r="G330" s="224" t="s">
        <v>418</v>
      </c>
      <c r="H330" s="225">
        <v>1</v>
      </c>
      <c r="I330" s="226"/>
      <c r="J330" s="227">
        <f>ROUND(I330*H330,2)</f>
        <v>0</v>
      </c>
      <c r="K330" s="223" t="s">
        <v>151</v>
      </c>
      <c r="L330" s="72"/>
      <c r="M330" s="228" t="s">
        <v>22</v>
      </c>
      <c r="N330" s="229" t="s">
        <v>47</v>
      </c>
      <c r="O330" s="47"/>
      <c r="P330" s="230">
        <f>O330*H330</f>
        <v>0</v>
      </c>
      <c r="Q330" s="230">
        <v>0.0018</v>
      </c>
      <c r="R330" s="230">
        <f>Q330*H330</f>
        <v>0.0018</v>
      </c>
      <c r="S330" s="230">
        <v>0</v>
      </c>
      <c r="T330" s="231">
        <f>S330*H330</f>
        <v>0</v>
      </c>
      <c r="AR330" s="24" t="s">
        <v>181</v>
      </c>
      <c r="AT330" s="24" t="s">
        <v>147</v>
      </c>
      <c r="AU330" s="24" t="s">
        <v>153</v>
      </c>
      <c r="AY330" s="24" t="s">
        <v>144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24" t="s">
        <v>153</v>
      </c>
      <c r="BK330" s="232">
        <f>ROUND(I330*H330,2)</f>
        <v>0</v>
      </c>
      <c r="BL330" s="24" t="s">
        <v>181</v>
      </c>
      <c r="BM330" s="24" t="s">
        <v>455</v>
      </c>
    </row>
    <row r="331" s="1" customFormat="1">
      <c r="B331" s="46"/>
      <c r="C331" s="74"/>
      <c r="D331" s="233" t="s">
        <v>155</v>
      </c>
      <c r="E331" s="74"/>
      <c r="F331" s="234" t="s">
        <v>456</v>
      </c>
      <c r="G331" s="74"/>
      <c r="H331" s="74"/>
      <c r="I331" s="191"/>
      <c r="J331" s="74"/>
      <c r="K331" s="74"/>
      <c r="L331" s="72"/>
      <c r="M331" s="235"/>
      <c r="N331" s="47"/>
      <c r="O331" s="47"/>
      <c r="P331" s="47"/>
      <c r="Q331" s="47"/>
      <c r="R331" s="47"/>
      <c r="S331" s="47"/>
      <c r="T331" s="95"/>
      <c r="AT331" s="24" t="s">
        <v>155</v>
      </c>
      <c r="AU331" s="24" t="s">
        <v>153</v>
      </c>
    </row>
    <row r="332" s="1" customFormat="1" ht="16.5" customHeight="1">
      <c r="B332" s="46"/>
      <c r="C332" s="221" t="s">
        <v>457</v>
      </c>
      <c r="D332" s="221" t="s">
        <v>147</v>
      </c>
      <c r="E332" s="222" t="s">
        <v>458</v>
      </c>
      <c r="F332" s="223" t="s">
        <v>459</v>
      </c>
      <c r="G332" s="224" t="s">
        <v>418</v>
      </c>
      <c r="H332" s="225">
        <v>2</v>
      </c>
      <c r="I332" s="226"/>
      <c r="J332" s="227">
        <f>ROUND(I332*H332,2)</f>
        <v>0</v>
      </c>
      <c r="K332" s="223" t="s">
        <v>151</v>
      </c>
      <c r="L332" s="72"/>
      <c r="M332" s="228" t="s">
        <v>22</v>
      </c>
      <c r="N332" s="229" t="s">
        <v>47</v>
      </c>
      <c r="O332" s="47"/>
      <c r="P332" s="230">
        <f>O332*H332</f>
        <v>0</v>
      </c>
      <c r="Q332" s="230">
        <v>0.0018</v>
      </c>
      <c r="R332" s="230">
        <f>Q332*H332</f>
        <v>0.0035999999999999999</v>
      </c>
      <c r="S332" s="230">
        <v>0</v>
      </c>
      <c r="T332" s="231">
        <f>S332*H332</f>
        <v>0</v>
      </c>
      <c r="AR332" s="24" t="s">
        <v>181</v>
      </c>
      <c r="AT332" s="24" t="s">
        <v>147</v>
      </c>
      <c r="AU332" s="24" t="s">
        <v>153</v>
      </c>
      <c r="AY332" s="24" t="s">
        <v>144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24" t="s">
        <v>153</v>
      </c>
      <c r="BK332" s="232">
        <f>ROUND(I332*H332,2)</f>
        <v>0</v>
      </c>
      <c r="BL332" s="24" t="s">
        <v>181</v>
      </c>
      <c r="BM332" s="24" t="s">
        <v>460</v>
      </c>
    </row>
    <row r="333" s="1" customFormat="1">
      <c r="B333" s="46"/>
      <c r="C333" s="74"/>
      <c r="D333" s="233" t="s">
        <v>155</v>
      </c>
      <c r="E333" s="74"/>
      <c r="F333" s="234" t="s">
        <v>459</v>
      </c>
      <c r="G333" s="74"/>
      <c r="H333" s="74"/>
      <c r="I333" s="191"/>
      <c r="J333" s="74"/>
      <c r="K333" s="74"/>
      <c r="L333" s="72"/>
      <c r="M333" s="235"/>
      <c r="N333" s="47"/>
      <c r="O333" s="47"/>
      <c r="P333" s="47"/>
      <c r="Q333" s="47"/>
      <c r="R333" s="47"/>
      <c r="S333" s="47"/>
      <c r="T333" s="95"/>
      <c r="AT333" s="24" t="s">
        <v>155</v>
      </c>
      <c r="AU333" s="24" t="s">
        <v>153</v>
      </c>
    </row>
    <row r="334" s="1" customFormat="1" ht="16.5" customHeight="1">
      <c r="B334" s="46"/>
      <c r="C334" s="221" t="s">
        <v>461</v>
      </c>
      <c r="D334" s="221" t="s">
        <v>147</v>
      </c>
      <c r="E334" s="222" t="s">
        <v>462</v>
      </c>
      <c r="F334" s="223" t="s">
        <v>463</v>
      </c>
      <c r="G334" s="224" t="s">
        <v>418</v>
      </c>
      <c r="H334" s="225">
        <v>1</v>
      </c>
      <c r="I334" s="226"/>
      <c r="J334" s="227">
        <f>ROUND(I334*H334,2)</f>
        <v>0</v>
      </c>
      <c r="K334" s="223" t="s">
        <v>151</v>
      </c>
      <c r="L334" s="72"/>
      <c r="M334" s="228" t="s">
        <v>22</v>
      </c>
      <c r="N334" s="229" t="s">
        <v>47</v>
      </c>
      <c r="O334" s="47"/>
      <c r="P334" s="230">
        <f>O334*H334</f>
        <v>0</v>
      </c>
      <c r="Q334" s="230">
        <v>0.0019600970000000001</v>
      </c>
      <c r="R334" s="230">
        <f>Q334*H334</f>
        <v>0.0019600970000000001</v>
      </c>
      <c r="S334" s="230">
        <v>0</v>
      </c>
      <c r="T334" s="231">
        <f>S334*H334</f>
        <v>0</v>
      </c>
      <c r="AR334" s="24" t="s">
        <v>181</v>
      </c>
      <c r="AT334" s="24" t="s">
        <v>147</v>
      </c>
      <c r="AU334" s="24" t="s">
        <v>153</v>
      </c>
      <c r="AY334" s="24" t="s">
        <v>144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24" t="s">
        <v>153</v>
      </c>
      <c r="BK334" s="232">
        <f>ROUND(I334*H334,2)</f>
        <v>0</v>
      </c>
      <c r="BL334" s="24" t="s">
        <v>181</v>
      </c>
      <c r="BM334" s="24" t="s">
        <v>464</v>
      </c>
    </row>
    <row r="335" s="1" customFormat="1">
      <c r="B335" s="46"/>
      <c r="C335" s="74"/>
      <c r="D335" s="233" t="s">
        <v>155</v>
      </c>
      <c r="E335" s="74"/>
      <c r="F335" s="234" t="s">
        <v>465</v>
      </c>
      <c r="G335" s="74"/>
      <c r="H335" s="74"/>
      <c r="I335" s="191"/>
      <c r="J335" s="74"/>
      <c r="K335" s="74"/>
      <c r="L335" s="72"/>
      <c r="M335" s="235"/>
      <c r="N335" s="47"/>
      <c r="O335" s="47"/>
      <c r="P335" s="47"/>
      <c r="Q335" s="47"/>
      <c r="R335" s="47"/>
      <c r="S335" s="47"/>
      <c r="T335" s="95"/>
      <c r="AT335" s="24" t="s">
        <v>155</v>
      </c>
      <c r="AU335" s="24" t="s">
        <v>153</v>
      </c>
    </row>
    <row r="336" s="1" customFormat="1" ht="16.5" customHeight="1">
      <c r="B336" s="46"/>
      <c r="C336" s="221" t="s">
        <v>466</v>
      </c>
      <c r="D336" s="221" t="s">
        <v>147</v>
      </c>
      <c r="E336" s="222" t="s">
        <v>467</v>
      </c>
      <c r="F336" s="223" t="s">
        <v>468</v>
      </c>
      <c r="G336" s="224" t="s">
        <v>196</v>
      </c>
      <c r="H336" s="225">
        <v>1</v>
      </c>
      <c r="I336" s="226"/>
      <c r="J336" s="227">
        <f>ROUND(I336*H336,2)</f>
        <v>0</v>
      </c>
      <c r="K336" s="223" t="s">
        <v>151</v>
      </c>
      <c r="L336" s="72"/>
      <c r="M336" s="228" t="s">
        <v>22</v>
      </c>
      <c r="N336" s="229" t="s">
        <v>47</v>
      </c>
      <c r="O336" s="47"/>
      <c r="P336" s="230">
        <f>O336*H336</f>
        <v>0</v>
      </c>
      <c r="Q336" s="230">
        <v>0.00031</v>
      </c>
      <c r="R336" s="230">
        <f>Q336*H336</f>
        <v>0.00031</v>
      </c>
      <c r="S336" s="230">
        <v>0</v>
      </c>
      <c r="T336" s="231">
        <f>S336*H336</f>
        <v>0</v>
      </c>
      <c r="AR336" s="24" t="s">
        <v>181</v>
      </c>
      <c r="AT336" s="24" t="s">
        <v>147</v>
      </c>
      <c r="AU336" s="24" t="s">
        <v>153</v>
      </c>
      <c r="AY336" s="24" t="s">
        <v>144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24" t="s">
        <v>153</v>
      </c>
      <c r="BK336" s="232">
        <f>ROUND(I336*H336,2)</f>
        <v>0</v>
      </c>
      <c r="BL336" s="24" t="s">
        <v>181</v>
      </c>
      <c r="BM336" s="24" t="s">
        <v>469</v>
      </c>
    </row>
    <row r="337" s="1" customFormat="1">
      <c r="B337" s="46"/>
      <c r="C337" s="74"/>
      <c r="D337" s="233" t="s">
        <v>155</v>
      </c>
      <c r="E337" s="74"/>
      <c r="F337" s="234" t="s">
        <v>470</v>
      </c>
      <c r="G337" s="74"/>
      <c r="H337" s="74"/>
      <c r="I337" s="191"/>
      <c r="J337" s="74"/>
      <c r="K337" s="74"/>
      <c r="L337" s="72"/>
      <c r="M337" s="235"/>
      <c r="N337" s="47"/>
      <c r="O337" s="47"/>
      <c r="P337" s="47"/>
      <c r="Q337" s="47"/>
      <c r="R337" s="47"/>
      <c r="S337" s="47"/>
      <c r="T337" s="95"/>
      <c r="AT337" s="24" t="s">
        <v>155</v>
      </c>
      <c r="AU337" s="24" t="s">
        <v>153</v>
      </c>
    </row>
    <row r="338" s="1" customFormat="1" ht="16.5" customHeight="1">
      <c r="B338" s="46"/>
      <c r="C338" s="221" t="s">
        <v>471</v>
      </c>
      <c r="D338" s="221" t="s">
        <v>147</v>
      </c>
      <c r="E338" s="222" t="s">
        <v>472</v>
      </c>
      <c r="F338" s="223" t="s">
        <v>473</v>
      </c>
      <c r="G338" s="224" t="s">
        <v>387</v>
      </c>
      <c r="H338" s="290"/>
      <c r="I338" s="226"/>
      <c r="J338" s="227">
        <f>ROUND(I338*H338,2)</f>
        <v>0</v>
      </c>
      <c r="K338" s="223" t="s">
        <v>151</v>
      </c>
      <c r="L338" s="72"/>
      <c r="M338" s="228" t="s">
        <v>22</v>
      </c>
      <c r="N338" s="229" t="s">
        <v>47</v>
      </c>
      <c r="O338" s="47"/>
      <c r="P338" s="230">
        <f>O338*H338</f>
        <v>0</v>
      </c>
      <c r="Q338" s="230">
        <v>0</v>
      </c>
      <c r="R338" s="230">
        <f>Q338*H338</f>
        <v>0</v>
      </c>
      <c r="S338" s="230">
        <v>0</v>
      </c>
      <c r="T338" s="231">
        <f>S338*H338</f>
        <v>0</v>
      </c>
      <c r="AR338" s="24" t="s">
        <v>181</v>
      </c>
      <c r="AT338" s="24" t="s">
        <v>147</v>
      </c>
      <c r="AU338" s="24" t="s">
        <v>153</v>
      </c>
      <c r="AY338" s="24" t="s">
        <v>144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24" t="s">
        <v>153</v>
      </c>
      <c r="BK338" s="232">
        <f>ROUND(I338*H338,2)</f>
        <v>0</v>
      </c>
      <c r="BL338" s="24" t="s">
        <v>181</v>
      </c>
      <c r="BM338" s="24" t="s">
        <v>474</v>
      </c>
    </row>
    <row r="339" s="1" customFormat="1">
      <c r="B339" s="46"/>
      <c r="C339" s="74"/>
      <c r="D339" s="233" t="s">
        <v>155</v>
      </c>
      <c r="E339" s="74"/>
      <c r="F339" s="234" t="s">
        <v>475</v>
      </c>
      <c r="G339" s="74"/>
      <c r="H339" s="74"/>
      <c r="I339" s="191"/>
      <c r="J339" s="74"/>
      <c r="K339" s="74"/>
      <c r="L339" s="72"/>
      <c r="M339" s="235"/>
      <c r="N339" s="47"/>
      <c r="O339" s="47"/>
      <c r="P339" s="47"/>
      <c r="Q339" s="47"/>
      <c r="R339" s="47"/>
      <c r="S339" s="47"/>
      <c r="T339" s="95"/>
      <c r="AT339" s="24" t="s">
        <v>155</v>
      </c>
      <c r="AU339" s="24" t="s">
        <v>153</v>
      </c>
    </row>
    <row r="340" s="10" customFormat="1" ht="29.88" customHeight="1">
      <c r="B340" s="205"/>
      <c r="C340" s="206"/>
      <c r="D340" s="207" t="s">
        <v>74</v>
      </c>
      <c r="E340" s="219" t="s">
        <v>476</v>
      </c>
      <c r="F340" s="219" t="s">
        <v>477</v>
      </c>
      <c r="G340" s="206"/>
      <c r="H340" s="206"/>
      <c r="I340" s="209"/>
      <c r="J340" s="220">
        <f>BK340</f>
        <v>0</v>
      </c>
      <c r="K340" s="206"/>
      <c r="L340" s="211"/>
      <c r="M340" s="212"/>
      <c r="N340" s="213"/>
      <c r="O340" s="213"/>
      <c r="P340" s="214">
        <f>SUM(P341:P342)</f>
        <v>0</v>
      </c>
      <c r="Q340" s="213"/>
      <c r="R340" s="214">
        <f>SUM(R341:R342)</f>
        <v>0</v>
      </c>
      <c r="S340" s="213"/>
      <c r="T340" s="215">
        <f>SUM(T341:T342)</f>
        <v>0</v>
      </c>
      <c r="AR340" s="216" t="s">
        <v>153</v>
      </c>
      <c r="AT340" s="217" t="s">
        <v>74</v>
      </c>
      <c r="AU340" s="217" t="s">
        <v>24</v>
      </c>
      <c r="AY340" s="216" t="s">
        <v>144</v>
      </c>
      <c r="BK340" s="218">
        <f>SUM(BK341:BK342)</f>
        <v>0</v>
      </c>
    </row>
    <row r="341" s="1" customFormat="1" ht="16.5" customHeight="1">
      <c r="B341" s="46"/>
      <c r="C341" s="221" t="s">
        <v>478</v>
      </c>
      <c r="D341" s="221" t="s">
        <v>147</v>
      </c>
      <c r="E341" s="222" t="s">
        <v>479</v>
      </c>
      <c r="F341" s="223" t="s">
        <v>480</v>
      </c>
      <c r="G341" s="224" t="s">
        <v>407</v>
      </c>
      <c r="H341" s="225">
        <v>1</v>
      </c>
      <c r="I341" s="226"/>
      <c r="J341" s="227">
        <f>ROUND(I341*H341,2)</f>
        <v>0</v>
      </c>
      <c r="K341" s="223" t="s">
        <v>22</v>
      </c>
      <c r="L341" s="72"/>
      <c r="M341" s="228" t="s">
        <v>22</v>
      </c>
      <c r="N341" s="229" t="s">
        <v>47</v>
      </c>
      <c r="O341" s="47"/>
      <c r="P341" s="230">
        <f>O341*H341</f>
        <v>0</v>
      </c>
      <c r="Q341" s="230">
        <v>0</v>
      </c>
      <c r="R341" s="230">
        <f>Q341*H341</f>
        <v>0</v>
      </c>
      <c r="S341" s="230">
        <v>0</v>
      </c>
      <c r="T341" s="231">
        <f>S341*H341</f>
        <v>0</v>
      </c>
      <c r="AR341" s="24" t="s">
        <v>181</v>
      </c>
      <c r="AT341" s="24" t="s">
        <v>147</v>
      </c>
      <c r="AU341" s="24" t="s">
        <v>153</v>
      </c>
      <c r="AY341" s="24" t="s">
        <v>144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24" t="s">
        <v>153</v>
      </c>
      <c r="BK341" s="232">
        <f>ROUND(I341*H341,2)</f>
        <v>0</v>
      </c>
      <c r="BL341" s="24" t="s">
        <v>181</v>
      </c>
      <c r="BM341" s="24" t="s">
        <v>481</v>
      </c>
    </row>
    <row r="342" s="1" customFormat="1">
      <c r="B342" s="46"/>
      <c r="C342" s="74"/>
      <c r="D342" s="233" t="s">
        <v>155</v>
      </c>
      <c r="E342" s="74"/>
      <c r="F342" s="234" t="s">
        <v>409</v>
      </c>
      <c r="G342" s="74"/>
      <c r="H342" s="74"/>
      <c r="I342" s="191"/>
      <c r="J342" s="74"/>
      <c r="K342" s="74"/>
      <c r="L342" s="72"/>
      <c r="M342" s="235"/>
      <c r="N342" s="47"/>
      <c r="O342" s="47"/>
      <c r="P342" s="47"/>
      <c r="Q342" s="47"/>
      <c r="R342" s="47"/>
      <c r="S342" s="47"/>
      <c r="T342" s="95"/>
      <c r="AT342" s="24" t="s">
        <v>155</v>
      </c>
      <c r="AU342" s="24" t="s">
        <v>153</v>
      </c>
    </row>
    <row r="343" s="10" customFormat="1" ht="29.88" customHeight="1">
      <c r="B343" s="205"/>
      <c r="C343" s="206"/>
      <c r="D343" s="207" t="s">
        <v>74</v>
      </c>
      <c r="E343" s="219" t="s">
        <v>482</v>
      </c>
      <c r="F343" s="219" t="s">
        <v>483</v>
      </c>
      <c r="G343" s="206"/>
      <c r="H343" s="206"/>
      <c r="I343" s="209"/>
      <c r="J343" s="220">
        <f>BK343</f>
        <v>0</v>
      </c>
      <c r="K343" s="206"/>
      <c r="L343" s="211"/>
      <c r="M343" s="212"/>
      <c r="N343" s="213"/>
      <c r="O343" s="213"/>
      <c r="P343" s="214">
        <f>SUM(P344:P375)</f>
        <v>0</v>
      </c>
      <c r="Q343" s="213"/>
      <c r="R343" s="214">
        <f>SUM(R344:R375)</f>
        <v>1.06324266</v>
      </c>
      <c r="S343" s="213"/>
      <c r="T343" s="215">
        <f>SUM(T344:T375)</f>
        <v>0.81800700000000004</v>
      </c>
      <c r="AR343" s="216" t="s">
        <v>153</v>
      </c>
      <c r="AT343" s="217" t="s">
        <v>74</v>
      </c>
      <c r="AU343" s="217" t="s">
        <v>24</v>
      </c>
      <c r="AY343" s="216" t="s">
        <v>144</v>
      </c>
      <c r="BK343" s="218">
        <f>SUM(BK344:BK375)</f>
        <v>0</v>
      </c>
    </row>
    <row r="344" s="1" customFormat="1" ht="25.5" customHeight="1">
      <c r="B344" s="46"/>
      <c r="C344" s="221" t="s">
        <v>484</v>
      </c>
      <c r="D344" s="221" t="s">
        <v>147</v>
      </c>
      <c r="E344" s="222" t="s">
        <v>485</v>
      </c>
      <c r="F344" s="223" t="s">
        <v>486</v>
      </c>
      <c r="G344" s="224" t="s">
        <v>180</v>
      </c>
      <c r="H344" s="225">
        <v>42.142000000000003</v>
      </c>
      <c r="I344" s="226"/>
      <c r="J344" s="227">
        <f>ROUND(I344*H344,2)</f>
        <v>0</v>
      </c>
      <c r="K344" s="223" t="s">
        <v>151</v>
      </c>
      <c r="L344" s="72"/>
      <c r="M344" s="228" t="s">
        <v>22</v>
      </c>
      <c r="N344" s="229" t="s">
        <v>47</v>
      </c>
      <c r="O344" s="47"/>
      <c r="P344" s="230">
        <f>O344*H344</f>
        <v>0</v>
      </c>
      <c r="Q344" s="230">
        <v>0.02503</v>
      </c>
      <c r="R344" s="230">
        <f>Q344*H344</f>
        <v>1.0548142600000001</v>
      </c>
      <c r="S344" s="230">
        <v>0</v>
      </c>
      <c r="T344" s="231">
        <f>S344*H344</f>
        <v>0</v>
      </c>
      <c r="AR344" s="24" t="s">
        <v>181</v>
      </c>
      <c r="AT344" s="24" t="s">
        <v>147</v>
      </c>
      <c r="AU344" s="24" t="s">
        <v>153</v>
      </c>
      <c r="AY344" s="24" t="s">
        <v>144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24" t="s">
        <v>153</v>
      </c>
      <c r="BK344" s="232">
        <f>ROUND(I344*H344,2)</f>
        <v>0</v>
      </c>
      <c r="BL344" s="24" t="s">
        <v>181</v>
      </c>
      <c r="BM344" s="24" t="s">
        <v>487</v>
      </c>
    </row>
    <row r="345" s="1" customFormat="1">
      <c r="B345" s="46"/>
      <c r="C345" s="74"/>
      <c r="D345" s="233" t="s">
        <v>155</v>
      </c>
      <c r="E345" s="74"/>
      <c r="F345" s="234" t="s">
        <v>488</v>
      </c>
      <c r="G345" s="74"/>
      <c r="H345" s="74"/>
      <c r="I345" s="191"/>
      <c r="J345" s="74"/>
      <c r="K345" s="74"/>
      <c r="L345" s="72"/>
      <c r="M345" s="235"/>
      <c r="N345" s="47"/>
      <c r="O345" s="47"/>
      <c r="P345" s="47"/>
      <c r="Q345" s="47"/>
      <c r="R345" s="47"/>
      <c r="S345" s="47"/>
      <c r="T345" s="95"/>
      <c r="AT345" s="24" t="s">
        <v>155</v>
      </c>
      <c r="AU345" s="24" t="s">
        <v>153</v>
      </c>
    </row>
    <row r="346" s="11" customFormat="1">
      <c r="B346" s="236"/>
      <c r="C346" s="237"/>
      <c r="D346" s="233" t="s">
        <v>157</v>
      </c>
      <c r="E346" s="238" t="s">
        <v>22</v>
      </c>
      <c r="F346" s="239" t="s">
        <v>489</v>
      </c>
      <c r="G346" s="237"/>
      <c r="H346" s="238" t="s">
        <v>22</v>
      </c>
      <c r="I346" s="240"/>
      <c r="J346" s="237"/>
      <c r="K346" s="237"/>
      <c r="L346" s="241"/>
      <c r="M346" s="242"/>
      <c r="N346" s="243"/>
      <c r="O346" s="243"/>
      <c r="P346" s="243"/>
      <c r="Q346" s="243"/>
      <c r="R346" s="243"/>
      <c r="S346" s="243"/>
      <c r="T346" s="244"/>
      <c r="AT346" s="245" t="s">
        <v>157</v>
      </c>
      <c r="AU346" s="245" t="s">
        <v>153</v>
      </c>
      <c r="AV346" s="11" t="s">
        <v>24</v>
      </c>
      <c r="AW346" s="11" t="s">
        <v>39</v>
      </c>
      <c r="AX346" s="11" t="s">
        <v>75</v>
      </c>
      <c r="AY346" s="245" t="s">
        <v>144</v>
      </c>
    </row>
    <row r="347" s="12" customFormat="1">
      <c r="B347" s="246"/>
      <c r="C347" s="247"/>
      <c r="D347" s="233" t="s">
        <v>157</v>
      </c>
      <c r="E347" s="248" t="s">
        <v>22</v>
      </c>
      <c r="F347" s="249" t="s">
        <v>490</v>
      </c>
      <c r="G347" s="247"/>
      <c r="H347" s="250">
        <v>13.08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AT347" s="256" t="s">
        <v>157</v>
      </c>
      <c r="AU347" s="256" t="s">
        <v>153</v>
      </c>
      <c r="AV347" s="12" t="s">
        <v>153</v>
      </c>
      <c r="AW347" s="12" t="s">
        <v>39</v>
      </c>
      <c r="AX347" s="12" t="s">
        <v>75</v>
      </c>
      <c r="AY347" s="256" t="s">
        <v>144</v>
      </c>
    </row>
    <row r="348" s="12" customFormat="1">
      <c r="B348" s="246"/>
      <c r="C348" s="247"/>
      <c r="D348" s="233" t="s">
        <v>157</v>
      </c>
      <c r="E348" s="248" t="s">
        <v>22</v>
      </c>
      <c r="F348" s="249" t="s">
        <v>491</v>
      </c>
      <c r="G348" s="247"/>
      <c r="H348" s="250">
        <v>-1.3999999999999999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AT348" s="256" t="s">
        <v>157</v>
      </c>
      <c r="AU348" s="256" t="s">
        <v>153</v>
      </c>
      <c r="AV348" s="12" t="s">
        <v>153</v>
      </c>
      <c r="AW348" s="12" t="s">
        <v>39</v>
      </c>
      <c r="AX348" s="12" t="s">
        <v>75</v>
      </c>
      <c r="AY348" s="256" t="s">
        <v>144</v>
      </c>
    </row>
    <row r="349" s="11" customFormat="1">
      <c r="B349" s="236"/>
      <c r="C349" s="237"/>
      <c r="D349" s="233" t="s">
        <v>157</v>
      </c>
      <c r="E349" s="238" t="s">
        <v>22</v>
      </c>
      <c r="F349" s="239" t="s">
        <v>492</v>
      </c>
      <c r="G349" s="237"/>
      <c r="H349" s="238" t="s">
        <v>22</v>
      </c>
      <c r="I349" s="240"/>
      <c r="J349" s="237"/>
      <c r="K349" s="237"/>
      <c r="L349" s="241"/>
      <c r="M349" s="242"/>
      <c r="N349" s="243"/>
      <c r="O349" s="243"/>
      <c r="P349" s="243"/>
      <c r="Q349" s="243"/>
      <c r="R349" s="243"/>
      <c r="S349" s="243"/>
      <c r="T349" s="244"/>
      <c r="AT349" s="245" t="s">
        <v>157</v>
      </c>
      <c r="AU349" s="245" t="s">
        <v>153</v>
      </c>
      <c r="AV349" s="11" t="s">
        <v>24</v>
      </c>
      <c r="AW349" s="11" t="s">
        <v>39</v>
      </c>
      <c r="AX349" s="11" t="s">
        <v>75</v>
      </c>
      <c r="AY349" s="245" t="s">
        <v>144</v>
      </c>
    </row>
    <row r="350" s="12" customFormat="1">
      <c r="B350" s="246"/>
      <c r="C350" s="247"/>
      <c r="D350" s="233" t="s">
        <v>157</v>
      </c>
      <c r="E350" s="248" t="s">
        <v>22</v>
      </c>
      <c r="F350" s="249" t="s">
        <v>493</v>
      </c>
      <c r="G350" s="247"/>
      <c r="H350" s="250">
        <v>34.661999999999999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AT350" s="256" t="s">
        <v>157</v>
      </c>
      <c r="AU350" s="256" t="s">
        <v>153</v>
      </c>
      <c r="AV350" s="12" t="s">
        <v>153</v>
      </c>
      <c r="AW350" s="12" t="s">
        <v>39</v>
      </c>
      <c r="AX350" s="12" t="s">
        <v>75</v>
      </c>
      <c r="AY350" s="256" t="s">
        <v>144</v>
      </c>
    </row>
    <row r="351" s="12" customFormat="1">
      <c r="B351" s="246"/>
      <c r="C351" s="247"/>
      <c r="D351" s="233" t="s">
        <v>157</v>
      </c>
      <c r="E351" s="248" t="s">
        <v>22</v>
      </c>
      <c r="F351" s="249" t="s">
        <v>494</v>
      </c>
      <c r="G351" s="247"/>
      <c r="H351" s="250">
        <v>-4.2000000000000002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AT351" s="256" t="s">
        <v>157</v>
      </c>
      <c r="AU351" s="256" t="s">
        <v>153</v>
      </c>
      <c r="AV351" s="12" t="s">
        <v>153</v>
      </c>
      <c r="AW351" s="12" t="s">
        <v>39</v>
      </c>
      <c r="AX351" s="12" t="s">
        <v>75</v>
      </c>
      <c r="AY351" s="256" t="s">
        <v>144</v>
      </c>
    </row>
    <row r="352" s="13" customFormat="1">
      <c r="B352" s="257"/>
      <c r="C352" s="258"/>
      <c r="D352" s="233" t="s">
        <v>157</v>
      </c>
      <c r="E352" s="259" t="s">
        <v>22</v>
      </c>
      <c r="F352" s="260" t="s">
        <v>160</v>
      </c>
      <c r="G352" s="258"/>
      <c r="H352" s="261">
        <v>42.142000000000003</v>
      </c>
      <c r="I352" s="262"/>
      <c r="J352" s="258"/>
      <c r="K352" s="258"/>
      <c r="L352" s="263"/>
      <c r="M352" s="264"/>
      <c r="N352" s="265"/>
      <c r="O352" s="265"/>
      <c r="P352" s="265"/>
      <c r="Q352" s="265"/>
      <c r="R352" s="265"/>
      <c r="S352" s="265"/>
      <c r="T352" s="266"/>
      <c r="AT352" s="267" t="s">
        <v>157</v>
      </c>
      <c r="AU352" s="267" t="s">
        <v>153</v>
      </c>
      <c r="AV352" s="13" t="s">
        <v>152</v>
      </c>
      <c r="AW352" s="13" t="s">
        <v>39</v>
      </c>
      <c r="AX352" s="13" t="s">
        <v>24</v>
      </c>
      <c r="AY352" s="267" t="s">
        <v>144</v>
      </c>
    </row>
    <row r="353" s="1" customFormat="1" ht="16.5" customHeight="1">
      <c r="B353" s="46"/>
      <c r="C353" s="221" t="s">
        <v>495</v>
      </c>
      <c r="D353" s="221" t="s">
        <v>147</v>
      </c>
      <c r="E353" s="222" t="s">
        <v>496</v>
      </c>
      <c r="F353" s="223" t="s">
        <v>497</v>
      </c>
      <c r="G353" s="224" t="s">
        <v>180</v>
      </c>
      <c r="H353" s="225">
        <v>42.142000000000003</v>
      </c>
      <c r="I353" s="226"/>
      <c r="J353" s="227">
        <f>ROUND(I353*H353,2)</f>
        <v>0</v>
      </c>
      <c r="K353" s="223" t="s">
        <v>151</v>
      </c>
      <c r="L353" s="72"/>
      <c r="M353" s="228" t="s">
        <v>22</v>
      </c>
      <c r="N353" s="229" t="s">
        <v>47</v>
      </c>
      <c r="O353" s="47"/>
      <c r="P353" s="230">
        <f>O353*H353</f>
        <v>0</v>
      </c>
      <c r="Q353" s="230">
        <v>0.00020000000000000001</v>
      </c>
      <c r="R353" s="230">
        <f>Q353*H353</f>
        <v>0.0084284000000000008</v>
      </c>
      <c r="S353" s="230">
        <v>0</v>
      </c>
      <c r="T353" s="231">
        <f>S353*H353</f>
        <v>0</v>
      </c>
      <c r="AR353" s="24" t="s">
        <v>181</v>
      </c>
      <c r="AT353" s="24" t="s">
        <v>147</v>
      </c>
      <c r="AU353" s="24" t="s">
        <v>153</v>
      </c>
      <c r="AY353" s="24" t="s">
        <v>144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24" t="s">
        <v>153</v>
      </c>
      <c r="BK353" s="232">
        <f>ROUND(I353*H353,2)</f>
        <v>0</v>
      </c>
      <c r="BL353" s="24" t="s">
        <v>181</v>
      </c>
      <c r="BM353" s="24" t="s">
        <v>498</v>
      </c>
    </row>
    <row r="354" s="1" customFormat="1">
      <c r="B354" s="46"/>
      <c r="C354" s="74"/>
      <c r="D354" s="233" t="s">
        <v>155</v>
      </c>
      <c r="E354" s="74"/>
      <c r="F354" s="234" t="s">
        <v>499</v>
      </c>
      <c r="G354" s="74"/>
      <c r="H354" s="74"/>
      <c r="I354" s="191"/>
      <c r="J354" s="74"/>
      <c r="K354" s="74"/>
      <c r="L354" s="72"/>
      <c r="M354" s="235"/>
      <c r="N354" s="47"/>
      <c r="O354" s="47"/>
      <c r="P354" s="47"/>
      <c r="Q354" s="47"/>
      <c r="R354" s="47"/>
      <c r="S354" s="47"/>
      <c r="T354" s="95"/>
      <c r="AT354" s="24" t="s">
        <v>155</v>
      </c>
      <c r="AU354" s="24" t="s">
        <v>153</v>
      </c>
    </row>
    <row r="355" s="11" customFormat="1">
      <c r="B355" s="236"/>
      <c r="C355" s="237"/>
      <c r="D355" s="233" t="s">
        <v>157</v>
      </c>
      <c r="E355" s="238" t="s">
        <v>22</v>
      </c>
      <c r="F355" s="239" t="s">
        <v>489</v>
      </c>
      <c r="G355" s="237"/>
      <c r="H355" s="238" t="s">
        <v>22</v>
      </c>
      <c r="I355" s="240"/>
      <c r="J355" s="237"/>
      <c r="K355" s="237"/>
      <c r="L355" s="241"/>
      <c r="M355" s="242"/>
      <c r="N355" s="243"/>
      <c r="O355" s="243"/>
      <c r="P355" s="243"/>
      <c r="Q355" s="243"/>
      <c r="R355" s="243"/>
      <c r="S355" s="243"/>
      <c r="T355" s="244"/>
      <c r="AT355" s="245" t="s">
        <v>157</v>
      </c>
      <c r="AU355" s="245" t="s">
        <v>153</v>
      </c>
      <c r="AV355" s="11" t="s">
        <v>24</v>
      </c>
      <c r="AW355" s="11" t="s">
        <v>39</v>
      </c>
      <c r="AX355" s="11" t="s">
        <v>75</v>
      </c>
      <c r="AY355" s="245" t="s">
        <v>144</v>
      </c>
    </row>
    <row r="356" s="12" customFormat="1">
      <c r="B356" s="246"/>
      <c r="C356" s="247"/>
      <c r="D356" s="233" t="s">
        <v>157</v>
      </c>
      <c r="E356" s="248" t="s">
        <v>22</v>
      </c>
      <c r="F356" s="249" t="s">
        <v>490</v>
      </c>
      <c r="G356" s="247"/>
      <c r="H356" s="250">
        <v>13.08</v>
      </c>
      <c r="I356" s="251"/>
      <c r="J356" s="247"/>
      <c r="K356" s="247"/>
      <c r="L356" s="252"/>
      <c r="M356" s="253"/>
      <c r="N356" s="254"/>
      <c r="O356" s="254"/>
      <c r="P356" s="254"/>
      <c r="Q356" s="254"/>
      <c r="R356" s="254"/>
      <c r="S356" s="254"/>
      <c r="T356" s="255"/>
      <c r="AT356" s="256" t="s">
        <v>157</v>
      </c>
      <c r="AU356" s="256" t="s">
        <v>153</v>
      </c>
      <c r="AV356" s="12" t="s">
        <v>153</v>
      </c>
      <c r="AW356" s="12" t="s">
        <v>39</v>
      </c>
      <c r="AX356" s="12" t="s">
        <v>75</v>
      </c>
      <c r="AY356" s="256" t="s">
        <v>144</v>
      </c>
    </row>
    <row r="357" s="12" customFormat="1">
      <c r="B357" s="246"/>
      <c r="C357" s="247"/>
      <c r="D357" s="233" t="s">
        <v>157</v>
      </c>
      <c r="E357" s="248" t="s">
        <v>22</v>
      </c>
      <c r="F357" s="249" t="s">
        <v>491</v>
      </c>
      <c r="G357" s="247"/>
      <c r="H357" s="250">
        <v>-1.3999999999999999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AT357" s="256" t="s">
        <v>157</v>
      </c>
      <c r="AU357" s="256" t="s">
        <v>153</v>
      </c>
      <c r="AV357" s="12" t="s">
        <v>153</v>
      </c>
      <c r="AW357" s="12" t="s">
        <v>39</v>
      </c>
      <c r="AX357" s="12" t="s">
        <v>75</v>
      </c>
      <c r="AY357" s="256" t="s">
        <v>144</v>
      </c>
    </row>
    <row r="358" s="11" customFormat="1">
      <c r="B358" s="236"/>
      <c r="C358" s="237"/>
      <c r="D358" s="233" t="s">
        <v>157</v>
      </c>
      <c r="E358" s="238" t="s">
        <v>22</v>
      </c>
      <c r="F358" s="239" t="s">
        <v>492</v>
      </c>
      <c r="G358" s="237"/>
      <c r="H358" s="238" t="s">
        <v>22</v>
      </c>
      <c r="I358" s="240"/>
      <c r="J358" s="237"/>
      <c r="K358" s="237"/>
      <c r="L358" s="241"/>
      <c r="M358" s="242"/>
      <c r="N358" s="243"/>
      <c r="O358" s="243"/>
      <c r="P358" s="243"/>
      <c r="Q358" s="243"/>
      <c r="R358" s="243"/>
      <c r="S358" s="243"/>
      <c r="T358" s="244"/>
      <c r="AT358" s="245" t="s">
        <v>157</v>
      </c>
      <c r="AU358" s="245" t="s">
        <v>153</v>
      </c>
      <c r="AV358" s="11" t="s">
        <v>24</v>
      </c>
      <c r="AW358" s="11" t="s">
        <v>39</v>
      </c>
      <c r="AX358" s="11" t="s">
        <v>75</v>
      </c>
      <c r="AY358" s="245" t="s">
        <v>144</v>
      </c>
    </row>
    <row r="359" s="12" customFormat="1">
      <c r="B359" s="246"/>
      <c r="C359" s="247"/>
      <c r="D359" s="233" t="s">
        <v>157</v>
      </c>
      <c r="E359" s="248" t="s">
        <v>22</v>
      </c>
      <c r="F359" s="249" t="s">
        <v>493</v>
      </c>
      <c r="G359" s="247"/>
      <c r="H359" s="250">
        <v>34.661999999999999</v>
      </c>
      <c r="I359" s="251"/>
      <c r="J359" s="247"/>
      <c r="K359" s="247"/>
      <c r="L359" s="252"/>
      <c r="M359" s="253"/>
      <c r="N359" s="254"/>
      <c r="O359" s="254"/>
      <c r="P359" s="254"/>
      <c r="Q359" s="254"/>
      <c r="R359" s="254"/>
      <c r="S359" s="254"/>
      <c r="T359" s="255"/>
      <c r="AT359" s="256" t="s">
        <v>157</v>
      </c>
      <c r="AU359" s="256" t="s">
        <v>153</v>
      </c>
      <c r="AV359" s="12" t="s">
        <v>153</v>
      </c>
      <c r="AW359" s="12" t="s">
        <v>39</v>
      </c>
      <c r="AX359" s="12" t="s">
        <v>75</v>
      </c>
      <c r="AY359" s="256" t="s">
        <v>144</v>
      </c>
    </row>
    <row r="360" s="12" customFormat="1">
      <c r="B360" s="246"/>
      <c r="C360" s="247"/>
      <c r="D360" s="233" t="s">
        <v>157</v>
      </c>
      <c r="E360" s="248" t="s">
        <v>22</v>
      </c>
      <c r="F360" s="249" t="s">
        <v>494</v>
      </c>
      <c r="G360" s="247"/>
      <c r="H360" s="250">
        <v>-4.2000000000000002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AT360" s="256" t="s">
        <v>157</v>
      </c>
      <c r="AU360" s="256" t="s">
        <v>153</v>
      </c>
      <c r="AV360" s="12" t="s">
        <v>153</v>
      </c>
      <c r="AW360" s="12" t="s">
        <v>39</v>
      </c>
      <c r="AX360" s="12" t="s">
        <v>75</v>
      </c>
      <c r="AY360" s="256" t="s">
        <v>144</v>
      </c>
    </row>
    <row r="361" s="13" customFormat="1">
      <c r="B361" s="257"/>
      <c r="C361" s="258"/>
      <c r="D361" s="233" t="s">
        <v>157</v>
      </c>
      <c r="E361" s="259" t="s">
        <v>22</v>
      </c>
      <c r="F361" s="260" t="s">
        <v>160</v>
      </c>
      <c r="G361" s="258"/>
      <c r="H361" s="261">
        <v>42.142000000000003</v>
      </c>
      <c r="I361" s="262"/>
      <c r="J361" s="258"/>
      <c r="K361" s="258"/>
      <c r="L361" s="263"/>
      <c r="M361" s="264"/>
      <c r="N361" s="265"/>
      <c r="O361" s="265"/>
      <c r="P361" s="265"/>
      <c r="Q361" s="265"/>
      <c r="R361" s="265"/>
      <c r="S361" s="265"/>
      <c r="T361" s="266"/>
      <c r="AT361" s="267" t="s">
        <v>157</v>
      </c>
      <c r="AU361" s="267" t="s">
        <v>153</v>
      </c>
      <c r="AV361" s="13" t="s">
        <v>152</v>
      </c>
      <c r="AW361" s="13" t="s">
        <v>39</v>
      </c>
      <c r="AX361" s="13" t="s">
        <v>24</v>
      </c>
      <c r="AY361" s="267" t="s">
        <v>144</v>
      </c>
    </row>
    <row r="362" s="1" customFormat="1" ht="25.5" customHeight="1">
      <c r="B362" s="46"/>
      <c r="C362" s="221" t="s">
        <v>500</v>
      </c>
      <c r="D362" s="221" t="s">
        <v>147</v>
      </c>
      <c r="E362" s="222" t="s">
        <v>501</v>
      </c>
      <c r="F362" s="223" t="s">
        <v>502</v>
      </c>
      <c r="G362" s="224" t="s">
        <v>180</v>
      </c>
      <c r="H362" s="225">
        <v>25.763999999999999</v>
      </c>
      <c r="I362" s="226"/>
      <c r="J362" s="227">
        <f>ROUND(I362*H362,2)</f>
        <v>0</v>
      </c>
      <c r="K362" s="223" t="s">
        <v>151</v>
      </c>
      <c r="L362" s="72"/>
      <c r="M362" s="228" t="s">
        <v>22</v>
      </c>
      <c r="N362" s="229" t="s">
        <v>47</v>
      </c>
      <c r="O362" s="47"/>
      <c r="P362" s="230">
        <f>O362*H362</f>
        <v>0</v>
      </c>
      <c r="Q362" s="230">
        <v>0</v>
      </c>
      <c r="R362" s="230">
        <f>Q362*H362</f>
        <v>0</v>
      </c>
      <c r="S362" s="230">
        <v>0.03175</v>
      </c>
      <c r="T362" s="231">
        <f>S362*H362</f>
        <v>0.81800700000000004</v>
      </c>
      <c r="AR362" s="24" t="s">
        <v>181</v>
      </c>
      <c r="AT362" s="24" t="s">
        <v>147</v>
      </c>
      <c r="AU362" s="24" t="s">
        <v>153</v>
      </c>
      <c r="AY362" s="24" t="s">
        <v>144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24" t="s">
        <v>153</v>
      </c>
      <c r="BK362" s="232">
        <f>ROUND(I362*H362,2)</f>
        <v>0</v>
      </c>
      <c r="BL362" s="24" t="s">
        <v>181</v>
      </c>
      <c r="BM362" s="24" t="s">
        <v>503</v>
      </c>
    </row>
    <row r="363" s="1" customFormat="1">
      <c r="B363" s="46"/>
      <c r="C363" s="74"/>
      <c r="D363" s="233" t="s">
        <v>155</v>
      </c>
      <c r="E363" s="74"/>
      <c r="F363" s="234" t="s">
        <v>504</v>
      </c>
      <c r="G363" s="74"/>
      <c r="H363" s="74"/>
      <c r="I363" s="191"/>
      <c r="J363" s="74"/>
      <c r="K363" s="74"/>
      <c r="L363" s="72"/>
      <c r="M363" s="235"/>
      <c r="N363" s="47"/>
      <c r="O363" s="47"/>
      <c r="P363" s="47"/>
      <c r="Q363" s="47"/>
      <c r="R363" s="47"/>
      <c r="S363" s="47"/>
      <c r="T363" s="95"/>
      <c r="AT363" s="24" t="s">
        <v>155</v>
      </c>
      <c r="AU363" s="24" t="s">
        <v>153</v>
      </c>
    </row>
    <row r="364" s="11" customFormat="1">
      <c r="B364" s="236"/>
      <c r="C364" s="237"/>
      <c r="D364" s="233" t="s">
        <v>157</v>
      </c>
      <c r="E364" s="238" t="s">
        <v>22</v>
      </c>
      <c r="F364" s="239" t="s">
        <v>505</v>
      </c>
      <c r="G364" s="237"/>
      <c r="H364" s="238" t="s">
        <v>22</v>
      </c>
      <c r="I364" s="240"/>
      <c r="J364" s="237"/>
      <c r="K364" s="237"/>
      <c r="L364" s="241"/>
      <c r="M364" s="242"/>
      <c r="N364" s="243"/>
      <c r="O364" s="243"/>
      <c r="P364" s="243"/>
      <c r="Q364" s="243"/>
      <c r="R364" s="243"/>
      <c r="S364" s="243"/>
      <c r="T364" s="244"/>
      <c r="AT364" s="245" t="s">
        <v>157</v>
      </c>
      <c r="AU364" s="245" t="s">
        <v>153</v>
      </c>
      <c r="AV364" s="11" t="s">
        <v>24</v>
      </c>
      <c r="AW364" s="11" t="s">
        <v>39</v>
      </c>
      <c r="AX364" s="11" t="s">
        <v>75</v>
      </c>
      <c r="AY364" s="245" t="s">
        <v>144</v>
      </c>
    </row>
    <row r="365" s="12" customFormat="1">
      <c r="B365" s="246"/>
      <c r="C365" s="247"/>
      <c r="D365" s="233" t="s">
        <v>157</v>
      </c>
      <c r="E365" s="248" t="s">
        <v>22</v>
      </c>
      <c r="F365" s="249" t="s">
        <v>506</v>
      </c>
      <c r="G365" s="247"/>
      <c r="H365" s="250">
        <v>29.763999999999999</v>
      </c>
      <c r="I365" s="251"/>
      <c r="J365" s="247"/>
      <c r="K365" s="247"/>
      <c r="L365" s="252"/>
      <c r="M365" s="253"/>
      <c r="N365" s="254"/>
      <c r="O365" s="254"/>
      <c r="P365" s="254"/>
      <c r="Q365" s="254"/>
      <c r="R365" s="254"/>
      <c r="S365" s="254"/>
      <c r="T365" s="255"/>
      <c r="AT365" s="256" t="s">
        <v>157</v>
      </c>
      <c r="AU365" s="256" t="s">
        <v>153</v>
      </c>
      <c r="AV365" s="12" t="s">
        <v>153</v>
      </c>
      <c r="AW365" s="12" t="s">
        <v>39</v>
      </c>
      <c r="AX365" s="12" t="s">
        <v>75</v>
      </c>
      <c r="AY365" s="256" t="s">
        <v>144</v>
      </c>
    </row>
    <row r="366" s="12" customFormat="1">
      <c r="B366" s="246"/>
      <c r="C366" s="247"/>
      <c r="D366" s="233" t="s">
        <v>157</v>
      </c>
      <c r="E366" s="248" t="s">
        <v>22</v>
      </c>
      <c r="F366" s="249" t="s">
        <v>507</v>
      </c>
      <c r="G366" s="247"/>
      <c r="H366" s="250">
        <v>-4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AT366" s="256" t="s">
        <v>157</v>
      </c>
      <c r="AU366" s="256" t="s">
        <v>153</v>
      </c>
      <c r="AV366" s="12" t="s">
        <v>153</v>
      </c>
      <c r="AW366" s="12" t="s">
        <v>39</v>
      </c>
      <c r="AX366" s="12" t="s">
        <v>75</v>
      </c>
      <c r="AY366" s="256" t="s">
        <v>144</v>
      </c>
    </row>
    <row r="367" s="13" customFormat="1">
      <c r="B367" s="257"/>
      <c r="C367" s="258"/>
      <c r="D367" s="233" t="s">
        <v>157</v>
      </c>
      <c r="E367" s="259" t="s">
        <v>22</v>
      </c>
      <c r="F367" s="260" t="s">
        <v>160</v>
      </c>
      <c r="G367" s="258"/>
      <c r="H367" s="261">
        <v>25.763999999999999</v>
      </c>
      <c r="I367" s="262"/>
      <c r="J367" s="258"/>
      <c r="K367" s="258"/>
      <c r="L367" s="263"/>
      <c r="M367" s="264"/>
      <c r="N367" s="265"/>
      <c r="O367" s="265"/>
      <c r="P367" s="265"/>
      <c r="Q367" s="265"/>
      <c r="R367" s="265"/>
      <c r="S367" s="265"/>
      <c r="T367" s="266"/>
      <c r="AT367" s="267" t="s">
        <v>157</v>
      </c>
      <c r="AU367" s="267" t="s">
        <v>153</v>
      </c>
      <c r="AV367" s="13" t="s">
        <v>152</v>
      </c>
      <c r="AW367" s="13" t="s">
        <v>39</v>
      </c>
      <c r="AX367" s="13" t="s">
        <v>24</v>
      </c>
      <c r="AY367" s="267" t="s">
        <v>144</v>
      </c>
    </row>
    <row r="368" s="1" customFormat="1" ht="16.5" customHeight="1">
      <c r="B368" s="46"/>
      <c r="C368" s="221" t="s">
        <v>508</v>
      </c>
      <c r="D368" s="221" t="s">
        <v>147</v>
      </c>
      <c r="E368" s="222" t="s">
        <v>509</v>
      </c>
      <c r="F368" s="223" t="s">
        <v>510</v>
      </c>
      <c r="G368" s="224" t="s">
        <v>180</v>
      </c>
      <c r="H368" s="225">
        <v>30.462</v>
      </c>
      <c r="I368" s="226"/>
      <c r="J368" s="227">
        <f>ROUND(I368*H368,2)</f>
        <v>0</v>
      </c>
      <c r="K368" s="223" t="s">
        <v>22</v>
      </c>
      <c r="L368" s="72"/>
      <c r="M368" s="228" t="s">
        <v>22</v>
      </c>
      <c r="N368" s="229" t="s">
        <v>47</v>
      </c>
      <c r="O368" s="47"/>
      <c r="P368" s="230">
        <f>O368*H368</f>
        <v>0</v>
      </c>
      <c r="Q368" s="230">
        <v>0</v>
      </c>
      <c r="R368" s="230">
        <f>Q368*H368</f>
        <v>0</v>
      </c>
      <c r="S368" s="230">
        <v>0</v>
      </c>
      <c r="T368" s="231">
        <f>S368*H368</f>
        <v>0</v>
      </c>
      <c r="AR368" s="24" t="s">
        <v>181</v>
      </c>
      <c r="AT368" s="24" t="s">
        <v>147</v>
      </c>
      <c r="AU368" s="24" t="s">
        <v>153</v>
      </c>
      <c r="AY368" s="24" t="s">
        <v>144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24" t="s">
        <v>153</v>
      </c>
      <c r="BK368" s="232">
        <f>ROUND(I368*H368,2)</f>
        <v>0</v>
      </c>
      <c r="BL368" s="24" t="s">
        <v>181</v>
      </c>
      <c r="BM368" s="24" t="s">
        <v>511</v>
      </c>
    </row>
    <row r="369" s="1" customFormat="1">
      <c r="B369" s="46"/>
      <c r="C369" s="74"/>
      <c r="D369" s="233" t="s">
        <v>155</v>
      </c>
      <c r="E369" s="74"/>
      <c r="F369" s="234" t="s">
        <v>510</v>
      </c>
      <c r="G369" s="74"/>
      <c r="H369" s="74"/>
      <c r="I369" s="191"/>
      <c r="J369" s="74"/>
      <c r="K369" s="74"/>
      <c r="L369" s="72"/>
      <c r="M369" s="235"/>
      <c r="N369" s="47"/>
      <c r="O369" s="47"/>
      <c r="P369" s="47"/>
      <c r="Q369" s="47"/>
      <c r="R369" s="47"/>
      <c r="S369" s="47"/>
      <c r="T369" s="95"/>
      <c r="AT369" s="24" t="s">
        <v>155</v>
      </c>
      <c r="AU369" s="24" t="s">
        <v>153</v>
      </c>
    </row>
    <row r="370" s="11" customFormat="1">
      <c r="B370" s="236"/>
      <c r="C370" s="237"/>
      <c r="D370" s="233" t="s">
        <v>157</v>
      </c>
      <c r="E370" s="238" t="s">
        <v>22</v>
      </c>
      <c r="F370" s="239" t="s">
        <v>492</v>
      </c>
      <c r="G370" s="237"/>
      <c r="H370" s="238" t="s">
        <v>22</v>
      </c>
      <c r="I370" s="240"/>
      <c r="J370" s="237"/>
      <c r="K370" s="237"/>
      <c r="L370" s="241"/>
      <c r="M370" s="242"/>
      <c r="N370" s="243"/>
      <c r="O370" s="243"/>
      <c r="P370" s="243"/>
      <c r="Q370" s="243"/>
      <c r="R370" s="243"/>
      <c r="S370" s="243"/>
      <c r="T370" s="244"/>
      <c r="AT370" s="245" t="s">
        <v>157</v>
      </c>
      <c r="AU370" s="245" t="s">
        <v>153</v>
      </c>
      <c r="AV370" s="11" t="s">
        <v>24</v>
      </c>
      <c r="AW370" s="11" t="s">
        <v>39</v>
      </c>
      <c r="AX370" s="11" t="s">
        <v>75</v>
      </c>
      <c r="AY370" s="245" t="s">
        <v>144</v>
      </c>
    </row>
    <row r="371" s="12" customFormat="1">
      <c r="B371" s="246"/>
      <c r="C371" s="247"/>
      <c r="D371" s="233" t="s">
        <v>157</v>
      </c>
      <c r="E371" s="248" t="s">
        <v>22</v>
      </c>
      <c r="F371" s="249" t="s">
        <v>493</v>
      </c>
      <c r="G371" s="247"/>
      <c r="H371" s="250">
        <v>34.661999999999999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AT371" s="256" t="s">
        <v>157</v>
      </c>
      <c r="AU371" s="256" t="s">
        <v>153</v>
      </c>
      <c r="AV371" s="12" t="s">
        <v>153</v>
      </c>
      <c r="AW371" s="12" t="s">
        <v>39</v>
      </c>
      <c r="AX371" s="12" t="s">
        <v>75</v>
      </c>
      <c r="AY371" s="256" t="s">
        <v>144</v>
      </c>
    </row>
    <row r="372" s="12" customFormat="1">
      <c r="B372" s="246"/>
      <c r="C372" s="247"/>
      <c r="D372" s="233" t="s">
        <v>157</v>
      </c>
      <c r="E372" s="248" t="s">
        <v>22</v>
      </c>
      <c r="F372" s="249" t="s">
        <v>494</v>
      </c>
      <c r="G372" s="247"/>
      <c r="H372" s="250">
        <v>-4.2000000000000002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AT372" s="256" t="s">
        <v>157</v>
      </c>
      <c r="AU372" s="256" t="s">
        <v>153</v>
      </c>
      <c r="AV372" s="12" t="s">
        <v>153</v>
      </c>
      <c r="AW372" s="12" t="s">
        <v>39</v>
      </c>
      <c r="AX372" s="12" t="s">
        <v>75</v>
      </c>
      <c r="AY372" s="256" t="s">
        <v>144</v>
      </c>
    </row>
    <row r="373" s="13" customFormat="1">
      <c r="B373" s="257"/>
      <c r="C373" s="258"/>
      <c r="D373" s="233" t="s">
        <v>157</v>
      </c>
      <c r="E373" s="259" t="s">
        <v>22</v>
      </c>
      <c r="F373" s="260" t="s">
        <v>160</v>
      </c>
      <c r="G373" s="258"/>
      <c r="H373" s="261">
        <v>30.462</v>
      </c>
      <c r="I373" s="262"/>
      <c r="J373" s="258"/>
      <c r="K373" s="258"/>
      <c r="L373" s="263"/>
      <c r="M373" s="264"/>
      <c r="N373" s="265"/>
      <c r="O373" s="265"/>
      <c r="P373" s="265"/>
      <c r="Q373" s="265"/>
      <c r="R373" s="265"/>
      <c r="S373" s="265"/>
      <c r="T373" s="266"/>
      <c r="AT373" s="267" t="s">
        <v>157</v>
      </c>
      <c r="AU373" s="267" t="s">
        <v>153</v>
      </c>
      <c r="AV373" s="13" t="s">
        <v>152</v>
      </c>
      <c r="AW373" s="13" t="s">
        <v>39</v>
      </c>
      <c r="AX373" s="13" t="s">
        <v>24</v>
      </c>
      <c r="AY373" s="267" t="s">
        <v>144</v>
      </c>
    </row>
    <row r="374" s="1" customFormat="1" ht="16.5" customHeight="1">
      <c r="B374" s="46"/>
      <c r="C374" s="221" t="s">
        <v>512</v>
      </c>
      <c r="D374" s="221" t="s">
        <v>147</v>
      </c>
      <c r="E374" s="222" t="s">
        <v>513</v>
      </c>
      <c r="F374" s="223" t="s">
        <v>514</v>
      </c>
      <c r="G374" s="224" t="s">
        <v>387</v>
      </c>
      <c r="H374" s="290"/>
      <c r="I374" s="226"/>
      <c r="J374" s="227">
        <f>ROUND(I374*H374,2)</f>
        <v>0</v>
      </c>
      <c r="K374" s="223" t="s">
        <v>151</v>
      </c>
      <c r="L374" s="72"/>
      <c r="M374" s="228" t="s">
        <v>22</v>
      </c>
      <c r="N374" s="229" t="s">
        <v>47</v>
      </c>
      <c r="O374" s="47"/>
      <c r="P374" s="230">
        <f>O374*H374</f>
        <v>0</v>
      </c>
      <c r="Q374" s="230">
        <v>0</v>
      </c>
      <c r="R374" s="230">
        <f>Q374*H374</f>
        <v>0</v>
      </c>
      <c r="S374" s="230">
        <v>0</v>
      </c>
      <c r="T374" s="231">
        <f>S374*H374</f>
        <v>0</v>
      </c>
      <c r="AR374" s="24" t="s">
        <v>181</v>
      </c>
      <c r="AT374" s="24" t="s">
        <v>147</v>
      </c>
      <c r="AU374" s="24" t="s">
        <v>153</v>
      </c>
      <c r="AY374" s="24" t="s">
        <v>144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24" t="s">
        <v>153</v>
      </c>
      <c r="BK374" s="232">
        <f>ROUND(I374*H374,2)</f>
        <v>0</v>
      </c>
      <c r="BL374" s="24" t="s">
        <v>181</v>
      </c>
      <c r="BM374" s="24" t="s">
        <v>515</v>
      </c>
    </row>
    <row r="375" s="1" customFormat="1">
      <c r="B375" s="46"/>
      <c r="C375" s="74"/>
      <c r="D375" s="233" t="s">
        <v>155</v>
      </c>
      <c r="E375" s="74"/>
      <c r="F375" s="234" t="s">
        <v>516</v>
      </c>
      <c r="G375" s="74"/>
      <c r="H375" s="74"/>
      <c r="I375" s="191"/>
      <c r="J375" s="74"/>
      <c r="K375" s="74"/>
      <c r="L375" s="72"/>
      <c r="M375" s="235"/>
      <c r="N375" s="47"/>
      <c r="O375" s="47"/>
      <c r="P375" s="47"/>
      <c r="Q375" s="47"/>
      <c r="R375" s="47"/>
      <c r="S375" s="47"/>
      <c r="T375" s="95"/>
      <c r="AT375" s="24" t="s">
        <v>155</v>
      </c>
      <c r="AU375" s="24" t="s">
        <v>153</v>
      </c>
    </row>
    <row r="376" s="10" customFormat="1" ht="29.88" customHeight="1">
      <c r="B376" s="205"/>
      <c r="C376" s="206"/>
      <c r="D376" s="207" t="s">
        <v>74</v>
      </c>
      <c r="E376" s="219" t="s">
        <v>517</v>
      </c>
      <c r="F376" s="219" t="s">
        <v>518</v>
      </c>
      <c r="G376" s="206"/>
      <c r="H376" s="206"/>
      <c r="I376" s="209"/>
      <c r="J376" s="220">
        <f>BK376</f>
        <v>0</v>
      </c>
      <c r="K376" s="206"/>
      <c r="L376" s="211"/>
      <c r="M376" s="212"/>
      <c r="N376" s="213"/>
      <c r="O376" s="213"/>
      <c r="P376" s="214">
        <f>SUM(P377:P410)</f>
        <v>0</v>
      </c>
      <c r="Q376" s="213"/>
      <c r="R376" s="214">
        <f>SUM(R377:R410)</f>
        <v>0.091799999999999993</v>
      </c>
      <c r="S376" s="213"/>
      <c r="T376" s="215">
        <f>SUM(T377:T410)</f>
        <v>0.35139999999999999</v>
      </c>
      <c r="AR376" s="216" t="s">
        <v>153</v>
      </c>
      <c r="AT376" s="217" t="s">
        <v>74</v>
      </c>
      <c r="AU376" s="217" t="s">
        <v>24</v>
      </c>
      <c r="AY376" s="216" t="s">
        <v>144</v>
      </c>
      <c r="BK376" s="218">
        <f>SUM(BK377:BK410)</f>
        <v>0</v>
      </c>
    </row>
    <row r="377" s="1" customFormat="1" ht="25.5" customHeight="1">
      <c r="B377" s="46"/>
      <c r="C377" s="221" t="s">
        <v>519</v>
      </c>
      <c r="D377" s="221" t="s">
        <v>147</v>
      </c>
      <c r="E377" s="222" t="s">
        <v>520</v>
      </c>
      <c r="F377" s="223" t="s">
        <v>521</v>
      </c>
      <c r="G377" s="224" t="s">
        <v>196</v>
      </c>
      <c r="H377" s="225">
        <v>1</v>
      </c>
      <c r="I377" s="226"/>
      <c r="J377" s="227">
        <f>ROUND(I377*H377,2)</f>
        <v>0</v>
      </c>
      <c r="K377" s="223" t="s">
        <v>22</v>
      </c>
      <c r="L377" s="72"/>
      <c r="M377" s="228" t="s">
        <v>22</v>
      </c>
      <c r="N377" s="229" t="s">
        <v>47</v>
      </c>
      <c r="O377" s="47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AR377" s="24" t="s">
        <v>181</v>
      </c>
      <c r="AT377" s="24" t="s">
        <v>147</v>
      </c>
      <c r="AU377" s="24" t="s">
        <v>153</v>
      </c>
      <c r="AY377" s="24" t="s">
        <v>144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24" t="s">
        <v>153</v>
      </c>
      <c r="BK377" s="232">
        <f>ROUND(I377*H377,2)</f>
        <v>0</v>
      </c>
      <c r="BL377" s="24" t="s">
        <v>181</v>
      </c>
      <c r="BM377" s="24" t="s">
        <v>522</v>
      </c>
    </row>
    <row r="378" s="1" customFormat="1">
      <c r="B378" s="46"/>
      <c r="C378" s="74"/>
      <c r="D378" s="233" t="s">
        <v>155</v>
      </c>
      <c r="E378" s="74"/>
      <c r="F378" s="234" t="s">
        <v>523</v>
      </c>
      <c r="G378" s="74"/>
      <c r="H378" s="74"/>
      <c r="I378" s="191"/>
      <c r="J378" s="74"/>
      <c r="K378" s="74"/>
      <c r="L378" s="72"/>
      <c r="M378" s="235"/>
      <c r="N378" s="47"/>
      <c r="O378" s="47"/>
      <c r="P378" s="47"/>
      <c r="Q378" s="47"/>
      <c r="R378" s="47"/>
      <c r="S378" s="47"/>
      <c r="T378" s="95"/>
      <c r="AT378" s="24" t="s">
        <v>155</v>
      </c>
      <c r="AU378" s="24" t="s">
        <v>153</v>
      </c>
    </row>
    <row r="379" s="1" customFormat="1" ht="16.5" customHeight="1">
      <c r="B379" s="46"/>
      <c r="C379" s="221" t="s">
        <v>524</v>
      </c>
      <c r="D379" s="221" t="s">
        <v>147</v>
      </c>
      <c r="E379" s="222" t="s">
        <v>525</v>
      </c>
      <c r="F379" s="223" t="s">
        <v>526</v>
      </c>
      <c r="G379" s="224" t="s">
        <v>196</v>
      </c>
      <c r="H379" s="225">
        <v>4</v>
      </c>
      <c r="I379" s="226"/>
      <c r="J379" s="227">
        <f>ROUND(I379*H379,2)</f>
        <v>0</v>
      </c>
      <c r="K379" s="223" t="s">
        <v>22</v>
      </c>
      <c r="L379" s="72"/>
      <c r="M379" s="228" t="s">
        <v>22</v>
      </c>
      <c r="N379" s="229" t="s">
        <v>47</v>
      </c>
      <c r="O379" s="47"/>
      <c r="P379" s="230">
        <f>O379*H379</f>
        <v>0</v>
      </c>
      <c r="Q379" s="230">
        <v>0</v>
      </c>
      <c r="R379" s="230">
        <f>Q379*H379</f>
        <v>0</v>
      </c>
      <c r="S379" s="230">
        <v>0</v>
      </c>
      <c r="T379" s="231">
        <f>S379*H379</f>
        <v>0</v>
      </c>
      <c r="AR379" s="24" t="s">
        <v>181</v>
      </c>
      <c r="AT379" s="24" t="s">
        <v>147</v>
      </c>
      <c r="AU379" s="24" t="s">
        <v>153</v>
      </c>
      <c r="AY379" s="24" t="s">
        <v>144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24" t="s">
        <v>153</v>
      </c>
      <c r="BK379" s="232">
        <f>ROUND(I379*H379,2)</f>
        <v>0</v>
      </c>
      <c r="BL379" s="24" t="s">
        <v>181</v>
      </c>
      <c r="BM379" s="24" t="s">
        <v>527</v>
      </c>
    </row>
    <row r="380" s="1" customFormat="1" ht="16.5" customHeight="1">
      <c r="B380" s="46"/>
      <c r="C380" s="221" t="s">
        <v>528</v>
      </c>
      <c r="D380" s="221" t="s">
        <v>147</v>
      </c>
      <c r="E380" s="222" t="s">
        <v>529</v>
      </c>
      <c r="F380" s="223" t="s">
        <v>530</v>
      </c>
      <c r="G380" s="224" t="s">
        <v>196</v>
      </c>
      <c r="H380" s="225">
        <v>3</v>
      </c>
      <c r="I380" s="226"/>
      <c r="J380" s="227">
        <f>ROUND(I380*H380,2)</f>
        <v>0</v>
      </c>
      <c r="K380" s="223" t="s">
        <v>22</v>
      </c>
      <c r="L380" s="72"/>
      <c r="M380" s="228" t="s">
        <v>22</v>
      </c>
      <c r="N380" s="229" t="s">
        <v>47</v>
      </c>
      <c r="O380" s="47"/>
      <c r="P380" s="230">
        <f>O380*H380</f>
        <v>0</v>
      </c>
      <c r="Q380" s="230">
        <v>0</v>
      </c>
      <c r="R380" s="230">
        <f>Q380*H380</f>
        <v>0</v>
      </c>
      <c r="S380" s="230">
        <v>0</v>
      </c>
      <c r="T380" s="231">
        <f>S380*H380</f>
        <v>0</v>
      </c>
      <c r="AR380" s="24" t="s">
        <v>181</v>
      </c>
      <c r="AT380" s="24" t="s">
        <v>147</v>
      </c>
      <c r="AU380" s="24" t="s">
        <v>153</v>
      </c>
      <c r="AY380" s="24" t="s">
        <v>144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24" t="s">
        <v>153</v>
      </c>
      <c r="BK380" s="232">
        <f>ROUND(I380*H380,2)</f>
        <v>0</v>
      </c>
      <c r="BL380" s="24" t="s">
        <v>181</v>
      </c>
      <c r="BM380" s="24" t="s">
        <v>531</v>
      </c>
    </row>
    <row r="381" s="1" customFormat="1" ht="16.5" customHeight="1">
      <c r="B381" s="46"/>
      <c r="C381" s="221" t="s">
        <v>532</v>
      </c>
      <c r="D381" s="221" t="s">
        <v>147</v>
      </c>
      <c r="E381" s="222" t="s">
        <v>533</v>
      </c>
      <c r="F381" s="223" t="s">
        <v>534</v>
      </c>
      <c r="G381" s="224" t="s">
        <v>196</v>
      </c>
      <c r="H381" s="225">
        <v>9</v>
      </c>
      <c r="I381" s="226"/>
      <c r="J381" s="227">
        <f>ROUND(I381*H381,2)</f>
        <v>0</v>
      </c>
      <c r="K381" s="223" t="s">
        <v>151</v>
      </c>
      <c r="L381" s="72"/>
      <c r="M381" s="228" t="s">
        <v>22</v>
      </c>
      <c r="N381" s="229" t="s">
        <v>47</v>
      </c>
      <c r="O381" s="47"/>
      <c r="P381" s="230">
        <f>O381*H381</f>
        <v>0</v>
      </c>
      <c r="Q381" s="230">
        <v>0</v>
      </c>
      <c r="R381" s="230">
        <f>Q381*H381</f>
        <v>0</v>
      </c>
      <c r="S381" s="230">
        <v>0.0018</v>
      </c>
      <c r="T381" s="231">
        <f>S381*H381</f>
        <v>0.016199999999999999</v>
      </c>
      <c r="AR381" s="24" t="s">
        <v>181</v>
      </c>
      <c r="AT381" s="24" t="s">
        <v>147</v>
      </c>
      <c r="AU381" s="24" t="s">
        <v>153</v>
      </c>
      <c r="AY381" s="24" t="s">
        <v>144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24" t="s">
        <v>153</v>
      </c>
      <c r="BK381" s="232">
        <f>ROUND(I381*H381,2)</f>
        <v>0</v>
      </c>
      <c r="BL381" s="24" t="s">
        <v>181</v>
      </c>
      <c r="BM381" s="24" t="s">
        <v>535</v>
      </c>
    </row>
    <row r="382" s="1" customFormat="1">
      <c r="B382" s="46"/>
      <c r="C382" s="74"/>
      <c r="D382" s="233" t="s">
        <v>155</v>
      </c>
      <c r="E382" s="74"/>
      <c r="F382" s="234" t="s">
        <v>534</v>
      </c>
      <c r="G382" s="74"/>
      <c r="H382" s="74"/>
      <c r="I382" s="191"/>
      <c r="J382" s="74"/>
      <c r="K382" s="74"/>
      <c r="L382" s="72"/>
      <c r="M382" s="235"/>
      <c r="N382" s="47"/>
      <c r="O382" s="47"/>
      <c r="P382" s="47"/>
      <c r="Q382" s="47"/>
      <c r="R382" s="47"/>
      <c r="S382" s="47"/>
      <c r="T382" s="95"/>
      <c r="AT382" s="24" t="s">
        <v>155</v>
      </c>
      <c r="AU382" s="24" t="s">
        <v>153</v>
      </c>
    </row>
    <row r="383" s="11" customFormat="1">
      <c r="B383" s="236"/>
      <c r="C383" s="237"/>
      <c r="D383" s="233" t="s">
        <v>157</v>
      </c>
      <c r="E383" s="238" t="s">
        <v>22</v>
      </c>
      <c r="F383" s="239" t="s">
        <v>536</v>
      </c>
      <c r="G383" s="237"/>
      <c r="H383" s="238" t="s">
        <v>22</v>
      </c>
      <c r="I383" s="240"/>
      <c r="J383" s="237"/>
      <c r="K383" s="237"/>
      <c r="L383" s="241"/>
      <c r="M383" s="242"/>
      <c r="N383" s="243"/>
      <c r="O383" s="243"/>
      <c r="P383" s="243"/>
      <c r="Q383" s="243"/>
      <c r="R383" s="243"/>
      <c r="S383" s="243"/>
      <c r="T383" s="244"/>
      <c r="AT383" s="245" t="s">
        <v>157</v>
      </c>
      <c r="AU383" s="245" t="s">
        <v>153</v>
      </c>
      <c r="AV383" s="11" t="s">
        <v>24</v>
      </c>
      <c r="AW383" s="11" t="s">
        <v>39</v>
      </c>
      <c r="AX383" s="11" t="s">
        <v>75</v>
      </c>
      <c r="AY383" s="245" t="s">
        <v>144</v>
      </c>
    </row>
    <row r="384" s="12" customFormat="1">
      <c r="B384" s="246"/>
      <c r="C384" s="247"/>
      <c r="D384" s="233" t="s">
        <v>157</v>
      </c>
      <c r="E384" s="248" t="s">
        <v>22</v>
      </c>
      <c r="F384" s="249" t="s">
        <v>212</v>
      </c>
      <c r="G384" s="247"/>
      <c r="H384" s="250">
        <v>9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AT384" s="256" t="s">
        <v>157</v>
      </c>
      <c r="AU384" s="256" t="s">
        <v>153</v>
      </c>
      <c r="AV384" s="12" t="s">
        <v>153</v>
      </c>
      <c r="AW384" s="12" t="s">
        <v>39</v>
      </c>
      <c r="AX384" s="12" t="s">
        <v>75</v>
      </c>
      <c r="AY384" s="256" t="s">
        <v>144</v>
      </c>
    </row>
    <row r="385" s="13" customFormat="1">
      <c r="B385" s="257"/>
      <c r="C385" s="258"/>
      <c r="D385" s="233" t="s">
        <v>157</v>
      </c>
      <c r="E385" s="259" t="s">
        <v>22</v>
      </c>
      <c r="F385" s="260" t="s">
        <v>160</v>
      </c>
      <c r="G385" s="258"/>
      <c r="H385" s="261">
        <v>9</v>
      </c>
      <c r="I385" s="262"/>
      <c r="J385" s="258"/>
      <c r="K385" s="258"/>
      <c r="L385" s="263"/>
      <c r="M385" s="264"/>
      <c r="N385" s="265"/>
      <c r="O385" s="265"/>
      <c r="P385" s="265"/>
      <c r="Q385" s="265"/>
      <c r="R385" s="265"/>
      <c r="S385" s="265"/>
      <c r="T385" s="266"/>
      <c r="AT385" s="267" t="s">
        <v>157</v>
      </c>
      <c r="AU385" s="267" t="s">
        <v>153</v>
      </c>
      <c r="AV385" s="13" t="s">
        <v>152</v>
      </c>
      <c r="AW385" s="13" t="s">
        <v>39</v>
      </c>
      <c r="AX385" s="13" t="s">
        <v>24</v>
      </c>
      <c r="AY385" s="267" t="s">
        <v>144</v>
      </c>
    </row>
    <row r="386" s="1" customFormat="1" ht="16.5" customHeight="1">
      <c r="B386" s="46"/>
      <c r="C386" s="221" t="s">
        <v>537</v>
      </c>
      <c r="D386" s="221" t="s">
        <v>147</v>
      </c>
      <c r="E386" s="222" t="s">
        <v>538</v>
      </c>
      <c r="F386" s="223" t="s">
        <v>539</v>
      </c>
      <c r="G386" s="224" t="s">
        <v>196</v>
      </c>
      <c r="H386" s="225">
        <v>9</v>
      </c>
      <c r="I386" s="226"/>
      <c r="J386" s="227">
        <f>ROUND(I386*H386,2)</f>
        <v>0</v>
      </c>
      <c r="K386" s="223" t="s">
        <v>151</v>
      </c>
      <c r="L386" s="72"/>
      <c r="M386" s="228" t="s">
        <v>22</v>
      </c>
      <c r="N386" s="229" t="s">
        <v>47</v>
      </c>
      <c r="O386" s="47"/>
      <c r="P386" s="230">
        <f>O386*H386</f>
        <v>0</v>
      </c>
      <c r="Q386" s="230">
        <v>0</v>
      </c>
      <c r="R386" s="230">
        <f>Q386*H386</f>
        <v>0</v>
      </c>
      <c r="S386" s="230">
        <v>0.024</v>
      </c>
      <c r="T386" s="231">
        <f>S386*H386</f>
        <v>0.216</v>
      </c>
      <c r="AR386" s="24" t="s">
        <v>181</v>
      </c>
      <c r="AT386" s="24" t="s">
        <v>147</v>
      </c>
      <c r="AU386" s="24" t="s">
        <v>153</v>
      </c>
      <c r="AY386" s="24" t="s">
        <v>144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24" t="s">
        <v>153</v>
      </c>
      <c r="BK386" s="232">
        <f>ROUND(I386*H386,2)</f>
        <v>0</v>
      </c>
      <c r="BL386" s="24" t="s">
        <v>181</v>
      </c>
      <c r="BM386" s="24" t="s">
        <v>540</v>
      </c>
    </row>
    <row r="387" s="1" customFormat="1">
      <c r="B387" s="46"/>
      <c r="C387" s="74"/>
      <c r="D387" s="233" t="s">
        <v>155</v>
      </c>
      <c r="E387" s="74"/>
      <c r="F387" s="234" t="s">
        <v>541</v>
      </c>
      <c r="G387" s="74"/>
      <c r="H387" s="74"/>
      <c r="I387" s="191"/>
      <c r="J387" s="74"/>
      <c r="K387" s="74"/>
      <c r="L387" s="72"/>
      <c r="M387" s="235"/>
      <c r="N387" s="47"/>
      <c r="O387" s="47"/>
      <c r="P387" s="47"/>
      <c r="Q387" s="47"/>
      <c r="R387" s="47"/>
      <c r="S387" s="47"/>
      <c r="T387" s="95"/>
      <c r="AT387" s="24" t="s">
        <v>155</v>
      </c>
      <c r="AU387" s="24" t="s">
        <v>153</v>
      </c>
    </row>
    <row r="388" s="11" customFormat="1">
      <c r="B388" s="236"/>
      <c r="C388" s="237"/>
      <c r="D388" s="233" t="s">
        <v>157</v>
      </c>
      <c r="E388" s="238" t="s">
        <v>22</v>
      </c>
      <c r="F388" s="239" t="s">
        <v>536</v>
      </c>
      <c r="G388" s="237"/>
      <c r="H388" s="238" t="s">
        <v>22</v>
      </c>
      <c r="I388" s="240"/>
      <c r="J388" s="237"/>
      <c r="K388" s="237"/>
      <c r="L388" s="241"/>
      <c r="M388" s="242"/>
      <c r="N388" s="243"/>
      <c r="O388" s="243"/>
      <c r="P388" s="243"/>
      <c r="Q388" s="243"/>
      <c r="R388" s="243"/>
      <c r="S388" s="243"/>
      <c r="T388" s="244"/>
      <c r="AT388" s="245" t="s">
        <v>157</v>
      </c>
      <c r="AU388" s="245" t="s">
        <v>153</v>
      </c>
      <c r="AV388" s="11" t="s">
        <v>24</v>
      </c>
      <c r="AW388" s="11" t="s">
        <v>39</v>
      </c>
      <c r="AX388" s="11" t="s">
        <v>75</v>
      </c>
      <c r="AY388" s="245" t="s">
        <v>144</v>
      </c>
    </row>
    <row r="389" s="12" customFormat="1">
      <c r="B389" s="246"/>
      <c r="C389" s="247"/>
      <c r="D389" s="233" t="s">
        <v>157</v>
      </c>
      <c r="E389" s="248" t="s">
        <v>22</v>
      </c>
      <c r="F389" s="249" t="s">
        <v>212</v>
      </c>
      <c r="G389" s="247"/>
      <c r="H389" s="250">
        <v>9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AT389" s="256" t="s">
        <v>157</v>
      </c>
      <c r="AU389" s="256" t="s">
        <v>153</v>
      </c>
      <c r="AV389" s="12" t="s">
        <v>153</v>
      </c>
      <c r="AW389" s="12" t="s">
        <v>39</v>
      </c>
      <c r="AX389" s="12" t="s">
        <v>75</v>
      </c>
      <c r="AY389" s="256" t="s">
        <v>144</v>
      </c>
    </row>
    <row r="390" s="13" customFormat="1">
      <c r="B390" s="257"/>
      <c r="C390" s="258"/>
      <c r="D390" s="233" t="s">
        <v>157</v>
      </c>
      <c r="E390" s="259" t="s">
        <v>22</v>
      </c>
      <c r="F390" s="260" t="s">
        <v>160</v>
      </c>
      <c r="G390" s="258"/>
      <c r="H390" s="261">
        <v>9</v>
      </c>
      <c r="I390" s="262"/>
      <c r="J390" s="258"/>
      <c r="K390" s="258"/>
      <c r="L390" s="263"/>
      <c r="M390" s="264"/>
      <c r="N390" s="265"/>
      <c r="O390" s="265"/>
      <c r="P390" s="265"/>
      <c r="Q390" s="265"/>
      <c r="R390" s="265"/>
      <c r="S390" s="265"/>
      <c r="T390" s="266"/>
      <c r="AT390" s="267" t="s">
        <v>157</v>
      </c>
      <c r="AU390" s="267" t="s">
        <v>153</v>
      </c>
      <c r="AV390" s="13" t="s">
        <v>152</v>
      </c>
      <c r="AW390" s="13" t="s">
        <v>39</v>
      </c>
      <c r="AX390" s="13" t="s">
        <v>24</v>
      </c>
      <c r="AY390" s="267" t="s">
        <v>144</v>
      </c>
    </row>
    <row r="391" s="1" customFormat="1" ht="25.5" customHeight="1">
      <c r="B391" s="46"/>
      <c r="C391" s="221" t="s">
        <v>542</v>
      </c>
      <c r="D391" s="221" t="s">
        <v>147</v>
      </c>
      <c r="E391" s="222" t="s">
        <v>543</v>
      </c>
      <c r="F391" s="223" t="s">
        <v>544</v>
      </c>
      <c r="G391" s="224" t="s">
        <v>196</v>
      </c>
      <c r="H391" s="225">
        <v>8</v>
      </c>
      <c r="I391" s="226"/>
      <c r="J391" s="227">
        <f>ROUND(I391*H391,2)</f>
        <v>0</v>
      </c>
      <c r="K391" s="223" t="s">
        <v>151</v>
      </c>
      <c r="L391" s="72"/>
      <c r="M391" s="228" t="s">
        <v>22</v>
      </c>
      <c r="N391" s="229" t="s">
        <v>47</v>
      </c>
      <c r="O391" s="47"/>
      <c r="P391" s="230">
        <f>O391*H391</f>
        <v>0</v>
      </c>
      <c r="Q391" s="230">
        <v>0</v>
      </c>
      <c r="R391" s="230">
        <f>Q391*H391</f>
        <v>0</v>
      </c>
      <c r="S391" s="230">
        <v>0.0149</v>
      </c>
      <c r="T391" s="231">
        <f>S391*H391</f>
        <v>0.1192</v>
      </c>
      <c r="AR391" s="24" t="s">
        <v>181</v>
      </c>
      <c r="AT391" s="24" t="s">
        <v>147</v>
      </c>
      <c r="AU391" s="24" t="s">
        <v>153</v>
      </c>
      <c r="AY391" s="24" t="s">
        <v>144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24" t="s">
        <v>153</v>
      </c>
      <c r="BK391" s="232">
        <f>ROUND(I391*H391,2)</f>
        <v>0</v>
      </c>
      <c r="BL391" s="24" t="s">
        <v>181</v>
      </c>
      <c r="BM391" s="24" t="s">
        <v>545</v>
      </c>
    </row>
    <row r="392" s="1" customFormat="1">
      <c r="B392" s="46"/>
      <c r="C392" s="74"/>
      <c r="D392" s="233" t="s">
        <v>155</v>
      </c>
      <c r="E392" s="74"/>
      <c r="F392" s="234" t="s">
        <v>546</v>
      </c>
      <c r="G392" s="74"/>
      <c r="H392" s="74"/>
      <c r="I392" s="191"/>
      <c r="J392" s="74"/>
      <c r="K392" s="74"/>
      <c r="L392" s="72"/>
      <c r="M392" s="235"/>
      <c r="N392" s="47"/>
      <c r="O392" s="47"/>
      <c r="P392" s="47"/>
      <c r="Q392" s="47"/>
      <c r="R392" s="47"/>
      <c r="S392" s="47"/>
      <c r="T392" s="95"/>
      <c r="AT392" s="24" t="s">
        <v>155</v>
      </c>
      <c r="AU392" s="24" t="s">
        <v>153</v>
      </c>
    </row>
    <row r="393" s="11" customFormat="1">
      <c r="B393" s="236"/>
      <c r="C393" s="237"/>
      <c r="D393" s="233" t="s">
        <v>157</v>
      </c>
      <c r="E393" s="238" t="s">
        <v>22</v>
      </c>
      <c r="F393" s="239" t="s">
        <v>547</v>
      </c>
      <c r="G393" s="237"/>
      <c r="H393" s="238" t="s">
        <v>22</v>
      </c>
      <c r="I393" s="240"/>
      <c r="J393" s="237"/>
      <c r="K393" s="237"/>
      <c r="L393" s="241"/>
      <c r="M393" s="242"/>
      <c r="N393" s="243"/>
      <c r="O393" s="243"/>
      <c r="P393" s="243"/>
      <c r="Q393" s="243"/>
      <c r="R393" s="243"/>
      <c r="S393" s="243"/>
      <c r="T393" s="244"/>
      <c r="AT393" s="245" t="s">
        <v>157</v>
      </c>
      <c r="AU393" s="245" t="s">
        <v>153</v>
      </c>
      <c r="AV393" s="11" t="s">
        <v>24</v>
      </c>
      <c r="AW393" s="11" t="s">
        <v>39</v>
      </c>
      <c r="AX393" s="11" t="s">
        <v>75</v>
      </c>
      <c r="AY393" s="245" t="s">
        <v>144</v>
      </c>
    </row>
    <row r="394" s="12" customFormat="1">
      <c r="B394" s="246"/>
      <c r="C394" s="247"/>
      <c r="D394" s="233" t="s">
        <v>157</v>
      </c>
      <c r="E394" s="248" t="s">
        <v>22</v>
      </c>
      <c r="F394" s="249" t="s">
        <v>548</v>
      </c>
      <c r="G394" s="247"/>
      <c r="H394" s="250">
        <v>8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AT394" s="256" t="s">
        <v>157</v>
      </c>
      <c r="AU394" s="256" t="s">
        <v>153</v>
      </c>
      <c r="AV394" s="12" t="s">
        <v>153</v>
      </c>
      <c r="AW394" s="12" t="s">
        <v>39</v>
      </c>
      <c r="AX394" s="12" t="s">
        <v>24</v>
      </c>
      <c r="AY394" s="256" t="s">
        <v>144</v>
      </c>
    </row>
    <row r="395" s="1" customFormat="1" ht="16.5" customHeight="1">
      <c r="B395" s="46"/>
      <c r="C395" s="280" t="s">
        <v>549</v>
      </c>
      <c r="D395" s="280" t="s">
        <v>264</v>
      </c>
      <c r="E395" s="281" t="s">
        <v>550</v>
      </c>
      <c r="F395" s="282" t="s">
        <v>551</v>
      </c>
      <c r="G395" s="283" t="s">
        <v>325</v>
      </c>
      <c r="H395" s="284">
        <v>11</v>
      </c>
      <c r="I395" s="285"/>
      <c r="J395" s="286">
        <f>ROUND(I395*H395,2)</f>
        <v>0</v>
      </c>
      <c r="K395" s="282" t="s">
        <v>151</v>
      </c>
      <c r="L395" s="287"/>
      <c r="M395" s="288" t="s">
        <v>22</v>
      </c>
      <c r="N395" s="289" t="s">
        <v>47</v>
      </c>
      <c r="O395" s="47"/>
      <c r="P395" s="230">
        <f>O395*H395</f>
        <v>0</v>
      </c>
      <c r="Q395" s="230">
        <v>0.0070000000000000001</v>
      </c>
      <c r="R395" s="230">
        <f>Q395*H395</f>
        <v>0.076999999999999999</v>
      </c>
      <c r="S395" s="230">
        <v>0</v>
      </c>
      <c r="T395" s="231">
        <f>S395*H395</f>
        <v>0</v>
      </c>
      <c r="AR395" s="24" t="s">
        <v>350</v>
      </c>
      <c r="AT395" s="24" t="s">
        <v>264</v>
      </c>
      <c r="AU395" s="24" t="s">
        <v>153</v>
      </c>
      <c r="AY395" s="24" t="s">
        <v>144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24" t="s">
        <v>153</v>
      </c>
      <c r="BK395" s="232">
        <f>ROUND(I395*H395,2)</f>
        <v>0</v>
      </c>
      <c r="BL395" s="24" t="s">
        <v>181</v>
      </c>
      <c r="BM395" s="24" t="s">
        <v>552</v>
      </c>
    </row>
    <row r="396" s="1" customFormat="1">
      <c r="B396" s="46"/>
      <c r="C396" s="74"/>
      <c r="D396" s="233" t="s">
        <v>155</v>
      </c>
      <c r="E396" s="74"/>
      <c r="F396" s="234" t="s">
        <v>551</v>
      </c>
      <c r="G396" s="74"/>
      <c r="H396" s="74"/>
      <c r="I396" s="191"/>
      <c r="J396" s="74"/>
      <c r="K396" s="74"/>
      <c r="L396" s="72"/>
      <c r="M396" s="235"/>
      <c r="N396" s="47"/>
      <c r="O396" s="47"/>
      <c r="P396" s="47"/>
      <c r="Q396" s="47"/>
      <c r="R396" s="47"/>
      <c r="S396" s="47"/>
      <c r="T396" s="95"/>
      <c r="AT396" s="24" t="s">
        <v>155</v>
      </c>
      <c r="AU396" s="24" t="s">
        <v>153</v>
      </c>
    </row>
    <row r="397" s="12" customFormat="1">
      <c r="B397" s="246"/>
      <c r="C397" s="247"/>
      <c r="D397" s="233" t="s">
        <v>157</v>
      </c>
      <c r="E397" s="248" t="s">
        <v>22</v>
      </c>
      <c r="F397" s="249" t="s">
        <v>553</v>
      </c>
      <c r="G397" s="247"/>
      <c r="H397" s="250">
        <v>5.4000000000000004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AT397" s="256" t="s">
        <v>157</v>
      </c>
      <c r="AU397" s="256" t="s">
        <v>153</v>
      </c>
      <c r="AV397" s="12" t="s">
        <v>153</v>
      </c>
      <c r="AW397" s="12" t="s">
        <v>39</v>
      </c>
      <c r="AX397" s="12" t="s">
        <v>75</v>
      </c>
      <c r="AY397" s="256" t="s">
        <v>144</v>
      </c>
    </row>
    <row r="398" s="12" customFormat="1">
      <c r="B398" s="246"/>
      <c r="C398" s="247"/>
      <c r="D398" s="233" t="s">
        <v>157</v>
      </c>
      <c r="E398" s="248" t="s">
        <v>22</v>
      </c>
      <c r="F398" s="249" t="s">
        <v>554</v>
      </c>
      <c r="G398" s="247"/>
      <c r="H398" s="250">
        <v>5.5999999999999996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AT398" s="256" t="s">
        <v>157</v>
      </c>
      <c r="AU398" s="256" t="s">
        <v>153</v>
      </c>
      <c r="AV398" s="12" t="s">
        <v>153</v>
      </c>
      <c r="AW398" s="12" t="s">
        <v>39</v>
      </c>
      <c r="AX398" s="12" t="s">
        <v>75</v>
      </c>
      <c r="AY398" s="256" t="s">
        <v>144</v>
      </c>
    </row>
    <row r="399" s="13" customFormat="1">
      <c r="B399" s="257"/>
      <c r="C399" s="258"/>
      <c r="D399" s="233" t="s">
        <v>157</v>
      </c>
      <c r="E399" s="259" t="s">
        <v>22</v>
      </c>
      <c r="F399" s="260" t="s">
        <v>160</v>
      </c>
      <c r="G399" s="258"/>
      <c r="H399" s="261">
        <v>11</v>
      </c>
      <c r="I399" s="262"/>
      <c r="J399" s="258"/>
      <c r="K399" s="258"/>
      <c r="L399" s="263"/>
      <c r="M399" s="264"/>
      <c r="N399" s="265"/>
      <c r="O399" s="265"/>
      <c r="P399" s="265"/>
      <c r="Q399" s="265"/>
      <c r="R399" s="265"/>
      <c r="S399" s="265"/>
      <c r="T399" s="266"/>
      <c r="AT399" s="267" t="s">
        <v>157</v>
      </c>
      <c r="AU399" s="267" t="s">
        <v>153</v>
      </c>
      <c r="AV399" s="13" t="s">
        <v>152</v>
      </c>
      <c r="AW399" s="13" t="s">
        <v>39</v>
      </c>
      <c r="AX399" s="13" t="s">
        <v>24</v>
      </c>
      <c r="AY399" s="267" t="s">
        <v>144</v>
      </c>
    </row>
    <row r="400" s="1" customFormat="1" ht="16.5" customHeight="1">
      <c r="B400" s="46"/>
      <c r="C400" s="221" t="s">
        <v>555</v>
      </c>
      <c r="D400" s="221" t="s">
        <v>147</v>
      </c>
      <c r="E400" s="222" t="s">
        <v>556</v>
      </c>
      <c r="F400" s="223" t="s">
        <v>557</v>
      </c>
      <c r="G400" s="224" t="s">
        <v>196</v>
      </c>
      <c r="H400" s="225">
        <v>8</v>
      </c>
      <c r="I400" s="226"/>
      <c r="J400" s="227">
        <f>ROUND(I400*H400,2)</f>
        <v>0</v>
      </c>
      <c r="K400" s="223" t="s">
        <v>151</v>
      </c>
      <c r="L400" s="72"/>
      <c r="M400" s="228" t="s">
        <v>22</v>
      </c>
      <c r="N400" s="229" t="s">
        <v>47</v>
      </c>
      <c r="O400" s="47"/>
      <c r="P400" s="230">
        <f>O400*H400</f>
        <v>0</v>
      </c>
      <c r="Q400" s="230">
        <v>0</v>
      </c>
      <c r="R400" s="230">
        <f>Q400*H400</f>
        <v>0</v>
      </c>
      <c r="S400" s="230">
        <v>0</v>
      </c>
      <c r="T400" s="231">
        <f>S400*H400</f>
        <v>0</v>
      </c>
      <c r="AR400" s="24" t="s">
        <v>181</v>
      </c>
      <c r="AT400" s="24" t="s">
        <v>147</v>
      </c>
      <c r="AU400" s="24" t="s">
        <v>153</v>
      </c>
      <c r="AY400" s="24" t="s">
        <v>144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24" t="s">
        <v>153</v>
      </c>
      <c r="BK400" s="232">
        <f>ROUND(I400*H400,2)</f>
        <v>0</v>
      </c>
      <c r="BL400" s="24" t="s">
        <v>181</v>
      </c>
      <c r="BM400" s="24" t="s">
        <v>558</v>
      </c>
    </row>
    <row r="401" s="1" customFormat="1">
      <c r="B401" s="46"/>
      <c r="C401" s="74"/>
      <c r="D401" s="233" t="s">
        <v>155</v>
      </c>
      <c r="E401" s="74"/>
      <c r="F401" s="234" t="s">
        <v>557</v>
      </c>
      <c r="G401" s="74"/>
      <c r="H401" s="74"/>
      <c r="I401" s="191"/>
      <c r="J401" s="74"/>
      <c r="K401" s="74"/>
      <c r="L401" s="72"/>
      <c r="M401" s="235"/>
      <c r="N401" s="47"/>
      <c r="O401" s="47"/>
      <c r="P401" s="47"/>
      <c r="Q401" s="47"/>
      <c r="R401" s="47"/>
      <c r="S401" s="47"/>
      <c r="T401" s="95"/>
      <c r="AT401" s="24" t="s">
        <v>155</v>
      </c>
      <c r="AU401" s="24" t="s">
        <v>153</v>
      </c>
    </row>
    <row r="402" s="11" customFormat="1">
      <c r="B402" s="236"/>
      <c r="C402" s="237"/>
      <c r="D402" s="233" t="s">
        <v>157</v>
      </c>
      <c r="E402" s="238" t="s">
        <v>22</v>
      </c>
      <c r="F402" s="239" t="s">
        <v>559</v>
      </c>
      <c r="G402" s="237"/>
      <c r="H402" s="238" t="s">
        <v>22</v>
      </c>
      <c r="I402" s="240"/>
      <c r="J402" s="237"/>
      <c r="K402" s="237"/>
      <c r="L402" s="241"/>
      <c r="M402" s="242"/>
      <c r="N402" s="243"/>
      <c r="O402" s="243"/>
      <c r="P402" s="243"/>
      <c r="Q402" s="243"/>
      <c r="R402" s="243"/>
      <c r="S402" s="243"/>
      <c r="T402" s="244"/>
      <c r="AT402" s="245" t="s">
        <v>157</v>
      </c>
      <c r="AU402" s="245" t="s">
        <v>153</v>
      </c>
      <c r="AV402" s="11" t="s">
        <v>24</v>
      </c>
      <c r="AW402" s="11" t="s">
        <v>39</v>
      </c>
      <c r="AX402" s="11" t="s">
        <v>75</v>
      </c>
      <c r="AY402" s="245" t="s">
        <v>144</v>
      </c>
    </row>
    <row r="403" s="12" customFormat="1">
      <c r="B403" s="246"/>
      <c r="C403" s="247"/>
      <c r="D403" s="233" t="s">
        <v>157</v>
      </c>
      <c r="E403" s="248" t="s">
        <v>22</v>
      </c>
      <c r="F403" s="249" t="s">
        <v>560</v>
      </c>
      <c r="G403" s="247"/>
      <c r="H403" s="250">
        <v>7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AT403" s="256" t="s">
        <v>157</v>
      </c>
      <c r="AU403" s="256" t="s">
        <v>153</v>
      </c>
      <c r="AV403" s="12" t="s">
        <v>153</v>
      </c>
      <c r="AW403" s="12" t="s">
        <v>39</v>
      </c>
      <c r="AX403" s="12" t="s">
        <v>75</v>
      </c>
      <c r="AY403" s="256" t="s">
        <v>144</v>
      </c>
    </row>
    <row r="404" s="11" customFormat="1">
      <c r="B404" s="236"/>
      <c r="C404" s="237"/>
      <c r="D404" s="233" t="s">
        <v>157</v>
      </c>
      <c r="E404" s="238" t="s">
        <v>22</v>
      </c>
      <c r="F404" s="239" t="s">
        <v>561</v>
      </c>
      <c r="G404" s="237"/>
      <c r="H404" s="238" t="s">
        <v>22</v>
      </c>
      <c r="I404" s="240"/>
      <c r="J404" s="237"/>
      <c r="K404" s="237"/>
      <c r="L404" s="241"/>
      <c r="M404" s="242"/>
      <c r="N404" s="243"/>
      <c r="O404" s="243"/>
      <c r="P404" s="243"/>
      <c r="Q404" s="243"/>
      <c r="R404" s="243"/>
      <c r="S404" s="243"/>
      <c r="T404" s="244"/>
      <c r="AT404" s="245" t="s">
        <v>157</v>
      </c>
      <c r="AU404" s="245" t="s">
        <v>153</v>
      </c>
      <c r="AV404" s="11" t="s">
        <v>24</v>
      </c>
      <c r="AW404" s="11" t="s">
        <v>39</v>
      </c>
      <c r="AX404" s="11" t="s">
        <v>75</v>
      </c>
      <c r="AY404" s="245" t="s">
        <v>144</v>
      </c>
    </row>
    <row r="405" s="12" customFormat="1">
      <c r="B405" s="246"/>
      <c r="C405" s="247"/>
      <c r="D405" s="233" t="s">
        <v>157</v>
      </c>
      <c r="E405" s="248" t="s">
        <v>22</v>
      </c>
      <c r="F405" s="249" t="s">
        <v>24</v>
      </c>
      <c r="G405" s="247"/>
      <c r="H405" s="250">
        <v>1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AT405" s="256" t="s">
        <v>157</v>
      </c>
      <c r="AU405" s="256" t="s">
        <v>153</v>
      </c>
      <c r="AV405" s="12" t="s">
        <v>153</v>
      </c>
      <c r="AW405" s="12" t="s">
        <v>39</v>
      </c>
      <c r="AX405" s="12" t="s">
        <v>75</v>
      </c>
      <c r="AY405" s="256" t="s">
        <v>144</v>
      </c>
    </row>
    <row r="406" s="13" customFormat="1">
      <c r="B406" s="257"/>
      <c r="C406" s="258"/>
      <c r="D406" s="233" t="s">
        <v>157</v>
      </c>
      <c r="E406" s="259" t="s">
        <v>22</v>
      </c>
      <c r="F406" s="260" t="s">
        <v>160</v>
      </c>
      <c r="G406" s="258"/>
      <c r="H406" s="261">
        <v>8</v>
      </c>
      <c r="I406" s="262"/>
      <c r="J406" s="258"/>
      <c r="K406" s="258"/>
      <c r="L406" s="263"/>
      <c r="M406" s="264"/>
      <c r="N406" s="265"/>
      <c r="O406" s="265"/>
      <c r="P406" s="265"/>
      <c r="Q406" s="265"/>
      <c r="R406" s="265"/>
      <c r="S406" s="265"/>
      <c r="T406" s="266"/>
      <c r="AT406" s="267" t="s">
        <v>157</v>
      </c>
      <c r="AU406" s="267" t="s">
        <v>153</v>
      </c>
      <c r="AV406" s="13" t="s">
        <v>152</v>
      </c>
      <c r="AW406" s="13" t="s">
        <v>39</v>
      </c>
      <c r="AX406" s="13" t="s">
        <v>24</v>
      </c>
      <c r="AY406" s="267" t="s">
        <v>144</v>
      </c>
    </row>
    <row r="407" s="1" customFormat="1" ht="16.5" customHeight="1">
      <c r="B407" s="46"/>
      <c r="C407" s="280" t="s">
        <v>562</v>
      </c>
      <c r="D407" s="280" t="s">
        <v>264</v>
      </c>
      <c r="E407" s="281" t="s">
        <v>563</v>
      </c>
      <c r="F407" s="282" t="s">
        <v>564</v>
      </c>
      <c r="G407" s="283" t="s">
        <v>196</v>
      </c>
      <c r="H407" s="284">
        <v>8</v>
      </c>
      <c r="I407" s="285"/>
      <c r="J407" s="286">
        <f>ROUND(I407*H407,2)</f>
        <v>0</v>
      </c>
      <c r="K407" s="282" t="s">
        <v>151</v>
      </c>
      <c r="L407" s="287"/>
      <c r="M407" s="288" t="s">
        <v>22</v>
      </c>
      <c r="N407" s="289" t="s">
        <v>47</v>
      </c>
      <c r="O407" s="47"/>
      <c r="P407" s="230">
        <f>O407*H407</f>
        <v>0</v>
      </c>
      <c r="Q407" s="230">
        <v>0.0018500000000000001</v>
      </c>
      <c r="R407" s="230">
        <f>Q407*H407</f>
        <v>0.014800000000000001</v>
      </c>
      <c r="S407" s="230">
        <v>0</v>
      </c>
      <c r="T407" s="231">
        <f>S407*H407</f>
        <v>0</v>
      </c>
      <c r="AR407" s="24" t="s">
        <v>350</v>
      </c>
      <c r="AT407" s="24" t="s">
        <v>264</v>
      </c>
      <c r="AU407" s="24" t="s">
        <v>153</v>
      </c>
      <c r="AY407" s="24" t="s">
        <v>144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24" t="s">
        <v>153</v>
      </c>
      <c r="BK407" s="232">
        <f>ROUND(I407*H407,2)</f>
        <v>0</v>
      </c>
      <c r="BL407" s="24" t="s">
        <v>181</v>
      </c>
      <c r="BM407" s="24" t="s">
        <v>565</v>
      </c>
    </row>
    <row r="408" s="1" customFormat="1">
      <c r="B408" s="46"/>
      <c r="C408" s="74"/>
      <c r="D408" s="233" t="s">
        <v>155</v>
      </c>
      <c r="E408" s="74"/>
      <c r="F408" s="234" t="s">
        <v>564</v>
      </c>
      <c r="G408" s="74"/>
      <c r="H408" s="74"/>
      <c r="I408" s="191"/>
      <c r="J408" s="74"/>
      <c r="K408" s="74"/>
      <c r="L408" s="72"/>
      <c r="M408" s="235"/>
      <c r="N408" s="47"/>
      <c r="O408" s="47"/>
      <c r="P408" s="47"/>
      <c r="Q408" s="47"/>
      <c r="R408" s="47"/>
      <c r="S408" s="47"/>
      <c r="T408" s="95"/>
      <c r="AT408" s="24" t="s">
        <v>155</v>
      </c>
      <c r="AU408" s="24" t="s">
        <v>153</v>
      </c>
    </row>
    <row r="409" s="1" customFormat="1" ht="16.5" customHeight="1">
      <c r="B409" s="46"/>
      <c r="C409" s="221" t="s">
        <v>566</v>
      </c>
      <c r="D409" s="221" t="s">
        <v>147</v>
      </c>
      <c r="E409" s="222" t="s">
        <v>567</v>
      </c>
      <c r="F409" s="223" t="s">
        <v>568</v>
      </c>
      <c r="G409" s="224" t="s">
        <v>387</v>
      </c>
      <c r="H409" s="290"/>
      <c r="I409" s="226"/>
      <c r="J409" s="227">
        <f>ROUND(I409*H409,2)</f>
        <v>0</v>
      </c>
      <c r="K409" s="223" t="s">
        <v>151</v>
      </c>
      <c r="L409" s="72"/>
      <c r="M409" s="228" t="s">
        <v>22</v>
      </c>
      <c r="N409" s="229" t="s">
        <v>47</v>
      </c>
      <c r="O409" s="47"/>
      <c r="P409" s="230">
        <f>O409*H409</f>
        <v>0</v>
      </c>
      <c r="Q409" s="230">
        <v>0</v>
      </c>
      <c r="R409" s="230">
        <f>Q409*H409</f>
        <v>0</v>
      </c>
      <c r="S409" s="230">
        <v>0</v>
      </c>
      <c r="T409" s="231">
        <f>S409*H409</f>
        <v>0</v>
      </c>
      <c r="AR409" s="24" t="s">
        <v>181</v>
      </c>
      <c r="AT409" s="24" t="s">
        <v>147</v>
      </c>
      <c r="AU409" s="24" t="s">
        <v>153</v>
      </c>
      <c r="AY409" s="24" t="s">
        <v>144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24" t="s">
        <v>153</v>
      </c>
      <c r="BK409" s="232">
        <f>ROUND(I409*H409,2)</f>
        <v>0</v>
      </c>
      <c r="BL409" s="24" t="s">
        <v>181</v>
      </c>
      <c r="BM409" s="24" t="s">
        <v>569</v>
      </c>
    </row>
    <row r="410" s="1" customFormat="1">
      <c r="B410" s="46"/>
      <c r="C410" s="74"/>
      <c r="D410" s="233" t="s">
        <v>155</v>
      </c>
      <c r="E410" s="74"/>
      <c r="F410" s="234" t="s">
        <v>568</v>
      </c>
      <c r="G410" s="74"/>
      <c r="H410" s="74"/>
      <c r="I410" s="191"/>
      <c r="J410" s="74"/>
      <c r="K410" s="74"/>
      <c r="L410" s="72"/>
      <c r="M410" s="235"/>
      <c r="N410" s="47"/>
      <c r="O410" s="47"/>
      <c r="P410" s="47"/>
      <c r="Q410" s="47"/>
      <c r="R410" s="47"/>
      <c r="S410" s="47"/>
      <c r="T410" s="95"/>
      <c r="AT410" s="24" t="s">
        <v>155</v>
      </c>
      <c r="AU410" s="24" t="s">
        <v>153</v>
      </c>
    </row>
    <row r="411" s="10" customFormat="1" ht="29.88" customHeight="1">
      <c r="B411" s="205"/>
      <c r="C411" s="206"/>
      <c r="D411" s="207" t="s">
        <v>74</v>
      </c>
      <c r="E411" s="219" t="s">
        <v>570</v>
      </c>
      <c r="F411" s="219" t="s">
        <v>571</v>
      </c>
      <c r="G411" s="206"/>
      <c r="H411" s="206"/>
      <c r="I411" s="209"/>
      <c r="J411" s="220">
        <f>BK411</f>
        <v>0</v>
      </c>
      <c r="K411" s="206"/>
      <c r="L411" s="211"/>
      <c r="M411" s="212"/>
      <c r="N411" s="213"/>
      <c r="O411" s="213"/>
      <c r="P411" s="214">
        <f>SUM(P412:P457)</f>
        <v>0</v>
      </c>
      <c r="Q411" s="213"/>
      <c r="R411" s="214">
        <f>SUM(R412:R457)</f>
        <v>1.2191462999999998</v>
      </c>
      <c r="S411" s="213"/>
      <c r="T411" s="215">
        <f>SUM(T412:T457)</f>
        <v>0</v>
      </c>
      <c r="AR411" s="216" t="s">
        <v>153</v>
      </c>
      <c r="AT411" s="217" t="s">
        <v>74</v>
      </c>
      <c r="AU411" s="217" t="s">
        <v>24</v>
      </c>
      <c r="AY411" s="216" t="s">
        <v>144</v>
      </c>
      <c r="BK411" s="218">
        <f>SUM(BK412:BK457)</f>
        <v>0</v>
      </c>
    </row>
    <row r="412" s="1" customFormat="1" ht="16.5" customHeight="1">
      <c r="B412" s="46"/>
      <c r="C412" s="221" t="s">
        <v>572</v>
      </c>
      <c r="D412" s="221" t="s">
        <v>147</v>
      </c>
      <c r="E412" s="222" t="s">
        <v>573</v>
      </c>
      <c r="F412" s="223" t="s">
        <v>574</v>
      </c>
      <c r="G412" s="224" t="s">
        <v>325</v>
      </c>
      <c r="H412" s="225">
        <v>37.560000000000002</v>
      </c>
      <c r="I412" s="226"/>
      <c r="J412" s="227">
        <f>ROUND(I412*H412,2)</f>
        <v>0</v>
      </c>
      <c r="K412" s="223" t="s">
        <v>151</v>
      </c>
      <c r="L412" s="72"/>
      <c r="M412" s="228" t="s">
        <v>22</v>
      </c>
      <c r="N412" s="229" t="s">
        <v>47</v>
      </c>
      <c r="O412" s="47"/>
      <c r="P412" s="230">
        <f>O412*H412</f>
        <v>0</v>
      </c>
      <c r="Q412" s="230">
        <v>0.00042999999999999999</v>
      </c>
      <c r="R412" s="230">
        <f>Q412*H412</f>
        <v>0.0161508</v>
      </c>
      <c r="S412" s="230">
        <v>0</v>
      </c>
      <c r="T412" s="231">
        <f>S412*H412</f>
        <v>0</v>
      </c>
      <c r="AR412" s="24" t="s">
        <v>181</v>
      </c>
      <c r="AT412" s="24" t="s">
        <v>147</v>
      </c>
      <c r="AU412" s="24" t="s">
        <v>153</v>
      </c>
      <c r="AY412" s="24" t="s">
        <v>144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24" t="s">
        <v>153</v>
      </c>
      <c r="BK412" s="232">
        <f>ROUND(I412*H412,2)</f>
        <v>0</v>
      </c>
      <c r="BL412" s="24" t="s">
        <v>181</v>
      </c>
      <c r="BM412" s="24" t="s">
        <v>575</v>
      </c>
    </row>
    <row r="413" s="1" customFormat="1">
      <c r="B413" s="46"/>
      <c r="C413" s="74"/>
      <c r="D413" s="233" t="s">
        <v>155</v>
      </c>
      <c r="E413" s="74"/>
      <c r="F413" s="234" t="s">
        <v>576</v>
      </c>
      <c r="G413" s="74"/>
      <c r="H413" s="74"/>
      <c r="I413" s="191"/>
      <c r="J413" s="74"/>
      <c r="K413" s="74"/>
      <c r="L413" s="72"/>
      <c r="M413" s="235"/>
      <c r="N413" s="47"/>
      <c r="O413" s="47"/>
      <c r="P413" s="47"/>
      <c r="Q413" s="47"/>
      <c r="R413" s="47"/>
      <c r="S413" s="47"/>
      <c r="T413" s="95"/>
      <c r="AT413" s="24" t="s">
        <v>155</v>
      </c>
      <c r="AU413" s="24" t="s">
        <v>153</v>
      </c>
    </row>
    <row r="414" s="11" customFormat="1">
      <c r="B414" s="236"/>
      <c r="C414" s="237"/>
      <c r="D414" s="233" t="s">
        <v>157</v>
      </c>
      <c r="E414" s="238" t="s">
        <v>22</v>
      </c>
      <c r="F414" s="239" t="s">
        <v>577</v>
      </c>
      <c r="G414" s="237"/>
      <c r="H414" s="238" t="s">
        <v>22</v>
      </c>
      <c r="I414" s="240"/>
      <c r="J414" s="237"/>
      <c r="K414" s="237"/>
      <c r="L414" s="241"/>
      <c r="M414" s="242"/>
      <c r="N414" s="243"/>
      <c r="O414" s="243"/>
      <c r="P414" s="243"/>
      <c r="Q414" s="243"/>
      <c r="R414" s="243"/>
      <c r="S414" s="243"/>
      <c r="T414" s="244"/>
      <c r="AT414" s="245" t="s">
        <v>157</v>
      </c>
      <c r="AU414" s="245" t="s">
        <v>153</v>
      </c>
      <c r="AV414" s="11" t="s">
        <v>24</v>
      </c>
      <c r="AW414" s="11" t="s">
        <v>39</v>
      </c>
      <c r="AX414" s="11" t="s">
        <v>75</v>
      </c>
      <c r="AY414" s="245" t="s">
        <v>144</v>
      </c>
    </row>
    <row r="415" s="12" customFormat="1">
      <c r="B415" s="246"/>
      <c r="C415" s="247"/>
      <c r="D415" s="233" t="s">
        <v>157</v>
      </c>
      <c r="E415" s="248" t="s">
        <v>22</v>
      </c>
      <c r="F415" s="249" t="s">
        <v>578</v>
      </c>
      <c r="G415" s="247"/>
      <c r="H415" s="250">
        <v>20.16</v>
      </c>
      <c r="I415" s="251"/>
      <c r="J415" s="247"/>
      <c r="K415" s="247"/>
      <c r="L415" s="252"/>
      <c r="M415" s="253"/>
      <c r="N415" s="254"/>
      <c r="O415" s="254"/>
      <c r="P415" s="254"/>
      <c r="Q415" s="254"/>
      <c r="R415" s="254"/>
      <c r="S415" s="254"/>
      <c r="T415" s="255"/>
      <c r="AT415" s="256" t="s">
        <v>157</v>
      </c>
      <c r="AU415" s="256" t="s">
        <v>153</v>
      </c>
      <c r="AV415" s="12" t="s">
        <v>153</v>
      </c>
      <c r="AW415" s="12" t="s">
        <v>39</v>
      </c>
      <c r="AX415" s="12" t="s">
        <v>75</v>
      </c>
      <c r="AY415" s="256" t="s">
        <v>144</v>
      </c>
    </row>
    <row r="416" s="12" customFormat="1">
      <c r="B416" s="246"/>
      <c r="C416" s="247"/>
      <c r="D416" s="233" t="s">
        <v>157</v>
      </c>
      <c r="E416" s="248" t="s">
        <v>22</v>
      </c>
      <c r="F416" s="249" t="s">
        <v>579</v>
      </c>
      <c r="G416" s="247"/>
      <c r="H416" s="250">
        <v>-4.9000000000000004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AT416" s="256" t="s">
        <v>157</v>
      </c>
      <c r="AU416" s="256" t="s">
        <v>153</v>
      </c>
      <c r="AV416" s="12" t="s">
        <v>153</v>
      </c>
      <c r="AW416" s="12" t="s">
        <v>39</v>
      </c>
      <c r="AX416" s="12" t="s">
        <v>75</v>
      </c>
      <c r="AY416" s="256" t="s">
        <v>144</v>
      </c>
    </row>
    <row r="417" s="11" customFormat="1">
      <c r="B417" s="236"/>
      <c r="C417" s="237"/>
      <c r="D417" s="233" t="s">
        <v>157</v>
      </c>
      <c r="E417" s="238" t="s">
        <v>22</v>
      </c>
      <c r="F417" s="239" t="s">
        <v>580</v>
      </c>
      <c r="G417" s="237"/>
      <c r="H417" s="238" t="s">
        <v>22</v>
      </c>
      <c r="I417" s="240"/>
      <c r="J417" s="237"/>
      <c r="K417" s="237"/>
      <c r="L417" s="241"/>
      <c r="M417" s="242"/>
      <c r="N417" s="243"/>
      <c r="O417" s="243"/>
      <c r="P417" s="243"/>
      <c r="Q417" s="243"/>
      <c r="R417" s="243"/>
      <c r="S417" s="243"/>
      <c r="T417" s="244"/>
      <c r="AT417" s="245" t="s">
        <v>157</v>
      </c>
      <c r="AU417" s="245" t="s">
        <v>153</v>
      </c>
      <c r="AV417" s="11" t="s">
        <v>24</v>
      </c>
      <c r="AW417" s="11" t="s">
        <v>39</v>
      </c>
      <c r="AX417" s="11" t="s">
        <v>75</v>
      </c>
      <c r="AY417" s="245" t="s">
        <v>144</v>
      </c>
    </row>
    <row r="418" s="12" customFormat="1">
      <c r="B418" s="246"/>
      <c r="C418" s="247"/>
      <c r="D418" s="233" t="s">
        <v>157</v>
      </c>
      <c r="E418" s="248" t="s">
        <v>22</v>
      </c>
      <c r="F418" s="249" t="s">
        <v>581</v>
      </c>
      <c r="G418" s="247"/>
      <c r="H418" s="250">
        <v>8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AT418" s="256" t="s">
        <v>157</v>
      </c>
      <c r="AU418" s="256" t="s">
        <v>153</v>
      </c>
      <c r="AV418" s="12" t="s">
        <v>153</v>
      </c>
      <c r="AW418" s="12" t="s">
        <v>39</v>
      </c>
      <c r="AX418" s="12" t="s">
        <v>75</v>
      </c>
      <c r="AY418" s="256" t="s">
        <v>144</v>
      </c>
    </row>
    <row r="419" s="12" customFormat="1">
      <c r="B419" s="246"/>
      <c r="C419" s="247"/>
      <c r="D419" s="233" t="s">
        <v>157</v>
      </c>
      <c r="E419" s="248" t="s">
        <v>22</v>
      </c>
      <c r="F419" s="249" t="s">
        <v>582</v>
      </c>
      <c r="G419" s="247"/>
      <c r="H419" s="250">
        <v>-0.69999999999999996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AT419" s="256" t="s">
        <v>157</v>
      </c>
      <c r="AU419" s="256" t="s">
        <v>153</v>
      </c>
      <c r="AV419" s="12" t="s">
        <v>153</v>
      </c>
      <c r="AW419" s="12" t="s">
        <v>39</v>
      </c>
      <c r="AX419" s="12" t="s">
        <v>75</v>
      </c>
      <c r="AY419" s="256" t="s">
        <v>144</v>
      </c>
    </row>
    <row r="420" s="11" customFormat="1">
      <c r="B420" s="236"/>
      <c r="C420" s="237"/>
      <c r="D420" s="233" t="s">
        <v>157</v>
      </c>
      <c r="E420" s="238" t="s">
        <v>22</v>
      </c>
      <c r="F420" s="239" t="s">
        <v>228</v>
      </c>
      <c r="G420" s="237"/>
      <c r="H420" s="238" t="s">
        <v>22</v>
      </c>
      <c r="I420" s="240"/>
      <c r="J420" s="237"/>
      <c r="K420" s="237"/>
      <c r="L420" s="241"/>
      <c r="M420" s="242"/>
      <c r="N420" s="243"/>
      <c r="O420" s="243"/>
      <c r="P420" s="243"/>
      <c r="Q420" s="243"/>
      <c r="R420" s="243"/>
      <c r="S420" s="243"/>
      <c r="T420" s="244"/>
      <c r="AT420" s="245" t="s">
        <v>157</v>
      </c>
      <c r="AU420" s="245" t="s">
        <v>153</v>
      </c>
      <c r="AV420" s="11" t="s">
        <v>24</v>
      </c>
      <c r="AW420" s="11" t="s">
        <v>39</v>
      </c>
      <c r="AX420" s="11" t="s">
        <v>75</v>
      </c>
      <c r="AY420" s="245" t="s">
        <v>144</v>
      </c>
    </row>
    <row r="421" s="12" customFormat="1">
      <c r="B421" s="246"/>
      <c r="C421" s="247"/>
      <c r="D421" s="233" t="s">
        <v>157</v>
      </c>
      <c r="E421" s="248" t="s">
        <v>22</v>
      </c>
      <c r="F421" s="249" t="s">
        <v>583</v>
      </c>
      <c r="G421" s="247"/>
      <c r="H421" s="250">
        <v>17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AT421" s="256" t="s">
        <v>157</v>
      </c>
      <c r="AU421" s="256" t="s">
        <v>153</v>
      </c>
      <c r="AV421" s="12" t="s">
        <v>153</v>
      </c>
      <c r="AW421" s="12" t="s">
        <v>39</v>
      </c>
      <c r="AX421" s="12" t="s">
        <v>75</v>
      </c>
      <c r="AY421" s="256" t="s">
        <v>144</v>
      </c>
    </row>
    <row r="422" s="12" customFormat="1">
      <c r="B422" s="246"/>
      <c r="C422" s="247"/>
      <c r="D422" s="233" t="s">
        <v>157</v>
      </c>
      <c r="E422" s="248" t="s">
        <v>22</v>
      </c>
      <c r="F422" s="249" t="s">
        <v>584</v>
      </c>
      <c r="G422" s="247"/>
      <c r="H422" s="250">
        <v>-2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AT422" s="256" t="s">
        <v>157</v>
      </c>
      <c r="AU422" s="256" t="s">
        <v>153</v>
      </c>
      <c r="AV422" s="12" t="s">
        <v>153</v>
      </c>
      <c r="AW422" s="12" t="s">
        <v>39</v>
      </c>
      <c r="AX422" s="12" t="s">
        <v>75</v>
      </c>
      <c r="AY422" s="256" t="s">
        <v>144</v>
      </c>
    </row>
    <row r="423" s="13" customFormat="1">
      <c r="B423" s="257"/>
      <c r="C423" s="258"/>
      <c r="D423" s="233" t="s">
        <v>157</v>
      </c>
      <c r="E423" s="259" t="s">
        <v>22</v>
      </c>
      <c r="F423" s="260" t="s">
        <v>160</v>
      </c>
      <c r="G423" s="258"/>
      <c r="H423" s="261">
        <v>37.560000000000002</v>
      </c>
      <c r="I423" s="262"/>
      <c r="J423" s="258"/>
      <c r="K423" s="258"/>
      <c r="L423" s="263"/>
      <c r="M423" s="264"/>
      <c r="N423" s="265"/>
      <c r="O423" s="265"/>
      <c r="P423" s="265"/>
      <c r="Q423" s="265"/>
      <c r="R423" s="265"/>
      <c r="S423" s="265"/>
      <c r="T423" s="266"/>
      <c r="AT423" s="267" t="s">
        <v>157</v>
      </c>
      <c r="AU423" s="267" t="s">
        <v>153</v>
      </c>
      <c r="AV423" s="13" t="s">
        <v>152</v>
      </c>
      <c r="AW423" s="13" t="s">
        <v>39</v>
      </c>
      <c r="AX423" s="13" t="s">
        <v>24</v>
      </c>
      <c r="AY423" s="267" t="s">
        <v>144</v>
      </c>
    </row>
    <row r="424" s="1" customFormat="1" ht="25.5" customHeight="1">
      <c r="B424" s="46"/>
      <c r="C424" s="221" t="s">
        <v>585</v>
      </c>
      <c r="D424" s="221" t="s">
        <v>147</v>
      </c>
      <c r="E424" s="222" t="s">
        <v>586</v>
      </c>
      <c r="F424" s="223" t="s">
        <v>587</v>
      </c>
      <c r="G424" s="224" t="s">
        <v>180</v>
      </c>
      <c r="H424" s="225">
        <v>34.409999999999997</v>
      </c>
      <c r="I424" s="226"/>
      <c r="J424" s="227">
        <f>ROUND(I424*H424,2)</f>
        <v>0</v>
      </c>
      <c r="K424" s="223" t="s">
        <v>151</v>
      </c>
      <c r="L424" s="72"/>
      <c r="M424" s="228" t="s">
        <v>22</v>
      </c>
      <c r="N424" s="229" t="s">
        <v>47</v>
      </c>
      <c r="O424" s="47"/>
      <c r="P424" s="230">
        <f>O424*H424</f>
        <v>0</v>
      </c>
      <c r="Q424" s="230">
        <v>0.0034499999999999999</v>
      </c>
      <c r="R424" s="230">
        <f>Q424*H424</f>
        <v>0.11871449999999999</v>
      </c>
      <c r="S424" s="230">
        <v>0</v>
      </c>
      <c r="T424" s="231">
        <f>S424*H424</f>
        <v>0</v>
      </c>
      <c r="AR424" s="24" t="s">
        <v>181</v>
      </c>
      <c r="AT424" s="24" t="s">
        <v>147</v>
      </c>
      <c r="AU424" s="24" t="s">
        <v>153</v>
      </c>
      <c r="AY424" s="24" t="s">
        <v>144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24" t="s">
        <v>153</v>
      </c>
      <c r="BK424" s="232">
        <f>ROUND(I424*H424,2)</f>
        <v>0</v>
      </c>
      <c r="BL424" s="24" t="s">
        <v>181</v>
      </c>
      <c r="BM424" s="24" t="s">
        <v>588</v>
      </c>
    </row>
    <row r="425" s="1" customFormat="1">
      <c r="B425" s="46"/>
      <c r="C425" s="74"/>
      <c r="D425" s="233" t="s">
        <v>155</v>
      </c>
      <c r="E425" s="74"/>
      <c r="F425" s="234" t="s">
        <v>587</v>
      </c>
      <c r="G425" s="74"/>
      <c r="H425" s="74"/>
      <c r="I425" s="191"/>
      <c r="J425" s="74"/>
      <c r="K425" s="74"/>
      <c r="L425" s="72"/>
      <c r="M425" s="235"/>
      <c r="N425" s="47"/>
      <c r="O425" s="47"/>
      <c r="P425" s="47"/>
      <c r="Q425" s="47"/>
      <c r="R425" s="47"/>
      <c r="S425" s="47"/>
      <c r="T425" s="95"/>
      <c r="AT425" s="24" t="s">
        <v>155</v>
      </c>
      <c r="AU425" s="24" t="s">
        <v>153</v>
      </c>
    </row>
    <row r="426" s="12" customFormat="1">
      <c r="B426" s="246"/>
      <c r="C426" s="247"/>
      <c r="D426" s="233" t="s">
        <v>157</v>
      </c>
      <c r="E426" s="248" t="s">
        <v>22</v>
      </c>
      <c r="F426" s="249" t="s">
        <v>589</v>
      </c>
      <c r="G426" s="247"/>
      <c r="H426" s="250">
        <v>35.600000000000001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AT426" s="256" t="s">
        <v>157</v>
      </c>
      <c r="AU426" s="256" t="s">
        <v>153</v>
      </c>
      <c r="AV426" s="12" t="s">
        <v>153</v>
      </c>
      <c r="AW426" s="12" t="s">
        <v>39</v>
      </c>
      <c r="AX426" s="12" t="s">
        <v>75</v>
      </c>
      <c r="AY426" s="256" t="s">
        <v>144</v>
      </c>
    </row>
    <row r="427" s="12" customFormat="1">
      <c r="B427" s="246"/>
      <c r="C427" s="247"/>
      <c r="D427" s="233" t="s">
        <v>157</v>
      </c>
      <c r="E427" s="248" t="s">
        <v>22</v>
      </c>
      <c r="F427" s="249" t="s">
        <v>590</v>
      </c>
      <c r="G427" s="247"/>
      <c r="H427" s="250">
        <v>-1.19</v>
      </c>
      <c r="I427" s="251"/>
      <c r="J427" s="247"/>
      <c r="K427" s="247"/>
      <c r="L427" s="252"/>
      <c r="M427" s="253"/>
      <c r="N427" s="254"/>
      <c r="O427" s="254"/>
      <c r="P427" s="254"/>
      <c r="Q427" s="254"/>
      <c r="R427" s="254"/>
      <c r="S427" s="254"/>
      <c r="T427" s="255"/>
      <c r="AT427" s="256" t="s">
        <v>157</v>
      </c>
      <c r="AU427" s="256" t="s">
        <v>153</v>
      </c>
      <c r="AV427" s="12" t="s">
        <v>153</v>
      </c>
      <c r="AW427" s="12" t="s">
        <v>39</v>
      </c>
      <c r="AX427" s="12" t="s">
        <v>75</v>
      </c>
      <c r="AY427" s="256" t="s">
        <v>144</v>
      </c>
    </row>
    <row r="428" s="13" customFormat="1">
      <c r="B428" s="257"/>
      <c r="C428" s="258"/>
      <c r="D428" s="233" t="s">
        <v>157</v>
      </c>
      <c r="E428" s="259" t="s">
        <v>22</v>
      </c>
      <c r="F428" s="260" t="s">
        <v>160</v>
      </c>
      <c r="G428" s="258"/>
      <c r="H428" s="261">
        <v>34.409999999999997</v>
      </c>
      <c r="I428" s="262"/>
      <c r="J428" s="258"/>
      <c r="K428" s="258"/>
      <c r="L428" s="263"/>
      <c r="M428" s="264"/>
      <c r="N428" s="265"/>
      <c r="O428" s="265"/>
      <c r="P428" s="265"/>
      <c r="Q428" s="265"/>
      <c r="R428" s="265"/>
      <c r="S428" s="265"/>
      <c r="T428" s="266"/>
      <c r="AT428" s="267" t="s">
        <v>157</v>
      </c>
      <c r="AU428" s="267" t="s">
        <v>153</v>
      </c>
      <c r="AV428" s="13" t="s">
        <v>152</v>
      </c>
      <c r="AW428" s="13" t="s">
        <v>39</v>
      </c>
      <c r="AX428" s="13" t="s">
        <v>24</v>
      </c>
      <c r="AY428" s="267" t="s">
        <v>144</v>
      </c>
    </row>
    <row r="429" s="1" customFormat="1" ht="16.5" customHeight="1">
      <c r="B429" s="46"/>
      <c r="C429" s="280" t="s">
        <v>591</v>
      </c>
      <c r="D429" s="280" t="s">
        <v>264</v>
      </c>
      <c r="E429" s="281" t="s">
        <v>592</v>
      </c>
      <c r="F429" s="282" t="s">
        <v>378</v>
      </c>
      <c r="G429" s="283" t="s">
        <v>180</v>
      </c>
      <c r="H429" s="284">
        <v>41.982999999999997</v>
      </c>
      <c r="I429" s="285"/>
      <c r="J429" s="286">
        <f>ROUND(I429*H429,2)</f>
        <v>0</v>
      </c>
      <c r="K429" s="282" t="s">
        <v>151</v>
      </c>
      <c r="L429" s="287"/>
      <c r="M429" s="288" t="s">
        <v>22</v>
      </c>
      <c r="N429" s="289" t="s">
        <v>47</v>
      </c>
      <c r="O429" s="47"/>
      <c r="P429" s="230">
        <f>O429*H429</f>
        <v>0</v>
      </c>
      <c r="Q429" s="230">
        <v>0.017999999999999999</v>
      </c>
      <c r="R429" s="230">
        <f>Q429*H429</f>
        <v>0.75569399999999987</v>
      </c>
      <c r="S429" s="230">
        <v>0</v>
      </c>
      <c r="T429" s="231">
        <f>S429*H429</f>
        <v>0</v>
      </c>
      <c r="AR429" s="24" t="s">
        <v>350</v>
      </c>
      <c r="AT429" s="24" t="s">
        <v>264</v>
      </c>
      <c r="AU429" s="24" t="s">
        <v>153</v>
      </c>
      <c r="AY429" s="24" t="s">
        <v>144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24" t="s">
        <v>153</v>
      </c>
      <c r="BK429" s="232">
        <f>ROUND(I429*H429,2)</f>
        <v>0</v>
      </c>
      <c r="BL429" s="24" t="s">
        <v>181</v>
      </c>
      <c r="BM429" s="24" t="s">
        <v>593</v>
      </c>
    </row>
    <row r="430" s="1" customFormat="1">
      <c r="B430" s="46"/>
      <c r="C430" s="74"/>
      <c r="D430" s="233" t="s">
        <v>155</v>
      </c>
      <c r="E430" s="74"/>
      <c r="F430" s="234" t="s">
        <v>378</v>
      </c>
      <c r="G430" s="74"/>
      <c r="H430" s="74"/>
      <c r="I430" s="191"/>
      <c r="J430" s="74"/>
      <c r="K430" s="74"/>
      <c r="L430" s="72"/>
      <c r="M430" s="235"/>
      <c r="N430" s="47"/>
      <c r="O430" s="47"/>
      <c r="P430" s="47"/>
      <c r="Q430" s="47"/>
      <c r="R430" s="47"/>
      <c r="S430" s="47"/>
      <c r="T430" s="95"/>
      <c r="AT430" s="24" t="s">
        <v>155</v>
      </c>
      <c r="AU430" s="24" t="s">
        <v>153</v>
      </c>
    </row>
    <row r="431" s="12" customFormat="1">
      <c r="B431" s="246"/>
      <c r="C431" s="247"/>
      <c r="D431" s="233" t="s">
        <v>157</v>
      </c>
      <c r="E431" s="248" t="s">
        <v>22</v>
      </c>
      <c r="F431" s="249" t="s">
        <v>594</v>
      </c>
      <c r="G431" s="247"/>
      <c r="H431" s="250">
        <v>34.409999999999997</v>
      </c>
      <c r="I431" s="251"/>
      <c r="J431" s="247"/>
      <c r="K431" s="247"/>
      <c r="L431" s="252"/>
      <c r="M431" s="253"/>
      <c r="N431" s="254"/>
      <c r="O431" s="254"/>
      <c r="P431" s="254"/>
      <c r="Q431" s="254"/>
      <c r="R431" s="254"/>
      <c r="S431" s="254"/>
      <c r="T431" s="255"/>
      <c r="AT431" s="256" t="s">
        <v>157</v>
      </c>
      <c r="AU431" s="256" t="s">
        <v>153</v>
      </c>
      <c r="AV431" s="12" t="s">
        <v>153</v>
      </c>
      <c r="AW431" s="12" t="s">
        <v>39</v>
      </c>
      <c r="AX431" s="12" t="s">
        <v>75</v>
      </c>
      <c r="AY431" s="256" t="s">
        <v>144</v>
      </c>
    </row>
    <row r="432" s="12" customFormat="1">
      <c r="B432" s="246"/>
      <c r="C432" s="247"/>
      <c r="D432" s="233" t="s">
        <v>157</v>
      </c>
      <c r="E432" s="248" t="s">
        <v>22</v>
      </c>
      <c r="F432" s="249" t="s">
        <v>595</v>
      </c>
      <c r="G432" s="247"/>
      <c r="H432" s="250">
        <v>3.7559999999999998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AT432" s="256" t="s">
        <v>157</v>
      </c>
      <c r="AU432" s="256" t="s">
        <v>153</v>
      </c>
      <c r="AV432" s="12" t="s">
        <v>153</v>
      </c>
      <c r="AW432" s="12" t="s">
        <v>39</v>
      </c>
      <c r="AX432" s="12" t="s">
        <v>75</v>
      </c>
      <c r="AY432" s="256" t="s">
        <v>144</v>
      </c>
    </row>
    <row r="433" s="13" customFormat="1">
      <c r="B433" s="257"/>
      <c r="C433" s="258"/>
      <c r="D433" s="233" t="s">
        <v>157</v>
      </c>
      <c r="E433" s="259" t="s">
        <v>22</v>
      </c>
      <c r="F433" s="260" t="s">
        <v>160</v>
      </c>
      <c r="G433" s="258"/>
      <c r="H433" s="261">
        <v>38.165999999999997</v>
      </c>
      <c r="I433" s="262"/>
      <c r="J433" s="258"/>
      <c r="K433" s="258"/>
      <c r="L433" s="263"/>
      <c r="M433" s="264"/>
      <c r="N433" s="265"/>
      <c r="O433" s="265"/>
      <c r="P433" s="265"/>
      <c r="Q433" s="265"/>
      <c r="R433" s="265"/>
      <c r="S433" s="265"/>
      <c r="T433" s="266"/>
      <c r="AT433" s="267" t="s">
        <v>157</v>
      </c>
      <c r="AU433" s="267" t="s">
        <v>153</v>
      </c>
      <c r="AV433" s="13" t="s">
        <v>152</v>
      </c>
      <c r="AW433" s="13" t="s">
        <v>39</v>
      </c>
      <c r="AX433" s="13" t="s">
        <v>24</v>
      </c>
      <c r="AY433" s="267" t="s">
        <v>144</v>
      </c>
    </row>
    <row r="434" s="12" customFormat="1">
      <c r="B434" s="246"/>
      <c r="C434" s="247"/>
      <c r="D434" s="233" t="s">
        <v>157</v>
      </c>
      <c r="E434" s="247"/>
      <c r="F434" s="249" t="s">
        <v>596</v>
      </c>
      <c r="G434" s="247"/>
      <c r="H434" s="250">
        <v>41.982999999999997</v>
      </c>
      <c r="I434" s="251"/>
      <c r="J434" s="247"/>
      <c r="K434" s="247"/>
      <c r="L434" s="252"/>
      <c r="M434" s="253"/>
      <c r="N434" s="254"/>
      <c r="O434" s="254"/>
      <c r="P434" s="254"/>
      <c r="Q434" s="254"/>
      <c r="R434" s="254"/>
      <c r="S434" s="254"/>
      <c r="T434" s="255"/>
      <c r="AT434" s="256" t="s">
        <v>157</v>
      </c>
      <c r="AU434" s="256" t="s">
        <v>153</v>
      </c>
      <c r="AV434" s="12" t="s">
        <v>153</v>
      </c>
      <c r="AW434" s="12" t="s">
        <v>6</v>
      </c>
      <c r="AX434" s="12" t="s">
        <v>24</v>
      </c>
      <c r="AY434" s="256" t="s">
        <v>144</v>
      </c>
    </row>
    <row r="435" s="1" customFormat="1" ht="16.5" customHeight="1">
      <c r="B435" s="46"/>
      <c r="C435" s="221" t="s">
        <v>597</v>
      </c>
      <c r="D435" s="221" t="s">
        <v>147</v>
      </c>
      <c r="E435" s="222" t="s">
        <v>598</v>
      </c>
      <c r="F435" s="223" t="s">
        <v>599</v>
      </c>
      <c r="G435" s="224" t="s">
        <v>180</v>
      </c>
      <c r="H435" s="225">
        <v>7.8099999999999996</v>
      </c>
      <c r="I435" s="226"/>
      <c r="J435" s="227">
        <f>ROUND(I435*H435,2)</f>
        <v>0</v>
      </c>
      <c r="K435" s="223" t="s">
        <v>151</v>
      </c>
      <c r="L435" s="72"/>
      <c r="M435" s="228" t="s">
        <v>22</v>
      </c>
      <c r="N435" s="229" t="s">
        <v>47</v>
      </c>
      <c r="O435" s="47"/>
      <c r="P435" s="230">
        <f>O435*H435</f>
        <v>0</v>
      </c>
      <c r="Q435" s="230">
        <v>0</v>
      </c>
      <c r="R435" s="230">
        <f>Q435*H435</f>
        <v>0</v>
      </c>
      <c r="S435" s="230">
        <v>0</v>
      </c>
      <c r="T435" s="231">
        <f>S435*H435</f>
        <v>0</v>
      </c>
      <c r="AR435" s="24" t="s">
        <v>181</v>
      </c>
      <c r="AT435" s="24" t="s">
        <v>147</v>
      </c>
      <c r="AU435" s="24" t="s">
        <v>153</v>
      </c>
      <c r="AY435" s="24" t="s">
        <v>144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24" t="s">
        <v>153</v>
      </c>
      <c r="BK435" s="232">
        <f>ROUND(I435*H435,2)</f>
        <v>0</v>
      </c>
      <c r="BL435" s="24" t="s">
        <v>181</v>
      </c>
      <c r="BM435" s="24" t="s">
        <v>600</v>
      </c>
    </row>
    <row r="436" s="1" customFormat="1">
      <c r="B436" s="46"/>
      <c r="C436" s="74"/>
      <c r="D436" s="233" t="s">
        <v>155</v>
      </c>
      <c r="E436" s="74"/>
      <c r="F436" s="234" t="s">
        <v>599</v>
      </c>
      <c r="G436" s="74"/>
      <c r="H436" s="74"/>
      <c r="I436" s="191"/>
      <c r="J436" s="74"/>
      <c r="K436" s="74"/>
      <c r="L436" s="72"/>
      <c r="M436" s="235"/>
      <c r="N436" s="47"/>
      <c r="O436" s="47"/>
      <c r="P436" s="47"/>
      <c r="Q436" s="47"/>
      <c r="R436" s="47"/>
      <c r="S436" s="47"/>
      <c r="T436" s="95"/>
      <c r="AT436" s="24" t="s">
        <v>155</v>
      </c>
      <c r="AU436" s="24" t="s">
        <v>153</v>
      </c>
    </row>
    <row r="437" s="12" customFormat="1">
      <c r="B437" s="246"/>
      <c r="C437" s="247"/>
      <c r="D437" s="233" t="s">
        <v>157</v>
      </c>
      <c r="E437" s="248" t="s">
        <v>22</v>
      </c>
      <c r="F437" s="249" t="s">
        <v>601</v>
      </c>
      <c r="G437" s="247"/>
      <c r="H437" s="250">
        <v>9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AT437" s="256" t="s">
        <v>157</v>
      </c>
      <c r="AU437" s="256" t="s">
        <v>153</v>
      </c>
      <c r="AV437" s="12" t="s">
        <v>153</v>
      </c>
      <c r="AW437" s="12" t="s">
        <v>39</v>
      </c>
      <c r="AX437" s="12" t="s">
        <v>75</v>
      </c>
      <c r="AY437" s="256" t="s">
        <v>144</v>
      </c>
    </row>
    <row r="438" s="12" customFormat="1">
      <c r="B438" s="246"/>
      <c r="C438" s="247"/>
      <c r="D438" s="233" t="s">
        <v>157</v>
      </c>
      <c r="E438" s="248" t="s">
        <v>22</v>
      </c>
      <c r="F438" s="249" t="s">
        <v>590</v>
      </c>
      <c r="G438" s="247"/>
      <c r="H438" s="250">
        <v>-1.19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AT438" s="256" t="s">
        <v>157</v>
      </c>
      <c r="AU438" s="256" t="s">
        <v>153</v>
      </c>
      <c r="AV438" s="12" t="s">
        <v>153</v>
      </c>
      <c r="AW438" s="12" t="s">
        <v>39</v>
      </c>
      <c r="AX438" s="12" t="s">
        <v>75</v>
      </c>
      <c r="AY438" s="256" t="s">
        <v>144</v>
      </c>
    </row>
    <row r="439" s="13" customFormat="1">
      <c r="B439" s="257"/>
      <c r="C439" s="258"/>
      <c r="D439" s="233" t="s">
        <v>157</v>
      </c>
      <c r="E439" s="259" t="s">
        <v>22</v>
      </c>
      <c r="F439" s="260" t="s">
        <v>160</v>
      </c>
      <c r="G439" s="258"/>
      <c r="H439" s="261">
        <v>7.8099999999999996</v>
      </c>
      <c r="I439" s="262"/>
      <c r="J439" s="258"/>
      <c r="K439" s="258"/>
      <c r="L439" s="263"/>
      <c r="M439" s="264"/>
      <c r="N439" s="265"/>
      <c r="O439" s="265"/>
      <c r="P439" s="265"/>
      <c r="Q439" s="265"/>
      <c r="R439" s="265"/>
      <c r="S439" s="265"/>
      <c r="T439" s="266"/>
      <c r="AT439" s="267" t="s">
        <v>157</v>
      </c>
      <c r="AU439" s="267" t="s">
        <v>153</v>
      </c>
      <c r="AV439" s="13" t="s">
        <v>152</v>
      </c>
      <c r="AW439" s="13" t="s">
        <v>39</v>
      </c>
      <c r="AX439" s="13" t="s">
        <v>24</v>
      </c>
      <c r="AY439" s="267" t="s">
        <v>144</v>
      </c>
    </row>
    <row r="440" s="1" customFormat="1" ht="16.5" customHeight="1">
      <c r="B440" s="46"/>
      <c r="C440" s="221" t="s">
        <v>602</v>
      </c>
      <c r="D440" s="221" t="s">
        <v>147</v>
      </c>
      <c r="E440" s="222" t="s">
        <v>603</v>
      </c>
      <c r="F440" s="223" t="s">
        <v>604</v>
      </c>
      <c r="G440" s="224" t="s">
        <v>180</v>
      </c>
      <c r="H440" s="225">
        <v>34.409999999999997</v>
      </c>
      <c r="I440" s="226"/>
      <c r="J440" s="227">
        <f>ROUND(I440*H440,2)</f>
        <v>0</v>
      </c>
      <c r="K440" s="223" t="s">
        <v>151</v>
      </c>
      <c r="L440" s="72"/>
      <c r="M440" s="228" t="s">
        <v>22</v>
      </c>
      <c r="N440" s="229" t="s">
        <v>47</v>
      </c>
      <c r="O440" s="47"/>
      <c r="P440" s="230">
        <f>O440*H440</f>
        <v>0</v>
      </c>
      <c r="Q440" s="230">
        <v>0</v>
      </c>
      <c r="R440" s="230">
        <f>Q440*H440</f>
        <v>0</v>
      </c>
      <c r="S440" s="230">
        <v>0</v>
      </c>
      <c r="T440" s="231">
        <f>S440*H440</f>
        <v>0</v>
      </c>
      <c r="AR440" s="24" t="s">
        <v>181</v>
      </c>
      <c r="AT440" s="24" t="s">
        <v>147</v>
      </c>
      <c r="AU440" s="24" t="s">
        <v>153</v>
      </c>
      <c r="AY440" s="24" t="s">
        <v>144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24" t="s">
        <v>153</v>
      </c>
      <c r="BK440" s="232">
        <f>ROUND(I440*H440,2)</f>
        <v>0</v>
      </c>
      <c r="BL440" s="24" t="s">
        <v>181</v>
      </c>
      <c r="BM440" s="24" t="s">
        <v>605</v>
      </c>
    </row>
    <row r="441" s="1" customFormat="1">
      <c r="B441" s="46"/>
      <c r="C441" s="74"/>
      <c r="D441" s="233" t="s">
        <v>155</v>
      </c>
      <c r="E441" s="74"/>
      <c r="F441" s="234" t="s">
        <v>604</v>
      </c>
      <c r="G441" s="74"/>
      <c r="H441" s="74"/>
      <c r="I441" s="191"/>
      <c r="J441" s="74"/>
      <c r="K441" s="74"/>
      <c r="L441" s="72"/>
      <c r="M441" s="235"/>
      <c r="N441" s="47"/>
      <c r="O441" s="47"/>
      <c r="P441" s="47"/>
      <c r="Q441" s="47"/>
      <c r="R441" s="47"/>
      <c r="S441" s="47"/>
      <c r="T441" s="95"/>
      <c r="AT441" s="24" t="s">
        <v>155</v>
      </c>
      <c r="AU441" s="24" t="s">
        <v>153</v>
      </c>
    </row>
    <row r="442" s="12" customFormat="1">
      <c r="B442" s="246"/>
      <c r="C442" s="247"/>
      <c r="D442" s="233" t="s">
        <v>157</v>
      </c>
      <c r="E442" s="248" t="s">
        <v>22</v>
      </c>
      <c r="F442" s="249" t="s">
        <v>589</v>
      </c>
      <c r="G442" s="247"/>
      <c r="H442" s="250">
        <v>35.600000000000001</v>
      </c>
      <c r="I442" s="251"/>
      <c r="J442" s="247"/>
      <c r="K442" s="247"/>
      <c r="L442" s="252"/>
      <c r="M442" s="253"/>
      <c r="N442" s="254"/>
      <c r="O442" s="254"/>
      <c r="P442" s="254"/>
      <c r="Q442" s="254"/>
      <c r="R442" s="254"/>
      <c r="S442" s="254"/>
      <c r="T442" s="255"/>
      <c r="AT442" s="256" t="s">
        <v>157</v>
      </c>
      <c r="AU442" s="256" t="s">
        <v>153</v>
      </c>
      <c r="AV442" s="12" t="s">
        <v>153</v>
      </c>
      <c r="AW442" s="12" t="s">
        <v>39</v>
      </c>
      <c r="AX442" s="12" t="s">
        <v>75</v>
      </c>
      <c r="AY442" s="256" t="s">
        <v>144</v>
      </c>
    </row>
    <row r="443" s="12" customFormat="1">
      <c r="B443" s="246"/>
      <c r="C443" s="247"/>
      <c r="D443" s="233" t="s">
        <v>157</v>
      </c>
      <c r="E443" s="248" t="s">
        <v>22</v>
      </c>
      <c r="F443" s="249" t="s">
        <v>590</v>
      </c>
      <c r="G443" s="247"/>
      <c r="H443" s="250">
        <v>-1.19</v>
      </c>
      <c r="I443" s="251"/>
      <c r="J443" s="247"/>
      <c r="K443" s="247"/>
      <c r="L443" s="252"/>
      <c r="M443" s="253"/>
      <c r="N443" s="254"/>
      <c r="O443" s="254"/>
      <c r="P443" s="254"/>
      <c r="Q443" s="254"/>
      <c r="R443" s="254"/>
      <c r="S443" s="254"/>
      <c r="T443" s="255"/>
      <c r="AT443" s="256" t="s">
        <v>157</v>
      </c>
      <c r="AU443" s="256" t="s">
        <v>153</v>
      </c>
      <c r="AV443" s="12" t="s">
        <v>153</v>
      </c>
      <c r="AW443" s="12" t="s">
        <v>39</v>
      </c>
      <c r="AX443" s="12" t="s">
        <v>75</v>
      </c>
      <c r="AY443" s="256" t="s">
        <v>144</v>
      </c>
    </row>
    <row r="444" s="13" customFormat="1">
      <c r="B444" s="257"/>
      <c r="C444" s="258"/>
      <c r="D444" s="233" t="s">
        <v>157</v>
      </c>
      <c r="E444" s="259" t="s">
        <v>22</v>
      </c>
      <c r="F444" s="260" t="s">
        <v>160</v>
      </c>
      <c r="G444" s="258"/>
      <c r="H444" s="261">
        <v>34.409999999999997</v>
      </c>
      <c r="I444" s="262"/>
      <c r="J444" s="258"/>
      <c r="K444" s="258"/>
      <c r="L444" s="263"/>
      <c r="M444" s="264"/>
      <c r="N444" s="265"/>
      <c r="O444" s="265"/>
      <c r="P444" s="265"/>
      <c r="Q444" s="265"/>
      <c r="R444" s="265"/>
      <c r="S444" s="265"/>
      <c r="T444" s="266"/>
      <c r="AT444" s="267" t="s">
        <v>157</v>
      </c>
      <c r="AU444" s="267" t="s">
        <v>153</v>
      </c>
      <c r="AV444" s="13" t="s">
        <v>152</v>
      </c>
      <c r="AW444" s="13" t="s">
        <v>39</v>
      </c>
      <c r="AX444" s="13" t="s">
        <v>24</v>
      </c>
      <c r="AY444" s="267" t="s">
        <v>144</v>
      </c>
    </row>
    <row r="445" s="1" customFormat="1" ht="16.5" customHeight="1">
      <c r="B445" s="46"/>
      <c r="C445" s="221" t="s">
        <v>606</v>
      </c>
      <c r="D445" s="221" t="s">
        <v>147</v>
      </c>
      <c r="E445" s="222" t="s">
        <v>607</v>
      </c>
      <c r="F445" s="223" t="s">
        <v>608</v>
      </c>
      <c r="G445" s="224" t="s">
        <v>180</v>
      </c>
      <c r="H445" s="225">
        <v>34.409999999999997</v>
      </c>
      <c r="I445" s="226"/>
      <c r="J445" s="227">
        <f>ROUND(I445*H445,2)</f>
        <v>0</v>
      </c>
      <c r="K445" s="223" t="s">
        <v>151</v>
      </c>
      <c r="L445" s="72"/>
      <c r="M445" s="228" t="s">
        <v>22</v>
      </c>
      <c r="N445" s="229" t="s">
        <v>47</v>
      </c>
      <c r="O445" s="47"/>
      <c r="P445" s="230">
        <f>O445*H445</f>
        <v>0</v>
      </c>
      <c r="Q445" s="230">
        <v>0.00029999999999999997</v>
      </c>
      <c r="R445" s="230">
        <f>Q445*H445</f>
        <v>0.010322999999999999</v>
      </c>
      <c r="S445" s="230">
        <v>0</v>
      </c>
      <c r="T445" s="231">
        <f>S445*H445</f>
        <v>0</v>
      </c>
      <c r="AR445" s="24" t="s">
        <v>181</v>
      </c>
      <c r="AT445" s="24" t="s">
        <v>147</v>
      </c>
      <c r="AU445" s="24" t="s">
        <v>153</v>
      </c>
      <c r="AY445" s="24" t="s">
        <v>144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24" t="s">
        <v>153</v>
      </c>
      <c r="BK445" s="232">
        <f>ROUND(I445*H445,2)</f>
        <v>0</v>
      </c>
      <c r="BL445" s="24" t="s">
        <v>181</v>
      </c>
      <c r="BM445" s="24" t="s">
        <v>609</v>
      </c>
    </row>
    <row r="446" s="1" customFormat="1">
      <c r="B446" s="46"/>
      <c r="C446" s="74"/>
      <c r="D446" s="233" t="s">
        <v>155</v>
      </c>
      <c r="E446" s="74"/>
      <c r="F446" s="234" t="s">
        <v>608</v>
      </c>
      <c r="G446" s="74"/>
      <c r="H446" s="74"/>
      <c r="I446" s="191"/>
      <c r="J446" s="74"/>
      <c r="K446" s="74"/>
      <c r="L446" s="72"/>
      <c r="M446" s="235"/>
      <c r="N446" s="47"/>
      <c r="O446" s="47"/>
      <c r="P446" s="47"/>
      <c r="Q446" s="47"/>
      <c r="R446" s="47"/>
      <c r="S446" s="47"/>
      <c r="T446" s="95"/>
      <c r="AT446" s="24" t="s">
        <v>155</v>
      </c>
      <c r="AU446" s="24" t="s">
        <v>153</v>
      </c>
    </row>
    <row r="447" s="12" customFormat="1">
      <c r="B447" s="246"/>
      <c r="C447" s="247"/>
      <c r="D447" s="233" t="s">
        <v>157</v>
      </c>
      <c r="E447" s="248" t="s">
        <v>22</v>
      </c>
      <c r="F447" s="249" t="s">
        <v>589</v>
      </c>
      <c r="G447" s="247"/>
      <c r="H447" s="250">
        <v>35.600000000000001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AT447" s="256" t="s">
        <v>157</v>
      </c>
      <c r="AU447" s="256" t="s">
        <v>153</v>
      </c>
      <c r="AV447" s="12" t="s">
        <v>153</v>
      </c>
      <c r="AW447" s="12" t="s">
        <v>39</v>
      </c>
      <c r="AX447" s="12" t="s">
        <v>75</v>
      </c>
      <c r="AY447" s="256" t="s">
        <v>144</v>
      </c>
    </row>
    <row r="448" s="12" customFormat="1">
      <c r="B448" s="246"/>
      <c r="C448" s="247"/>
      <c r="D448" s="233" t="s">
        <v>157</v>
      </c>
      <c r="E448" s="248" t="s">
        <v>22</v>
      </c>
      <c r="F448" s="249" t="s">
        <v>590</v>
      </c>
      <c r="G448" s="247"/>
      <c r="H448" s="250">
        <v>-1.19</v>
      </c>
      <c r="I448" s="251"/>
      <c r="J448" s="247"/>
      <c r="K448" s="247"/>
      <c r="L448" s="252"/>
      <c r="M448" s="253"/>
      <c r="N448" s="254"/>
      <c r="O448" s="254"/>
      <c r="P448" s="254"/>
      <c r="Q448" s="254"/>
      <c r="R448" s="254"/>
      <c r="S448" s="254"/>
      <c r="T448" s="255"/>
      <c r="AT448" s="256" t="s">
        <v>157</v>
      </c>
      <c r="AU448" s="256" t="s">
        <v>153</v>
      </c>
      <c r="AV448" s="12" t="s">
        <v>153</v>
      </c>
      <c r="AW448" s="12" t="s">
        <v>39</v>
      </c>
      <c r="AX448" s="12" t="s">
        <v>75</v>
      </c>
      <c r="AY448" s="256" t="s">
        <v>144</v>
      </c>
    </row>
    <row r="449" s="13" customFormat="1">
      <c r="B449" s="257"/>
      <c r="C449" s="258"/>
      <c r="D449" s="233" t="s">
        <v>157</v>
      </c>
      <c r="E449" s="259" t="s">
        <v>22</v>
      </c>
      <c r="F449" s="260" t="s">
        <v>160</v>
      </c>
      <c r="G449" s="258"/>
      <c r="H449" s="261">
        <v>34.409999999999997</v>
      </c>
      <c r="I449" s="262"/>
      <c r="J449" s="258"/>
      <c r="K449" s="258"/>
      <c r="L449" s="263"/>
      <c r="M449" s="264"/>
      <c r="N449" s="265"/>
      <c r="O449" s="265"/>
      <c r="P449" s="265"/>
      <c r="Q449" s="265"/>
      <c r="R449" s="265"/>
      <c r="S449" s="265"/>
      <c r="T449" s="266"/>
      <c r="AT449" s="267" t="s">
        <v>157</v>
      </c>
      <c r="AU449" s="267" t="s">
        <v>153</v>
      </c>
      <c r="AV449" s="13" t="s">
        <v>152</v>
      </c>
      <c r="AW449" s="13" t="s">
        <v>39</v>
      </c>
      <c r="AX449" s="13" t="s">
        <v>24</v>
      </c>
      <c r="AY449" s="267" t="s">
        <v>144</v>
      </c>
    </row>
    <row r="450" s="1" customFormat="1" ht="16.5" customHeight="1">
      <c r="B450" s="46"/>
      <c r="C450" s="221" t="s">
        <v>610</v>
      </c>
      <c r="D450" s="221" t="s">
        <v>147</v>
      </c>
      <c r="E450" s="222" t="s">
        <v>611</v>
      </c>
      <c r="F450" s="223" t="s">
        <v>612</v>
      </c>
      <c r="G450" s="224" t="s">
        <v>180</v>
      </c>
      <c r="H450" s="225">
        <v>35.600000000000001</v>
      </c>
      <c r="I450" s="226"/>
      <c r="J450" s="227">
        <f>ROUND(I450*H450,2)</f>
        <v>0</v>
      </c>
      <c r="K450" s="223" t="s">
        <v>151</v>
      </c>
      <c r="L450" s="72"/>
      <c r="M450" s="228" t="s">
        <v>22</v>
      </c>
      <c r="N450" s="229" t="s">
        <v>47</v>
      </c>
      <c r="O450" s="47"/>
      <c r="P450" s="230">
        <f>O450*H450</f>
        <v>0</v>
      </c>
      <c r="Q450" s="230">
        <v>0.0071500000000000001</v>
      </c>
      <c r="R450" s="230">
        <f>Q450*H450</f>
        <v>0.25453999999999999</v>
      </c>
      <c r="S450" s="230">
        <v>0</v>
      </c>
      <c r="T450" s="231">
        <f>S450*H450</f>
        <v>0</v>
      </c>
      <c r="AR450" s="24" t="s">
        <v>181</v>
      </c>
      <c r="AT450" s="24" t="s">
        <v>147</v>
      </c>
      <c r="AU450" s="24" t="s">
        <v>153</v>
      </c>
      <c r="AY450" s="24" t="s">
        <v>144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24" t="s">
        <v>153</v>
      </c>
      <c r="BK450" s="232">
        <f>ROUND(I450*H450,2)</f>
        <v>0</v>
      </c>
      <c r="BL450" s="24" t="s">
        <v>181</v>
      </c>
      <c r="BM450" s="24" t="s">
        <v>613</v>
      </c>
    </row>
    <row r="451" s="1" customFormat="1">
      <c r="B451" s="46"/>
      <c r="C451" s="74"/>
      <c r="D451" s="233" t="s">
        <v>155</v>
      </c>
      <c r="E451" s="74"/>
      <c r="F451" s="234" t="s">
        <v>614</v>
      </c>
      <c r="G451" s="74"/>
      <c r="H451" s="74"/>
      <c r="I451" s="191"/>
      <c r="J451" s="74"/>
      <c r="K451" s="74"/>
      <c r="L451" s="72"/>
      <c r="M451" s="235"/>
      <c r="N451" s="47"/>
      <c r="O451" s="47"/>
      <c r="P451" s="47"/>
      <c r="Q451" s="47"/>
      <c r="R451" s="47"/>
      <c r="S451" s="47"/>
      <c r="T451" s="95"/>
      <c r="AT451" s="24" t="s">
        <v>155</v>
      </c>
      <c r="AU451" s="24" t="s">
        <v>153</v>
      </c>
    </row>
    <row r="452" s="12" customFormat="1">
      <c r="B452" s="246"/>
      <c r="C452" s="247"/>
      <c r="D452" s="233" t="s">
        <v>157</v>
      </c>
      <c r="E452" s="248" t="s">
        <v>22</v>
      </c>
      <c r="F452" s="249" t="s">
        <v>589</v>
      </c>
      <c r="G452" s="247"/>
      <c r="H452" s="250">
        <v>35.600000000000001</v>
      </c>
      <c r="I452" s="251"/>
      <c r="J452" s="247"/>
      <c r="K452" s="247"/>
      <c r="L452" s="252"/>
      <c r="M452" s="253"/>
      <c r="N452" s="254"/>
      <c r="O452" s="254"/>
      <c r="P452" s="254"/>
      <c r="Q452" s="254"/>
      <c r="R452" s="254"/>
      <c r="S452" s="254"/>
      <c r="T452" s="255"/>
      <c r="AT452" s="256" t="s">
        <v>157</v>
      </c>
      <c r="AU452" s="256" t="s">
        <v>153</v>
      </c>
      <c r="AV452" s="12" t="s">
        <v>153</v>
      </c>
      <c r="AW452" s="12" t="s">
        <v>39</v>
      </c>
      <c r="AX452" s="12" t="s">
        <v>75</v>
      </c>
      <c r="AY452" s="256" t="s">
        <v>144</v>
      </c>
    </row>
    <row r="453" s="13" customFormat="1">
      <c r="B453" s="257"/>
      <c r="C453" s="258"/>
      <c r="D453" s="233" t="s">
        <v>157</v>
      </c>
      <c r="E453" s="259" t="s">
        <v>22</v>
      </c>
      <c r="F453" s="260" t="s">
        <v>160</v>
      </c>
      <c r="G453" s="258"/>
      <c r="H453" s="261">
        <v>35.600000000000001</v>
      </c>
      <c r="I453" s="262"/>
      <c r="J453" s="258"/>
      <c r="K453" s="258"/>
      <c r="L453" s="263"/>
      <c r="M453" s="264"/>
      <c r="N453" s="265"/>
      <c r="O453" s="265"/>
      <c r="P453" s="265"/>
      <c r="Q453" s="265"/>
      <c r="R453" s="265"/>
      <c r="S453" s="265"/>
      <c r="T453" s="266"/>
      <c r="AT453" s="267" t="s">
        <v>157</v>
      </c>
      <c r="AU453" s="267" t="s">
        <v>153</v>
      </c>
      <c r="AV453" s="13" t="s">
        <v>152</v>
      </c>
      <c r="AW453" s="13" t="s">
        <v>39</v>
      </c>
      <c r="AX453" s="13" t="s">
        <v>24</v>
      </c>
      <c r="AY453" s="267" t="s">
        <v>144</v>
      </c>
    </row>
    <row r="454" s="1" customFormat="1" ht="25.5" customHeight="1">
      <c r="B454" s="46"/>
      <c r="C454" s="221" t="s">
        <v>615</v>
      </c>
      <c r="D454" s="221" t="s">
        <v>147</v>
      </c>
      <c r="E454" s="222" t="s">
        <v>616</v>
      </c>
      <c r="F454" s="223" t="s">
        <v>617</v>
      </c>
      <c r="G454" s="224" t="s">
        <v>180</v>
      </c>
      <c r="H454" s="225">
        <v>35.600000000000001</v>
      </c>
      <c r="I454" s="226"/>
      <c r="J454" s="227">
        <f>ROUND(I454*H454,2)</f>
        <v>0</v>
      </c>
      <c r="K454" s="223" t="s">
        <v>151</v>
      </c>
      <c r="L454" s="72"/>
      <c r="M454" s="228" t="s">
        <v>22</v>
      </c>
      <c r="N454" s="229" t="s">
        <v>47</v>
      </c>
      <c r="O454" s="47"/>
      <c r="P454" s="230">
        <f>O454*H454</f>
        <v>0</v>
      </c>
      <c r="Q454" s="230">
        <v>0.0017899999999999999</v>
      </c>
      <c r="R454" s="230">
        <f>Q454*H454</f>
        <v>0.063724000000000003</v>
      </c>
      <c r="S454" s="230">
        <v>0</v>
      </c>
      <c r="T454" s="231">
        <f>S454*H454</f>
        <v>0</v>
      </c>
      <c r="AR454" s="24" t="s">
        <v>181</v>
      </c>
      <c r="AT454" s="24" t="s">
        <v>147</v>
      </c>
      <c r="AU454" s="24" t="s">
        <v>153</v>
      </c>
      <c r="AY454" s="24" t="s">
        <v>144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24" t="s">
        <v>153</v>
      </c>
      <c r="BK454" s="232">
        <f>ROUND(I454*H454,2)</f>
        <v>0</v>
      </c>
      <c r="BL454" s="24" t="s">
        <v>181</v>
      </c>
      <c r="BM454" s="24" t="s">
        <v>618</v>
      </c>
    </row>
    <row r="455" s="1" customFormat="1">
      <c r="B455" s="46"/>
      <c r="C455" s="74"/>
      <c r="D455" s="233" t="s">
        <v>155</v>
      </c>
      <c r="E455" s="74"/>
      <c r="F455" s="234" t="s">
        <v>619</v>
      </c>
      <c r="G455" s="74"/>
      <c r="H455" s="74"/>
      <c r="I455" s="191"/>
      <c r="J455" s="74"/>
      <c r="K455" s="74"/>
      <c r="L455" s="72"/>
      <c r="M455" s="235"/>
      <c r="N455" s="47"/>
      <c r="O455" s="47"/>
      <c r="P455" s="47"/>
      <c r="Q455" s="47"/>
      <c r="R455" s="47"/>
      <c r="S455" s="47"/>
      <c r="T455" s="95"/>
      <c r="AT455" s="24" t="s">
        <v>155</v>
      </c>
      <c r="AU455" s="24" t="s">
        <v>153</v>
      </c>
    </row>
    <row r="456" s="1" customFormat="1" ht="16.5" customHeight="1">
      <c r="B456" s="46"/>
      <c r="C456" s="221" t="s">
        <v>620</v>
      </c>
      <c r="D456" s="221" t="s">
        <v>147</v>
      </c>
      <c r="E456" s="222" t="s">
        <v>621</v>
      </c>
      <c r="F456" s="223" t="s">
        <v>622</v>
      </c>
      <c r="G456" s="224" t="s">
        <v>387</v>
      </c>
      <c r="H456" s="290"/>
      <c r="I456" s="226"/>
      <c r="J456" s="227">
        <f>ROUND(I456*H456,2)</f>
        <v>0</v>
      </c>
      <c r="K456" s="223" t="s">
        <v>151</v>
      </c>
      <c r="L456" s="72"/>
      <c r="M456" s="228" t="s">
        <v>22</v>
      </c>
      <c r="N456" s="229" t="s">
        <v>47</v>
      </c>
      <c r="O456" s="47"/>
      <c r="P456" s="230">
        <f>O456*H456</f>
        <v>0</v>
      </c>
      <c r="Q456" s="230">
        <v>0</v>
      </c>
      <c r="R456" s="230">
        <f>Q456*H456</f>
        <v>0</v>
      </c>
      <c r="S456" s="230">
        <v>0</v>
      </c>
      <c r="T456" s="231">
        <f>S456*H456</f>
        <v>0</v>
      </c>
      <c r="AR456" s="24" t="s">
        <v>181</v>
      </c>
      <c r="AT456" s="24" t="s">
        <v>147</v>
      </c>
      <c r="AU456" s="24" t="s">
        <v>153</v>
      </c>
      <c r="AY456" s="24" t="s">
        <v>144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24" t="s">
        <v>153</v>
      </c>
      <c r="BK456" s="232">
        <f>ROUND(I456*H456,2)</f>
        <v>0</v>
      </c>
      <c r="BL456" s="24" t="s">
        <v>181</v>
      </c>
      <c r="BM456" s="24" t="s">
        <v>623</v>
      </c>
    </row>
    <row r="457" s="1" customFormat="1">
      <c r="B457" s="46"/>
      <c r="C457" s="74"/>
      <c r="D457" s="233" t="s">
        <v>155</v>
      </c>
      <c r="E457" s="74"/>
      <c r="F457" s="234" t="s">
        <v>622</v>
      </c>
      <c r="G457" s="74"/>
      <c r="H457" s="74"/>
      <c r="I457" s="191"/>
      <c r="J457" s="74"/>
      <c r="K457" s="74"/>
      <c r="L457" s="72"/>
      <c r="M457" s="235"/>
      <c r="N457" s="47"/>
      <c r="O457" s="47"/>
      <c r="P457" s="47"/>
      <c r="Q457" s="47"/>
      <c r="R457" s="47"/>
      <c r="S457" s="47"/>
      <c r="T457" s="95"/>
      <c r="AT457" s="24" t="s">
        <v>155</v>
      </c>
      <c r="AU457" s="24" t="s">
        <v>153</v>
      </c>
    </row>
    <row r="458" s="10" customFormat="1" ht="29.88" customHeight="1">
      <c r="B458" s="205"/>
      <c r="C458" s="206"/>
      <c r="D458" s="207" t="s">
        <v>74</v>
      </c>
      <c r="E458" s="219" t="s">
        <v>624</v>
      </c>
      <c r="F458" s="219" t="s">
        <v>625</v>
      </c>
      <c r="G458" s="206"/>
      <c r="H458" s="206"/>
      <c r="I458" s="209"/>
      <c r="J458" s="220">
        <f>BK458</f>
        <v>0</v>
      </c>
      <c r="K458" s="206"/>
      <c r="L458" s="211"/>
      <c r="M458" s="212"/>
      <c r="N458" s="213"/>
      <c r="O458" s="213"/>
      <c r="P458" s="214">
        <f>SUM(P459:P523)</f>
        <v>0</v>
      </c>
      <c r="Q458" s="213"/>
      <c r="R458" s="214">
        <f>SUM(R459:R523)</f>
        <v>0.21697206499999999</v>
      </c>
      <c r="S458" s="213"/>
      <c r="T458" s="215">
        <f>SUM(T459:T523)</f>
        <v>0.35000000000000003</v>
      </c>
      <c r="AR458" s="216" t="s">
        <v>153</v>
      </c>
      <c r="AT458" s="217" t="s">
        <v>74</v>
      </c>
      <c r="AU458" s="217" t="s">
        <v>24</v>
      </c>
      <c r="AY458" s="216" t="s">
        <v>144</v>
      </c>
      <c r="BK458" s="218">
        <f>SUM(BK459:BK523)</f>
        <v>0</v>
      </c>
    </row>
    <row r="459" s="1" customFormat="1" ht="16.5" customHeight="1">
      <c r="B459" s="46"/>
      <c r="C459" s="221" t="s">
        <v>626</v>
      </c>
      <c r="D459" s="221" t="s">
        <v>147</v>
      </c>
      <c r="E459" s="222" t="s">
        <v>627</v>
      </c>
      <c r="F459" s="223" t="s">
        <v>628</v>
      </c>
      <c r="G459" s="224" t="s">
        <v>180</v>
      </c>
      <c r="H459" s="225">
        <v>10.68</v>
      </c>
      <c r="I459" s="226"/>
      <c r="J459" s="227">
        <f>ROUND(I459*H459,2)</f>
        <v>0</v>
      </c>
      <c r="K459" s="223" t="s">
        <v>22</v>
      </c>
      <c r="L459" s="72"/>
      <c r="M459" s="228" t="s">
        <v>22</v>
      </c>
      <c r="N459" s="229" t="s">
        <v>47</v>
      </c>
      <c r="O459" s="47"/>
      <c r="P459" s="230">
        <f>O459*H459</f>
        <v>0</v>
      </c>
      <c r="Q459" s="230">
        <v>0.0045500000000000002</v>
      </c>
      <c r="R459" s="230">
        <f>Q459*H459</f>
        <v>0.048593999999999998</v>
      </c>
      <c r="S459" s="230">
        <v>0</v>
      </c>
      <c r="T459" s="231">
        <f>S459*H459</f>
        <v>0</v>
      </c>
      <c r="AR459" s="24" t="s">
        <v>181</v>
      </c>
      <c r="AT459" s="24" t="s">
        <v>147</v>
      </c>
      <c r="AU459" s="24" t="s">
        <v>153</v>
      </c>
      <c r="AY459" s="24" t="s">
        <v>144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24" t="s">
        <v>153</v>
      </c>
      <c r="BK459" s="232">
        <f>ROUND(I459*H459,2)</f>
        <v>0</v>
      </c>
      <c r="BL459" s="24" t="s">
        <v>181</v>
      </c>
      <c r="BM459" s="24" t="s">
        <v>629</v>
      </c>
    </row>
    <row r="460" s="1" customFormat="1">
      <c r="B460" s="46"/>
      <c r="C460" s="74"/>
      <c r="D460" s="233" t="s">
        <v>155</v>
      </c>
      <c r="E460" s="74"/>
      <c r="F460" s="234" t="s">
        <v>630</v>
      </c>
      <c r="G460" s="74"/>
      <c r="H460" s="74"/>
      <c r="I460" s="191"/>
      <c r="J460" s="74"/>
      <c r="K460" s="74"/>
      <c r="L460" s="72"/>
      <c r="M460" s="235"/>
      <c r="N460" s="47"/>
      <c r="O460" s="47"/>
      <c r="P460" s="47"/>
      <c r="Q460" s="47"/>
      <c r="R460" s="47"/>
      <c r="S460" s="47"/>
      <c r="T460" s="95"/>
      <c r="AT460" s="24" t="s">
        <v>155</v>
      </c>
      <c r="AU460" s="24" t="s">
        <v>153</v>
      </c>
    </row>
    <row r="461" s="11" customFormat="1">
      <c r="B461" s="236"/>
      <c r="C461" s="237"/>
      <c r="D461" s="233" t="s">
        <v>157</v>
      </c>
      <c r="E461" s="238" t="s">
        <v>22</v>
      </c>
      <c r="F461" s="239" t="s">
        <v>631</v>
      </c>
      <c r="G461" s="237"/>
      <c r="H461" s="238" t="s">
        <v>22</v>
      </c>
      <c r="I461" s="240"/>
      <c r="J461" s="237"/>
      <c r="K461" s="237"/>
      <c r="L461" s="241"/>
      <c r="M461" s="242"/>
      <c r="N461" s="243"/>
      <c r="O461" s="243"/>
      <c r="P461" s="243"/>
      <c r="Q461" s="243"/>
      <c r="R461" s="243"/>
      <c r="S461" s="243"/>
      <c r="T461" s="244"/>
      <c r="AT461" s="245" t="s">
        <v>157</v>
      </c>
      <c r="AU461" s="245" t="s">
        <v>153</v>
      </c>
      <c r="AV461" s="11" t="s">
        <v>24</v>
      </c>
      <c r="AW461" s="11" t="s">
        <v>39</v>
      </c>
      <c r="AX461" s="11" t="s">
        <v>75</v>
      </c>
      <c r="AY461" s="245" t="s">
        <v>144</v>
      </c>
    </row>
    <row r="462" s="12" customFormat="1">
      <c r="B462" s="246"/>
      <c r="C462" s="247"/>
      <c r="D462" s="233" t="s">
        <v>157</v>
      </c>
      <c r="E462" s="248" t="s">
        <v>22</v>
      </c>
      <c r="F462" s="249" t="s">
        <v>632</v>
      </c>
      <c r="G462" s="247"/>
      <c r="H462" s="250">
        <v>4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AT462" s="256" t="s">
        <v>157</v>
      </c>
      <c r="AU462" s="256" t="s">
        <v>153</v>
      </c>
      <c r="AV462" s="12" t="s">
        <v>153</v>
      </c>
      <c r="AW462" s="12" t="s">
        <v>39</v>
      </c>
      <c r="AX462" s="12" t="s">
        <v>75</v>
      </c>
      <c r="AY462" s="256" t="s">
        <v>144</v>
      </c>
    </row>
    <row r="463" s="12" customFormat="1">
      <c r="B463" s="246"/>
      <c r="C463" s="247"/>
      <c r="D463" s="233" t="s">
        <v>157</v>
      </c>
      <c r="E463" s="248" t="s">
        <v>22</v>
      </c>
      <c r="F463" s="249" t="s">
        <v>633</v>
      </c>
      <c r="G463" s="247"/>
      <c r="H463" s="250">
        <v>2</v>
      </c>
      <c r="I463" s="251"/>
      <c r="J463" s="247"/>
      <c r="K463" s="247"/>
      <c r="L463" s="252"/>
      <c r="M463" s="253"/>
      <c r="N463" s="254"/>
      <c r="O463" s="254"/>
      <c r="P463" s="254"/>
      <c r="Q463" s="254"/>
      <c r="R463" s="254"/>
      <c r="S463" s="254"/>
      <c r="T463" s="255"/>
      <c r="AT463" s="256" t="s">
        <v>157</v>
      </c>
      <c r="AU463" s="256" t="s">
        <v>153</v>
      </c>
      <c r="AV463" s="12" t="s">
        <v>153</v>
      </c>
      <c r="AW463" s="12" t="s">
        <v>39</v>
      </c>
      <c r="AX463" s="12" t="s">
        <v>75</v>
      </c>
      <c r="AY463" s="256" t="s">
        <v>144</v>
      </c>
    </row>
    <row r="464" s="11" customFormat="1">
      <c r="B464" s="236"/>
      <c r="C464" s="237"/>
      <c r="D464" s="233" t="s">
        <v>157</v>
      </c>
      <c r="E464" s="238" t="s">
        <v>22</v>
      </c>
      <c r="F464" s="239" t="s">
        <v>634</v>
      </c>
      <c r="G464" s="237"/>
      <c r="H464" s="238" t="s">
        <v>22</v>
      </c>
      <c r="I464" s="240"/>
      <c r="J464" s="237"/>
      <c r="K464" s="237"/>
      <c r="L464" s="241"/>
      <c r="M464" s="242"/>
      <c r="N464" s="243"/>
      <c r="O464" s="243"/>
      <c r="P464" s="243"/>
      <c r="Q464" s="243"/>
      <c r="R464" s="243"/>
      <c r="S464" s="243"/>
      <c r="T464" s="244"/>
      <c r="AT464" s="245" t="s">
        <v>157</v>
      </c>
      <c r="AU464" s="245" t="s">
        <v>153</v>
      </c>
      <c r="AV464" s="11" t="s">
        <v>24</v>
      </c>
      <c r="AW464" s="11" t="s">
        <v>39</v>
      </c>
      <c r="AX464" s="11" t="s">
        <v>75</v>
      </c>
      <c r="AY464" s="245" t="s">
        <v>144</v>
      </c>
    </row>
    <row r="465" s="12" customFormat="1">
      <c r="B465" s="246"/>
      <c r="C465" s="247"/>
      <c r="D465" s="233" t="s">
        <v>157</v>
      </c>
      <c r="E465" s="248" t="s">
        <v>22</v>
      </c>
      <c r="F465" s="249" t="s">
        <v>635</v>
      </c>
      <c r="G465" s="247"/>
      <c r="H465" s="250">
        <v>4.6799999999999997</v>
      </c>
      <c r="I465" s="251"/>
      <c r="J465" s="247"/>
      <c r="K465" s="247"/>
      <c r="L465" s="252"/>
      <c r="M465" s="253"/>
      <c r="N465" s="254"/>
      <c r="O465" s="254"/>
      <c r="P465" s="254"/>
      <c r="Q465" s="254"/>
      <c r="R465" s="254"/>
      <c r="S465" s="254"/>
      <c r="T465" s="255"/>
      <c r="AT465" s="256" t="s">
        <v>157</v>
      </c>
      <c r="AU465" s="256" t="s">
        <v>153</v>
      </c>
      <c r="AV465" s="12" t="s">
        <v>153</v>
      </c>
      <c r="AW465" s="12" t="s">
        <v>39</v>
      </c>
      <c r="AX465" s="12" t="s">
        <v>75</v>
      </c>
      <c r="AY465" s="256" t="s">
        <v>144</v>
      </c>
    </row>
    <row r="466" s="13" customFormat="1">
      <c r="B466" s="257"/>
      <c r="C466" s="258"/>
      <c r="D466" s="233" t="s">
        <v>157</v>
      </c>
      <c r="E466" s="259" t="s">
        <v>22</v>
      </c>
      <c r="F466" s="260" t="s">
        <v>160</v>
      </c>
      <c r="G466" s="258"/>
      <c r="H466" s="261">
        <v>10.68</v>
      </c>
      <c r="I466" s="262"/>
      <c r="J466" s="258"/>
      <c r="K466" s="258"/>
      <c r="L466" s="263"/>
      <c r="M466" s="264"/>
      <c r="N466" s="265"/>
      <c r="O466" s="265"/>
      <c r="P466" s="265"/>
      <c r="Q466" s="265"/>
      <c r="R466" s="265"/>
      <c r="S466" s="265"/>
      <c r="T466" s="266"/>
      <c r="AT466" s="267" t="s">
        <v>157</v>
      </c>
      <c r="AU466" s="267" t="s">
        <v>153</v>
      </c>
      <c r="AV466" s="13" t="s">
        <v>152</v>
      </c>
      <c r="AW466" s="13" t="s">
        <v>39</v>
      </c>
      <c r="AX466" s="13" t="s">
        <v>24</v>
      </c>
      <c r="AY466" s="267" t="s">
        <v>144</v>
      </c>
    </row>
    <row r="467" s="1" customFormat="1" ht="16.5" customHeight="1">
      <c r="B467" s="46"/>
      <c r="C467" s="221" t="s">
        <v>636</v>
      </c>
      <c r="D467" s="221" t="s">
        <v>147</v>
      </c>
      <c r="E467" s="222" t="s">
        <v>637</v>
      </c>
      <c r="F467" s="223" t="s">
        <v>638</v>
      </c>
      <c r="G467" s="224" t="s">
        <v>325</v>
      </c>
      <c r="H467" s="225">
        <v>70.819999999999993</v>
      </c>
      <c r="I467" s="226"/>
      <c r="J467" s="227">
        <f>ROUND(I467*H467,2)</f>
        <v>0</v>
      </c>
      <c r="K467" s="223" t="s">
        <v>151</v>
      </c>
      <c r="L467" s="72"/>
      <c r="M467" s="228" t="s">
        <v>22</v>
      </c>
      <c r="N467" s="229" t="s">
        <v>47</v>
      </c>
      <c r="O467" s="47"/>
      <c r="P467" s="230">
        <f>O467*H467</f>
        <v>0</v>
      </c>
      <c r="Q467" s="230">
        <v>0</v>
      </c>
      <c r="R467" s="230">
        <f>Q467*H467</f>
        <v>0</v>
      </c>
      <c r="S467" s="230">
        <v>0</v>
      </c>
      <c r="T467" s="231">
        <f>S467*H467</f>
        <v>0</v>
      </c>
      <c r="AR467" s="24" t="s">
        <v>181</v>
      </c>
      <c r="AT467" s="24" t="s">
        <v>147</v>
      </c>
      <c r="AU467" s="24" t="s">
        <v>153</v>
      </c>
      <c r="AY467" s="24" t="s">
        <v>144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24" t="s">
        <v>153</v>
      </c>
      <c r="BK467" s="232">
        <f>ROUND(I467*H467,2)</f>
        <v>0</v>
      </c>
      <c r="BL467" s="24" t="s">
        <v>181</v>
      </c>
      <c r="BM467" s="24" t="s">
        <v>639</v>
      </c>
    </row>
    <row r="468" s="1" customFormat="1">
      <c r="B468" s="46"/>
      <c r="C468" s="74"/>
      <c r="D468" s="233" t="s">
        <v>155</v>
      </c>
      <c r="E468" s="74"/>
      <c r="F468" s="234" t="s">
        <v>640</v>
      </c>
      <c r="G468" s="74"/>
      <c r="H468" s="74"/>
      <c r="I468" s="191"/>
      <c r="J468" s="74"/>
      <c r="K468" s="74"/>
      <c r="L468" s="72"/>
      <c r="M468" s="235"/>
      <c r="N468" s="47"/>
      <c r="O468" s="47"/>
      <c r="P468" s="47"/>
      <c r="Q468" s="47"/>
      <c r="R468" s="47"/>
      <c r="S468" s="47"/>
      <c r="T468" s="95"/>
      <c r="AT468" s="24" t="s">
        <v>155</v>
      </c>
      <c r="AU468" s="24" t="s">
        <v>153</v>
      </c>
    </row>
    <row r="469" s="11" customFormat="1">
      <c r="B469" s="236"/>
      <c r="C469" s="237"/>
      <c r="D469" s="233" t="s">
        <v>157</v>
      </c>
      <c r="E469" s="238" t="s">
        <v>22</v>
      </c>
      <c r="F469" s="239" t="s">
        <v>226</v>
      </c>
      <c r="G469" s="237"/>
      <c r="H469" s="238" t="s">
        <v>22</v>
      </c>
      <c r="I469" s="240"/>
      <c r="J469" s="237"/>
      <c r="K469" s="237"/>
      <c r="L469" s="241"/>
      <c r="M469" s="242"/>
      <c r="N469" s="243"/>
      <c r="O469" s="243"/>
      <c r="P469" s="243"/>
      <c r="Q469" s="243"/>
      <c r="R469" s="243"/>
      <c r="S469" s="243"/>
      <c r="T469" s="244"/>
      <c r="AT469" s="245" t="s">
        <v>157</v>
      </c>
      <c r="AU469" s="245" t="s">
        <v>153</v>
      </c>
      <c r="AV469" s="11" t="s">
        <v>24</v>
      </c>
      <c r="AW469" s="11" t="s">
        <v>39</v>
      </c>
      <c r="AX469" s="11" t="s">
        <v>75</v>
      </c>
      <c r="AY469" s="245" t="s">
        <v>144</v>
      </c>
    </row>
    <row r="470" s="12" customFormat="1">
      <c r="B470" s="246"/>
      <c r="C470" s="247"/>
      <c r="D470" s="233" t="s">
        <v>157</v>
      </c>
      <c r="E470" s="248" t="s">
        <v>22</v>
      </c>
      <c r="F470" s="249" t="s">
        <v>641</v>
      </c>
      <c r="G470" s="247"/>
      <c r="H470" s="250">
        <v>21.489999999999998</v>
      </c>
      <c r="I470" s="251"/>
      <c r="J470" s="247"/>
      <c r="K470" s="247"/>
      <c r="L470" s="252"/>
      <c r="M470" s="253"/>
      <c r="N470" s="254"/>
      <c r="O470" s="254"/>
      <c r="P470" s="254"/>
      <c r="Q470" s="254"/>
      <c r="R470" s="254"/>
      <c r="S470" s="254"/>
      <c r="T470" s="255"/>
      <c r="AT470" s="256" t="s">
        <v>157</v>
      </c>
      <c r="AU470" s="256" t="s">
        <v>153</v>
      </c>
      <c r="AV470" s="12" t="s">
        <v>153</v>
      </c>
      <c r="AW470" s="12" t="s">
        <v>39</v>
      </c>
      <c r="AX470" s="12" t="s">
        <v>75</v>
      </c>
      <c r="AY470" s="256" t="s">
        <v>144</v>
      </c>
    </row>
    <row r="471" s="12" customFormat="1">
      <c r="B471" s="246"/>
      <c r="C471" s="247"/>
      <c r="D471" s="233" t="s">
        <v>157</v>
      </c>
      <c r="E471" s="248" t="s">
        <v>22</v>
      </c>
      <c r="F471" s="249" t="s">
        <v>584</v>
      </c>
      <c r="G471" s="247"/>
      <c r="H471" s="250">
        <v>-2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AT471" s="256" t="s">
        <v>157</v>
      </c>
      <c r="AU471" s="256" t="s">
        <v>153</v>
      </c>
      <c r="AV471" s="12" t="s">
        <v>153</v>
      </c>
      <c r="AW471" s="12" t="s">
        <v>39</v>
      </c>
      <c r="AX471" s="12" t="s">
        <v>75</v>
      </c>
      <c r="AY471" s="256" t="s">
        <v>144</v>
      </c>
    </row>
    <row r="472" s="11" customFormat="1">
      <c r="B472" s="236"/>
      <c r="C472" s="237"/>
      <c r="D472" s="233" t="s">
        <v>157</v>
      </c>
      <c r="E472" s="238" t="s">
        <v>22</v>
      </c>
      <c r="F472" s="239" t="s">
        <v>295</v>
      </c>
      <c r="G472" s="237"/>
      <c r="H472" s="238" t="s">
        <v>22</v>
      </c>
      <c r="I472" s="240"/>
      <c r="J472" s="237"/>
      <c r="K472" s="237"/>
      <c r="L472" s="241"/>
      <c r="M472" s="242"/>
      <c r="N472" s="243"/>
      <c r="O472" s="243"/>
      <c r="P472" s="243"/>
      <c r="Q472" s="243"/>
      <c r="R472" s="243"/>
      <c r="S472" s="243"/>
      <c r="T472" s="244"/>
      <c r="AT472" s="245" t="s">
        <v>157</v>
      </c>
      <c r="AU472" s="245" t="s">
        <v>153</v>
      </c>
      <c r="AV472" s="11" t="s">
        <v>24</v>
      </c>
      <c r="AW472" s="11" t="s">
        <v>39</v>
      </c>
      <c r="AX472" s="11" t="s">
        <v>75</v>
      </c>
      <c r="AY472" s="245" t="s">
        <v>144</v>
      </c>
    </row>
    <row r="473" s="12" customFormat="1">
      <c r="B473" s="246"/>
      <c r="C473" s="247"/>
      <c r="D473" s="233" t="s">
        <v>157</v>
      </c>
      <c r="E473" s="248" t="s">
        <v>22</v>
      </c>
      <c r="F473" s="249" t="s">
        <v>642</v>
      </c>
      <c r="G473" s="247"/>
      <c r="H473" s="250">
        <v>19.129999999999999</v>
      </c>
      <c r="I473" s="251"/>
      <c r="J473" s="247"/>
      <c r="K473" s="247"/>
      <c r="L473" s="252"/>
      <c r="M473" s="253"/>
      <c r="N473" s="254"/>
      <c r="O473" s="254"/>
      <c r="P473" s="254"/>
      <c r="Q473" s="254"/>
      <c r="R473" s="254"/>
      <c r="S473" s="254"/>
      <c r="T473" s="255"/>
      <c r="AT473" s="256" t="s">
        <v>157</v>
      </c>
      <c r="AU473" s="256" t="s">
        <v>153</v>
      </c>
      <c r="AV473" s="12" t="s">
        <v>153</v>
      </c>
      <c r="AW473" s="12" t="s">
        <v>39</v>
      </c>
      <c r="AX473" s="12" t="s">
        <v>75</v>
      </c>
      <c r="AY473" s="256" t="s">
        <v>144</v>
      </c>
    </row>
    <row r="474" s="12" customFormat="1">
      <c r="B474" s="246"/>
      <c r="C474" s="247"/>
      <c r="D474" s="233" t="s">
        <v>157</v>
      </c>
      <c r="E474" s="248" t="s">
        <v>22</v>
      </c>
      <c r="F474" s="249" t="s">
        <v>643</v>
      </c>
      <c r="G474" s="247"/>
      <c r="H474" s="250">
        <v>-0.80000000000000004</v>
      </c>
      <c r="I474" s="251"/>
      <c r="J474" s="247"/>
      <c r="K474" s="247"/>
      <c r="L474" s="252"/>
      <c r="M474" s="253"/>
      <c r="N474" s="254"/>
      <c r="O474" s="254"/>
      <c r="P474" s="254"/>
      <c r="Q474" s="254"/>
      <c r="R474" s="254"/>
      <c r="S474" s="254"/>
      <c r="T474" s="255"/>
      <c r="AT474" s="256" t="s">
        <v>157</v>
      </c>
      <c r="AU474" s="256" t="s">
        <v>153</v>
      </c>
      <c r="AV474" s="12" t="s">
        <v>153</v>
      </c>
      <c r="AW474" s="12" t="s">
        <v>39</v>
      </c>
      <c r="AX474" s="12" t="s">
        <v>75</v>
      </c>
      <c r="AY474" s="256" t="s">
        <v>144</v>
      </c>
    </row>
    <row r="475" s="11" customFormat="1">
      <c r="B475" s="236"/>
      <c r="C475" s="237"/>
      <c r="D475" s="233" t="s">
        <v>157</v>
      </c>
      <c r="E475" s="238" t="s">
        <v>22</v>
      </c>
      <c r="F475" s="239" t="s">
        <v>644</v>
      </c>
      <c r="G475" s="237"/>
      <c r="H475" s="238" t="s">
        <v>22</v>
      </c>
      <c r="I475" s="240"/>
      <c r="J475" s="237"/>
      <c r="K475" s="237"/>
      <c r="L475" s="241"/>
      <c r="M475" s="242"/>
      <c r="N475" s="243"/>
      <c r="O475" s="243"/>
      <c r="P475" s="243"/>
      <c r="Q475" s="243"/>
      <c r="R475" s="243"/>
      <c r="S475" s="243"/>
      <c r="T475" s="244"/>
      <c r="AT475" s="245" t="s">
        <v>157</v>
      </c>
      <c r="AU475" s="245" t="s">
        <v>153</v>
      </c>
      <c r="AV475" s="11" t="s">
        <v>24</v>
      </c>
      <c r="AW475" s="11" t="s">
        <v>39</v>
      </c>
      <c r="AX475" s="11" t="s">
        <v>75</v>
      </c>
      <c r="AY475" s="245" t="s">
        <v>144</v>
      </c>
    </row>
    <row r="476" s="12" customFormat="1">
      <c r="B476" s="246"/>
      <c r="C476" s="247"/>
      <c r="D476" s="233" t="s">
        <v>157</v>
      </c>
      <c r="E476" s="248" t="s">
        <v>22</v>
      </c>
      <c r="F476" s="249" t="s">
        <v>645</v>
      </c>
      <c r="G476" s="247"/>
      <c r="H476" s="250">
        <v>27.199999999999999</v>
      </c>
      <c r="I476" s="251"/>
      <c r="J476" s="247"/>
      <c r="K476" s="247"/>
      <c r="L476" s="252"/>
      <c r="M476" s="253"/>
      <c r="N476" s="254"/>
      <c r="O476" s="254"/>
      <c r="P476" s="254"/>
      <c r="Q476" s="254"/>
      <c r="R476" s="254"/>
      <c r="S476" s="254"/>
      <c r="T476" s="255"/>
      <c r="AT476" s="256" t="s">
        <v>157</v>
      </c>
      <c r="AU476" s="256" t="s">
        <v>153</v>
      </c>
      <c r="AV476" s="12" t="s">
        <v>153</v>
      </c>
      <c r="AW476" s="12" t="s">
        <v>39</v>
      </c>
      <c r="AX476" s="12" t="s">
        <v>75</v>
      </c>
      <c r="AY476" s="256" t="s">
        <v>144</v>
      </c>
    </row>
    <row r="477" s="12" customFormat="1">
      <c r="B477" s="246"/>
      <c r="C477" s="247"/>
      <c r="D477" s="233" t="s">
        <v>157</v>
      </c>
      <c r="E477" s="248" t="s">
        <v>22</v>
      </c>
      <c r="F477" s="249" t="s">
        <v>646</v>
      </c>
      <c r="G477" s="247"/>
      <c r="H477" s="250">
        <v>-1.5</v>
      </c>
      <c r="I477" s="251"/>
      <c r="J477" s="247"/>
      <c r="K477" s="247"/>
      <c r="L477" s="252"/>
      <c r="M477" s="253"/>
      <c r="N477" s="254"/>
      <c r="O477" s="254"/>
      <c r="P477" s="254"/>
      <c r="Q477" s="254"/>
      <c r="R477" s="254"/>
      <c r="S477" s="254"/>
      <c r="T477" s="255"/>
      <c r="AT477" s="256" t="s">
        <v>157</v>
      </c>
      <c r="AU477" s="256" t="s">
        <v>153</v>
      </c>
      <c r="AV477" s="12" t="s">
        <v>153</v>
      </c>
      <c r="AW477" s="12" t="s">
        <v>39</v>
      </c>
      <c r="AX477" s="12" t="s">
        <v>75</v>
      </c>
      <c r="AY477" s="256" t="s">
        <v>144</v>
      </c>
    </row>
    <row r="478" s="11" customFormat="1">
      <c r="B478" s="236"/>
      <c r="C478" s="237"/>
      <c r="D478" s="233" t="s">
        <v>157</v>
      </c>
      <c r="E478" s="238" t="s">
        <v>22</v>
      </c>
      <c r="F478" s="239" t="s">
        <v>489</v>
      </c>
      <c r="G478" s="237"/>
      <c r="H478" s="238" t="s">
        <v>22</v>
      </c>
      <c r="I478" s="240"/>
      <c r="J478" s="237"/>
      <c r="K478" s="237"/>
      <c r="L478" s="241"/>
      <c r="M478" s="242"/>
      <c r="N478" s="243"/>
      <c r="O478" s="243"/>
      <c r="P478" s="243"/>
      <c r="Q478" s="243"/>
      <c r="R478" s="243"/>
      <c r="S478" s="243"/>
      <c r="T478" s="244"/>
      <c r="AT478" s="245" t="s">
        <v>157</v>
      </c>
      <c r="AU478" s="245" t="s">
        <v>153</v>
      </c>
      <c r="AV478" s="11" t="s">
        <v>24</v>
      </c>
      <c r="AW478" s="11" t="s">
        <v>39</v>
      </c>
      <c r="AX478" s="11" t="s">
        <v>75</v>
      </c>
      <c r="AY478" s="245" t="s">
        <v>144</v>
      </c>
    </row>
    <row r="479" s="12" customFormat="1">
      <c r="B479" s="246"/>
      <c r="C479" s="247"/>
      <c r="D479" s="233" t="s">
        <v>157</v>
      </c>
      <c r="E479" s="248" t="s">
        <v>22</v>
      </c>
      <c r="F479" s="249" t="s">
        <v>647</v>
      </c>
      <c r="G479" s="247"/>
      <c r="H479" s="250">
        <v>8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AT479" s="256" t="s">
        <v>157</v>
      </c>
      <c r="AU479" s="256" t="s">
        <v>153</v>
      </c>
      <c r="AV479" s="12" t="s">
        <v>153</v>
      </c>
      <c r="AW479" s="12" t="s">
        <v>39</v>
      </c>
      <c r="AX479" s="12" t="s">
        <v>75</v>
      </c>
      <c r="AY479" s="256" t="s">
        <v>144</v>
      </c>
    </row>
    <row r="480" s="12" customFormat="1">
      <c r="B480" s="246"/>
      <c r="C480" s="247"/>
      <c r="D480" s="233" t="s">
        <v>157</v>
      </c>
      <c r="E480" s="248" t="s">
        <v>22</v>
      </c>
      <c r="F480" s="249" t="s">
        <v>582</v>
      </c>
      <c r="G480" s="247"/>
      <c r="H480" s="250">
        <v>-0.69999999999999996</v>
      </c>
      <c r="I480" s="251"/>
      <c r="J480" s="247"/>
      <c r="K480" s="247"/>
      <c r="L480" s="252"/>
      <c r="M480" s="253"/>
      <c r="N480" s="254"/>
      <c r="O480" s="254"/>
      <c r="P480" s="254"/>
      <c r="Q480" s="254"/>
      <c r="R480" s="254"/>
      <c r="S480" s="254"/>
      <c r="T480" s="255"/>
      <c r="AT480" s="256" t="s">
        <v>157</v>
      </c>
      <c r="AU480" s="256" t="s">
        <v>153</v>
      </c>
      <c r="AV480" s="12" t="s">
        <v>153</v>
      </c>
      <c r="AW480" s="12" t="s">
        <v>39</v>
      </c>
      <c r="AX480" s="12" t="s">
        <v>75</v>
      </c>
      <c r="AY480" s="256" t="s">
        <v>144</v>
      </c>
    </row>
    <row r="481" s="13" customFormat="1">
      <c r="B481" s="257"/>
      <c r="C481" s="258"/>
      <c r="D481" s="233" t="s">
        <v>157</v>
      </c>
      <c r="E481" s="259" t="s">
        <v>22</v>
      </c>
      <c r="F481" s="260" t="s">
        <v>160</v>
      </c>
      <c r="G481" s="258"/>
      <c r="H481" s="261">
        <v>70.819999999999993</v>
      </c>
      <c r="I481" s="262"/>
      <c r="J481" s="258"/>
      <c r="K481" s="258"/>
      <c r="L481" s="263"/>
      <c r="M481" s="264"/>
      <c r="N481" s="265"/>
      <c r="O481" s="265"/>
      <c r="P481" s="265"/>
      <c r="Q481" s="265"/>
      <c r="R481" s="265"/>
      <c r="S481" s="265"/>
      <c r="T481" s="266"/>
      <c r="AT481" s="267" t="s">
        <v>157</v>
      </c>
      <c r="AU481" s="267" t="s">
        <v>153</v>
      </c>
      <c r="AV481" s="13" t="s">
        <v>152</v>
      </c>
      <c r="AW481" s="13" t="s">
        <v>39</v>
      </c>
      <c r="AX481" s="13" t="s">
        <v>24</v>
      </c>
      <c r="AY481" s="267" t="s">
        <v>144</v>
      </c>
    </row>
    <row r="482" s="1" customFormat="1" ht="16.5" customHeight="1">
      <c r="B482" s="46"/>
      <c r="C482" s="280" t="s">
        <v>648</v>
      </c>
      <c r="D482" s="280" t="s">
        <v>264</v>
      </c>
      <c r="E482" s="281" t="s">
        <v>649</v>
      </c>
      <c r="F482" s="282" t="s">
        <v>650</v>
      </c>
      <c r="G482" s="283" t="s">
        <v>325</v>
      </c>
      <c r="H482" s="284">
        <v>77.902000000000001</v>
      </c>
      <c r="I482" s="285"/>
      <c r="J482" s="286">
        <f>ROUND(I482*H482,2)</f>
        <v>0</v>
      </c>
      <c r="K482" s="282" t="s">
        <v>151</v>
      </c>
      <c r="L482" s="287"/>
      <c r="M482" s="288" t="s">
        <v>22</v>
      </c>
      <c r="N482" s="289" t="s">
        <v>47</v>
      </c>
      <c r="O482" s="47"/>
      <c r="P482" s="230">
        <f>O482*H482</f>
        <v>0</v>
      </c>
      <c r="Q482" s="230">
        <v>0.00020000000000000001</v>
      </c>
      <c r="R482" s="230">
        <f>Q482*H482</f>
        <v>0.015580400000000001</v>
      </c>
      <c r="S482" s="230">
        <v>0</v>
      </c>
      <c r="T482" s="231">
        <f>S482*H482</f>
        <v>0</v>
      </c>
      <c r="AR482" s="24" t="s">
        <v>350</v>
      </c>
      <c r="AT482" s="24" t="s">
        <v>264</v>
      </c>
      <c r="AU482" s="24" t="s">
        <v>153</v>
      </c>
      <c r="AY482" s="24" t="s">
        <v>144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24" t="s">
        <v>153</v>
      </c>
      <c r="BK482" s="232">
        <f>ROUND(I482*H482,2)</f>
        <v>0</v>
      </c>
      <c r="BL482" s="24" t="s">
        <v>181</v>
      </c>
      <c r="BM482" s="24" t="s">
        <v>651</v>
      </c>
    </row>
    <row r="483" s="1" customFormat="1">
      <c r="B483" s="46"/>
      <c r="C483" s="74"/>
      <c r="D483" s="233" t="s">
        <v>155</v>
      </c>
      <c r="E483" s="74"/>
      <c r="F483" s="234" t="s">
        <v>652</v>
      </c>
      <c r="G483" s="74"/>
      <c r="H483" s="74"/>
      <c r="I483" s="191"/>
      <c r="J483" s="74"/>
      <c r="K483" s="74"/>
      <c r="L483" s="72"/>
      <c r="M483" s="235"/>
      <c r="N483" s="47"/>
      <c r="O483" s="47"/>
      <c r="P483" s="47"/>
      <c r="Q483" s="47"/>
      <c r="R483" s="47"/>
      <c r="S483" s="47"/>
      <c r="T483" s="95"/>
      <c r="AT483" s="24" t="s">
        <v>155</v>
      </c>
      <c r="AU483" s="24" t="s">
        <v>153</v>
      </c>
    </row>
    <row r="484" s="12" customFormat="1">
      <c r="B484" s="246"/>
      <c r="C484" s="247"/>
      <c r="D484" s="233" t="s">
        <v>157</v>
      </c>
      <c r="E484" s="247"/>
      <c r="F484" s="249" t="s">
        <v>653</v>
      </c>
      <c r="G484" s="247"/>
      <c r="H484" s="250">
        <v>77.902000000000001</v>
      </c>
      <c r="I484" s="251"/>
      <c r="J484" s="247"/>
      <c r="K484" s="247"/>
      <c r="L484" s="252"/>
      <c r="M484" s="253"/>
      <c r="N484" s="254"/>
      <c r="O484" s="254"/>
      <c r="P484" s="254"/>
      <c r="Q484" s="254"/>
      <c r="R484" s="254"/>
      <c r="S484" s="254"/>
      <c r="T484" s="255"/>
      <c r="AT484" s="256" t="s">
        <v>157</v>
      </c>
      <c r="AU484" s="256" t="s">
        <v>153</v>
      </c>
      <c r="AV484" s="12" t="s">
        <v>153</v>
      </c>
      <c r="AW484" s="12" t="s">
        <v>6</v>
      </c>
      <c r="AX484" s="12" t="s">
        <v>24</v>
      </c>
      <c r="AY484" s="256" t="s">
        <v>144</v>
      </c>
    </row>
    <row r="485" s="1" customFormat="1" ht="16.5" customHeight="1">
      <c r="B485" s="46"/>
      <c r="C485" s="221" t="s">
        <v>654</v>
      </c>
      <c r="D485" s="221" t="s">
        <v>147</v>
      </c>
      <c r="E485" s="222" t="s">
        <v>655</v>
      </c>
      <c r="F485" s="223" t="s">
        <v>656</v>
      </c>
      <c r="G485" s="224" t="s">
        <v>180</v>
      </c>
      <c r="H485" s="225">
        <v>6.6799999999999997</v>
      </c>
      <c r="I485" s="226"/>
      <c r="J485" s="227">
        <f>ROUND(I485*H485,2)</f>
        <v>0</v>
      </c>
      <c r="K485" s="223" t="s">
        <v>22</v>
      </c>
      <c r="L485" s="72"/>
      <c r="M485" s="228" t="s">
        <v>22</v>
      </c>
      <c r="N485" s="229" t="s">
        <v>47</v>
      </c>
      <c r="O485" s="47"/>
      <c r="P485" s="230">
        <f>O485*H485</f>
        <v>0</v>
      </c>
      <c r="Q485" s="230">
        <v>0.017610000000000001</v>
      </c>
      <c r="R485" s="230">
        <f>Q485*H485</f>
        <v>0.1176348</v>
      </c>
      <c r="S485" s="230">
        <v>0</v>
      </c>
      <c r="T485" s="231">
        <f>S485*H485</f>
        <v>0</v>
      </c>
      <c r="AR485" s="24" t="s">
        <v>181</v>
      </c>
      <c r="AT485" s="24" t="s">
        <v>147</v>
      </c>
      <c r="AU485" s="24" t="s">
        <v>153</v>
      </c>
      <c r="AY485" s="24" t="s">
        <v>144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24" t="s">
        <v>153</v>
      </c>
      <c r="BK485" s="232">
        <f>ROUND(I485*H485,2)</f>
        <v>0</v>
      </c>
      <c r="BL485" s="24" t="s">
        <v>181</v>
      </c>
      <c r="BM485" s="24" t="s">
        <v>657</v>
      </c>
    </row>
    <row r="486" s="1" customFormat="1">
      <c r="B486" s="46"/>
      <c r="C486" s="74"/>
      <c r="D486" s="233" t="s">
        <v>155</v>
      </c>
      <c r="E486" s="74"/>
      <c r="F486" s="234" t="s">
        <v>658</v>
      </c>
      <c r="G486" s="74"/>
      <c r="H486" s="74"/>
      <c r="I486" s="191"/>
      <c r="J486" s="74"/>
      <c r="K486" s="74"/>
      <c r="L486" s="72"/>
      <c r="M486" s="235"/>
      <c r="N486" s="47"/>
      <c r="O486" s="47"/>
      <c r="P486" s="47"/>
      <c r="Q486" s="47"/>
      <c r="R486" s="47"/>
      <c r="S486" s="47"/>
      <c r="T486" s="95"/>
      <c r="AT486" s="24" t="s">
        <v>155</v>
      </c>
      <c r="AU486" s="24" t="s">
        <v>153</v>
      </c>
    </row>
    <row r="487" s="11" customFormat="1">
      <c r="B487" s="236"/>
      <c r="C487" s="237"/>
      <c r="D487" s="233" t="s">
        <v>157</v>
      </c>
      <c r="E487" s="238" t="s">
        <v>22</v>
      </c>
      <c r="F487" s="239" t="s">
        <v>631</v>
      </c>
      <c r="G487" s="237"/>
      <c r="H487" s="238" t="s">
        <v>22</v>
      </c>
      <c r="I487" s="240"/>
      <c r="J487" s="237"/>
      <c r="K487" s="237"/>
      <c r="L487" s="241"/>
      <c r="M487" s="242"/>
      <c r="N487" s="243"/>
      <c r="O487" s="243"/>
      <c r="P487" s="243"/>
      <c r="Q487" s="243"/>
      <c r="R487" s="243"/>
      <c r="S487" s="243"/>
      <c r="T487" s="244"/>
      <c r="AT487" s="245" t="s">
        <v>157</v>
      </c>
      <c r="AU487" s="245" t="s">
        <v>153</v>
      </c>
      <c r="AV487" s="11" t="s">
        <v>24</v>
      </c>
      <c r="AW487" s="11" t="s">
        <v>39</v>
      </c>
      <c r="AX487" s="11" t="s">
        <v>75</v>
      </c>
      <c r="AY487" s="245" t="s">
        <v>144</v>
      </c>
    </row>
    <row r="488" s="12" customFormat="1">
      <c r="B488" s="246"/>
      <c r="C488" s="247"/>
      <c r="D488" s="233" t="s">
        <v>157</v>
      </c>
      <c r="E488" s="248" t="s">
        <v>22</v>
      </c>
      <c r="F488" s="249" t="s">
        <v>633</v>
      </c>
      <c r="G488" s="247"/>
      <c r="H488" s="250">
        <v>2</v>
      </c>
      <c r="I488" s="251"/>
      <c r="J488" s="247"/>
      <c r="K488" s="247"/>
      <c r="L488" s="252"/>
      <c r="M488" s="253"/>
      <c r="N488" s="254"/>
      <c r="O488" s="254"/>
      <c r="P488" s="254"/>
      <c r="Q488" s="254"/>
      <c r="R488" s="254"/>
      <c r="S488" s="254"/>
      <c r="T488" s="255"/>
      <c r="AT488" s="256" t="s">
        <v>157</v>
      </c>
      <c r="AU488" s="256" t="s">
        <v>153</v>
      </c>
      <c r="AV488" s="12" t="s">
        <v>153</v>
      </c>
      <c r="AW488" s="12" t="s">
        <v>39</v>
      </c>
      <c r="AX488" s="12" t="s">
        <v>75</v>
      </c>
      <c r="AY488" s="256" t="s">
        <v>144</v>
      </c>
    </row>
    <row r="489" s="11" customFormat="1">
      <c r="B489" s="236"/>
      <c r="C489" s="237"/>
      <c r="D489" s="233" t="s">
        <v>157</v>
      </c>
      <c r="E489" s="238" t="s">
        <v>22</v>
      </c>
      <c r="F489" s="239" t="s">
        <v>634</v>
      </c>
      <c r="G489" s="237"/>
      <c r="H489" s="238" t="s">
        <v>22</v>
      </c>
      <c r="I489" s="240"/>
      <c r="J489" s="237"/>
      <c r="K489" s="237"/>
      <c r="L489" s="241"/>
      <c r="M489" s="242"/>
      <c r="N489" s="243"/>
      <c r="O489" s="243"/>
      <c r="P489" s="243"/>
      <c r="Q489" s="243"/>
      <c r="R489" s="243"/>
      <c r="S489" s="243"/>
      <c r="T489" s="244"/>
      <c r="AT489" s="245" t="s">
        <v>157</v>
      </c>
      <c r="AU489" s="245" t="s">
        <v>153</v>
      </c>
      <c r="AV489" s="11" t="s">
        <v>24</v>
      </c>
      <c r="AW489" s="11" t="s">
        <v>39</v>
      </c>
      <c r="AX489" s="11" t="s">
        <v>75</v>
      </c>
      <c r="AY489" s="245" t="s">
        <v>144</v>
      </c>
    </row>
    <row r="490" s="12" customFormat="1">
      <c r="B490" s="246"/>
      <c r="C490" s="247"/>
      <c r="D490" s="233" t="s">
        <v>157</v>
      </c>
      <c r="E490" s="248" t="s">
        <v>22</v>
      </c>
      <c r="F490" s="249" t="s">
        <v>635</v>
      </c>
      <c r="G490" s="247"/>
      <c r="H490" s="250">
        <v>4.6799999999999997</v>
      </c>
      <c r="I490" s="251"/>
      <c r="J490" s="247"/>
      <c r="K490" s="247"/>
      <c r="L490" s="252"/>
      <c r="M490" s="253"/>
      <c r="N490" s="254"/>
      <c r="O490" s="254"/>
      <c r="P490" s="254"/>
      <c r="Q490" s="254"/>
      <c r="R490" s="254"/>
      <c r="S490" s="254"/>
      <c r="T490" s="255"/>
      <c r="AT490" s="256" t="s">
        <v>157</v>
      </c>
      <c r="AU490" s="256" t="s">
        <v>153</v>
      </c>
      <c r="AV490" s="12" t="s">
        <v>153</v>
      </c>
      <c r="AW490" s="12" t="s">
        <v>39</v>
      </c>
      <c r="AX490" s="12" t="s">
        <v>75</v>
      </c>
      <c r="AY490" s="256" t="s">
        <v>144</v>
      </c>
    </row>
    <row r="491" s="13" customFormat="1">
      <c r="B491" s="257"/>
      <c r="C491" s="258"/>
      <c r="D491" s="233" t="s">
        <v>157</v>
      </c>
      <c r="E491" s="259" t="s">
        <v>22</v>
      </c>
      <c r="F491" s="260" t="s">
        <v>160</v>
      </c>
      <c r="G491" s="258"/>
      <c r="H491" s="261">
        <v>6.6799999999999997</v>
      </c>
      <c r="I491" s="262"/>
      <c r="J491" s="258"/>
      <c r="K491" s="258"/>
      <c r="L491" s="263"/>
      <c r="M491" s="264"/>
      <c r="N491" s="265"/>
      <c r="O491" s="265"/>
      <c r="P491" s="265"/>
      <c r="Q491" s="265"/>
      <c r="R491" s="265"/>
      <c r="S491" s="265"/>
      <c r="T491" s="266"/>
      <c r="AT491" s="267" t="s">
        <v>157</v>
      </c>
      <c r="AU491" s="267" t="s">
        <v>153</v>
      </c>
      <c r="AV491" s="13" t="s">
        <v>152</v>
      </c>
      <c r="AW491" s="13" t="s">
        <v>39</v>
      </c>
      <c r="AX491" s="13" t="s">
        <v>24</v>
      </c>
      <c r="AY491" s="267" t="s">
        <v>144</v>
      </c>
    </row>
    <row r="492" s="1" customFormat="1" ht="16.5" customHeight="1">
      <c r="B492" s="46"/>
      <c r="C492" s="221" t="s">
        <v>659</v>
      </c>
      <c r="D492" s="221" t="s">
        <v>147</v>
      </c>
      <c r="E492" s="222" t="s">
        <v>660</v>
      </c>
      <c r="F492" s="223" t="s">
        <v>661</v>
      </c>
      <c r="G492" s="224" t="s">
        <v>180</v>
      </c>
      <c r="H492" s="225">
        <v>14</v>
      </c>
      <c r="I492" s="226"/>
      <c r="J492" s="227">
        <f>ROUND(I492*H492,2)</f>
        <v>0</v>
      </c>
      <c r="K492" s="223" t="s">
        <v>151</v>
      </c>
      <c r="L492" s="72"/>
      <c r="M492" s="228" t="s">
        <v>22</v>
      </c>
      <c r="N492" s="229" t="s">
        <v>47</v>
      </c>
      <c r="O492" s="47"/>
      <c r="P492" s="230">
        <f>O492*H492</f>
        <v>0</v>
      </c>
      <c r="Q492" s="230">
        <v>0</v>
      </c>
      <c r="R492" s="230">
        <f>Q492*H492</f>
        <v>0</v>
      </c>
      <c r="S492" s="230">
        <v>0.025000000000000001</v>
      </c>
      <c r="T492" s="231">
        <f>S492*H492</f>
        <v>0.35000000000000003</v>
      </c>
      <c r="AR492" s="24" t="s">
        <v>181</v>
      </c>
      <c r="AT492" s="24" t="s">
        <v>147</v>
      </c>
      <c r="AU492" s="24" t="s">
        <v>153</v>
      </c>
      <c r="AY492" s="24" t="s">
        <v>144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24" t="s">
        <v>153</v>
      </c>
      <c r="BK492" s="232">
        <f>ROUND(I492*H492,2)</f>
        <v>0</v>
      </c>
      <c r="BL492" s="24" t="s">
        <v>181</v>
      </c>
      <c r="BM492" s="24" t="s">
        <v>662</v>
      </c>
    </row>
    <row r="493" s="1" customFormat="1">
      <c r="B493" s="46"/>
      <c r="C493" s="74"/>
      <c r="D493" s="233" t="s">
        <v>155</v>
      </c>
      <c r="E493" s="74"/>
      <c r="F493" s="234" t="s">
        <v>663</v>
      </c>
      <c r="G493" s="74"/>
      <c r="H493" s="74"/>
      <c r="I493" s="191"/>
      <c r="J493" s="74"/>
      <c r="K493" s="74"/>
      <c r="L493" s="72"/>
      <c r="M493" s="235"/>
      <c r="N493" s="47"/>
      <c r="O493" s="47"/>
      <c r="P493" s="47"/>
      <c r="Q493" s="47"/>
      <c r="R493" s="47"/>
      <c r="S493" s="47"/>
      <c r="T493" s="95"/>
      <c r="AT493" s="24" t="s">
        <v>155</v>
      </c>
      <c r="AU493" s="24" t="s">
        <v>153</v>
      </c>
    </row>
    <row r="494" s="11" customFormat="1">
      <c r="B494" s="236"/>
      <c r="C494" s="237"/>
      <c r="D494" s="233" t="s">
        <v>157</v>
      </c>
      <c r="E494" s="238" t="s">
        <v>22</v>
      </c>
      <c r="F494" s="239" t="s">
        <v>664</v>
      </c>
      <c r="G494" s="237"/>
      <c r="H494" s="238" t="s">
        <v>22</v>
      </c>
      <c r="I494" s="240"/>
      <c r="J494" s="237"/>
      <c r="K494" s="237"/>
      <c r="L494" s="241"/>
      <c r="M494" s="242"/>
      <c r="N494" s="243"/>
      <c r="O494" s="243"/>
      <c r="P494" s="243"/>
      <c r="Q494" s="243"/>
      <c r="R494" s="243"/>
      <c r="S494" s="243"/>
      <c r="T494" s="244"/>
      <c r="AT494" s="245" t="s">
        <v>157</v>
      </c>
      <c r="AU494" s="245" t="s">
        <v>153</v>
      </c>
      <c r="AV494" s="11" t="s">
        <v>24</v>
      </c>
      <c r="AW494" s="11" t="s">
        <v>39</v>
      </c>
      <c r="AX494" s="11" t="s">
        <v>75</v>
      </c>
      <c r="AY494" s="245" t="s">
        <v>144</v>
      </c>
    </row>
    <row r="495" s="12" customFormat="1">
      <c r="B495" s="246"/>
      <c r="C495" s="247"/>
      <c r="D495" s="233" t="s">
        <v>157</v>
      </c>
      <c r="E495" s="248" t="s">
        <v>22</v>
      </c>
      <c r="F495" s="249" t="s">
        <v>665</v>
      </c>
      <c r="G495" s="247"/>
      <c r="H495" s="250">
        <v>14</v>
      </c>
      <c r="I495" s="251"/>
      <c r="J495" s="247"/>
      <c r="K495" s="247"/>
      <c r="L495" s="252"/>
      <c r="M495" s="253"/>
      <c r="N495" s="254"/>
      <c r="O495" s="254"/>
      <c r="P495" s="254"/>
      <c r="Q495" s="254"/>
      <c r="R495" s="254"/>
      <c r="S495" s="254"/>
      <c r="T495" s="255"/>
      <c r="AT495" s="256" t="s">
        <v>157</v>
      </c>
      <c r="AU495" s="256" t="s">
        <v>153</v>
      </c>
      <c r="AV495" s="12" t="s">
        <v>153</v>
      </c>
      <c r="AW495" s="12" t="s">
        <v>39</v>
      </c>
      <c r="AX495" s="12" t="s">
        <v>75</v>
      </c>
      <c r="AY495" s="256" t="s">
        <v>144</v>
      </c>
    </row>
    <row r="496" s="13" customFormat="1">
      <c r="B496" s="257"/>
      <c r="C496" s="258"/>
      <c r="D496" s="233" t="s">
        <v>157</v>
      </c>
      <c r="E496" s="259" t="s">
        <v>22</v>
      </c>
      <c r="F496" s="260" t="s">
        <v>160</v>
      </c>
      <c r="G496" s="258"/>
      <c r="H496" s="261">
        <v>14</v>
      </c>
      <c r="I496" s="262"/>
      <c r="J496" s="258"/>
      <c r="K496" s="258"/>
      <c r="L496" s="263"/>
      <c r="M496" s="264"/>
      <c r="N496" s="265"/>
      <c r="O496" s="265"/>
      <c r="P496" s="265"/>
      <c r="Q496" s="265"/>
      <c r="R496" s="265"/>
      <c r="S496" s="265"/>
      <c r="T496" s="266"/>
      <c r="AT496" s="267" t="s">
        <v>157</v>
      </c>
      <c r="AU496" s="267" t="s">
        <v>153</v>
      </c>
      <c r="AV496" s="13" t="s">
        <v>152</v>
      </c>
      <c r="AW496" s="13" t="s">
        <v>39</v>
      </c>
      <c r="AX496" s="13" t="s">
        <v>24</v>
      </c>
      <c r="AY496" s="267" t="s">
        <v>144</v>
      </c>
    </row>
    <row r="497" s="1" customFormat="1" ht="16.5" customHeight="1">
      <c r="B497" s="46"/>
      <c r="C497" s="221" t="s">
        <v>666</v>
      </c>
      <c r="D497" s="221" t="s">
        <v>147</v>
      </c>
      <c r="E497" s="222" t="s">
        <v>667</v>
      </c>
      <c r="F497" s="223" t="s">
        <v>668</v>
      </c>
      <c r="G497" s="224" t="s">
        <v>180</v>
      </c>
      <c r="H497" s="225">
        <v>45</v>
      </c>
      <c r="I497" s="226"/>
      <c r="J497" s="227">
        <f>ROUND(I497*H497,2)</f>
        <v>0</v>
      </c>
      <c r="K497" s="223" t="s">
        <v>151</v>
      </c>
      <c r="L497" s="72"/>
      <c r="M497" s="228" t="s">
        <v>22</v>
      </c>
      <c r="N497" s="229" t="s">
        <v>47</v>
      </c>
      <c r="O497" s="47"/>
      <c r="P497" s="230">
        <f>O497*H497</f>
        <v>0</v>
      </c>
      <c r="Q497" s="230">
        <v>8.0000000000000007E-05</v>
      </c>
      <c r="R497" s="230">
        <f>Q497*H497</f>
        <v>0.0036000000000000003</v>
      </c>
      <c r="S497" s="230">
        <v>0</v>
      </c>
      <c r="T497" s="231">
        <f>S497*H497</f>
        <v>0</v>
      </c>
      <c r="AR497" s="24" t="s">
        <v>181</v>
      </c>
      <c r="AT497" s="24" t="s">
        <v>147</v>
      </c>
      <c r="AU497" s="24" t="s">
        <v>153</v>
      </c>
      <c r="AY497" s="24" t="s">
        <v>144</v>
      </c>
      <c r="BE497" s="232">
        <f>IF(N497="základní",J497,0)</f>
        <v>0</v>
      </c>
      <c r="BF497" s="232">
        <f>IF(N497="snížená",J497,0)</f>
        <v>0</v>
      </c>
      <c r="BG497" s="232">
        <f>IF(N497="zákl. přenesená",J497,0)</f>
        <v>0</v>
      </c>
      <c r="BH497" s="232">
        <f>IF(N497="sníž. přenesená",J497,0)</f>
        <v>0</v>
      </c>
      <c r="BI497" s="232">
        <f>IF(N497="nulová",J497,0)</f>
        <v>0</v>
      </c>
      <c r="BJ497" s="24" t="s">
        <v>153</v>
      </c>
      <c r="BK497" s="232">
        <f>ROUND(I497*H497,2)</f>
        <v>0</v>
      </c>
      <c r="BL497" s="24" t="s">
        <v>181</v>
      </c>
      <c r="BM497" s="24" t="s">
        <v>669</v>
      </c>
    </row>
    <row r="498" s="1" customFormat="1">
      <c r="B498" s="46"/>
      <c r="C498" s="74"/>
      <c r="D498" s="233" t="s">
        <v>155</v>
      </c>
      <c r="E498" s="74"/>
      <c r="F498" s="234" t="s">
        <v>670</v>
      </c>
      <c r="G498" s="74"/>
      <c r="H498" s="74"/>
      <c r="I498" s="191"/>
      <c r="J498" s="74"/>
      <c r="K498" s="74"/>
      <c r="L498" s="72"/>
      <c r="M498" s="235"/>
      <c r="N498" s="47"/>
      <c r="O498" s="47"/>
      <c r="P498" s="47"/>
      <c r="Q498" s="47"/>
      <c r="R498" s="47"/>
      <c r="S498" s="47"/>
      <c r="T498" s="95"/>
      <c r="AT498" s="24" t="s">
        <v>155</v>
      </c>
      <c r="AU498" s="24" t="s">
        <v>153</v>
      </c>
    </row>
    <row r="499" s="11" customFormat="1">
      <c r="B499" s="236"/>
      <c r="C499" s="237"/>
      <c r="D499" s="233" t="s">
        <v>157</v>
      </c>
      <c r="E499" s="238" t="s">
        <v>22</v>
      </c>
      <c r="F499" s="239" t="s">
        <v>671</v>
      </c>
      <c r="G499" s="237"/>
      <c r="H499" s="238" t="s">
        <v>22</v>
      </c>
      <c r="I499" s="240"/>
      <c r="J499" s="237"/>
      <c r="K499" s="237"/>
      <c r="L499" s="241"/>
      <c r="M499" s="242"/>
      <c r="N499" s="243"/>
      <c r="O499" s="243"/>
      <c r="P499" s="243"/>
      <c r="Q499" s="243"/>
      <c r="R499" s="243"/>
      <c r="S499" s="243"/>
      <c r="T499" s="244"/>
      <c r="AT499" s="245" t="s">
        <v>157</v>
      </c>
      <c r="AU499" s="245" t="s">
        <v>153</v>
      </c>
      <c r="AV499" s="11" t="s">
        <v>24</v>
      </c>
      <c r="AW499" s="11" t="s">
        <v>39</v>
      </c>
      <c r="AX499" s="11" t="s">
        <v>75</v>
      </c>
      <c r="AY499" s="245" t="s">
        <v>144</v>
      </c>
    </row>
    <row r="500" s="12" customFormat="1">
      <c r="B500" s="246"/>
      <c r="C500" s="247"/>
      <c r="D500" s="233" t="s">
        <v>157</v>
      </c>
      <c r="E500" s="248" t="s">
        <v>22</v>
      </c>
      <c r="F500" s="249" t="s">
        <v>672</v>
      </c>
      <c r="G500" s="247"/>
      <c r="H500" s="250">
        <v>45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AT500" s="256" t="s">
        <v>157</v>
      </c>
      <c r="AU500" s="256" t="s">
        <v>153</v>
      </c>
      <c r="AV500" s="12" t="s">
        <v>153</v>
      </c>
      <c r="AW500" s="12" t="s">
        <v>39</v>
      </c>
      <c r="AX500" s="12" t="s">
        <v>75</v>
      </c>
      <c r="AY500" s="256" t="s">
        <v>144</v>
      </c>
    </row>
    <row r="501" s="13" customFormat="1">
      <c r="B501" s="257"/>
      <c r="C501" s="258"/>
      <c r="D501" s="233" t="s">
        <v>157</v>
      </c>
      <c r="E501" s="259" t="s">
        <v>22</v>
      </c>
      <c r="F501" s="260" t="s">
        <v>160</v>
      </c>
      <c r="G501" s="258"/>
      <c r="H501" s="261">
        <v>45</v>
      </c>
      <c r="I501" s="262"/>
      <c r="J501" s="258"/>
      <c r="K501" s="258"/>
      <c r="L501" s="263"/>
      <c r="M501" s="264"/>
      <c r="N501" s="265"/>
      <c r="O501" s="265"/>
      <c r="P501" s="265"/>
      <c r="Q501" s="265"/>
      <c r="R501" s="265"/>
      <c r="S501" s="265"/>
      <c r="T501" s="266"/>
      <c r="AT501" s="267" t="s">
        <v>157</v>
      </c>
      <c r="AU501" s="267" t="s">
        <v>153</v>
      </c>
      <c r="AV501" s="13" t="s">
        <v>152</v>
      </c>
      <c r="AW501" s="13" t="s">
        <v>39</v>
      </c>
      <c r="AX501" s="13" t="s">
        <v>24</v>
      </c>
      <c r="AY501" s="267" t="s">
        <v>144</v>
      </c>
    </row>
    <row r="502" s="1" customFormat="1" ht="16.5" customHeight="1">
      <c r="B502" s="46"/>
      <c r="C502" s="221" t="s">
        <v>673</v>
      </c>
      <c r="D502" s="221" t="s">
        <v>147</v>
      </c>
      <c r="E502" s="222" t="s">
        <v>674</v>
      </c>
      <c r="F502" s="223" t="s">
        <v>675</v>
      </c>
      <c r="G502" s="224" t="s">
        <v>180</v>
      </c>
      <c r="H502" s="225">
        <v>45</v>
      </c>
      <c r="I502" s="226"/>
      <c r="J502" s="227">
        <f>ROUND(I502*H502,2)</f>
        <v>0</v>
      </c>
      <c r="K502" s="223" t="s">
        <v>151</v>
      </c>
      <c r="L502" s="72"/>
      <c r="M502" s="228" t="s">
        <v>22</v>
      </c>
      <c r="N502" s="229" t="s">
        <v>47</v>
      </c>
      <c r="O502" s="47"/>
      <c r="P502" s="230">
        <f>O502*H502</f>
        <v>0</v>
      </c>
      <c r="Q502" s="230">
        <v>0.000172273</v>
      </c>
      <c r="R502" s="230">
        <f>Q502*H502</f>
        <v>0.0077522849999999994</v>
      </c>
      <c r="S502" s="230">
        <v>0</v>
      </c>
      <c r="T502" s="231">
        <f>S502*H502</f>
        <v>0</v>
      </c>
      <c r="AR502" s="24" t="s">
        <v>181</v>
      </c>
      <c r="AT502" s="24" t="s">
        <v>147</v>
      </c>
      <c r="AU502" s="24" t="s">
        <v>153</v>
      </c>
      <c r="AY502" s="24" t="s">
        <v>144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24" t="s">
        <v>153</v>
      </c>
      <c r="BK502" s="232">
        <f>ROUND(I502*H502,2)</f>
        <v>0</v>
      </c>
      <c r="BL502" s="24" t="s">
        <v>181</v>
      </c>
      <c r="BM502" s="24" t="s">
        <v>676</v>
      </c>
    </row>
    <row r="503" s="1" customFormat="1">
      <c r="B503" s="46"/>
      <c r="C503" s="74"/>
      <c r="D503" s="233" t="s">
        <v>155</v>
      </c>
      <c r="E503" s="74"/>
      <c r="F503" s="234" t="s">
        <v>677</v>
      </c>
      <c r="G503" s="74"/>
      <c r="H503" s="74"/>
      <c r="I503" s="191"/>
      <c r="J503" s="74"/>
      <c r="K503" s="74"/>
      <c r="L503" s="72"/>
      <c r="M503" s="235"/>
      <c r="N503" s="47"/>
      <c r="O503" s="47"/>
      <c r="P503" s="47"/>
      <c r="Q503" s="47"/>
      <c r="R503" s="47"/>
      <c r="S503" s="47"/>
      <c r="T503" s="95"/>
      <c r="AT503" s="24" t="s">
        <v>155</v>
      </c>
      <c r="AU503" s="24" t="s">
        <v>153</v>
      </c>
    </row>
    <row r="504" s="11" customFormat="1">
      <c r="B504" s="236"/>
      <c r="C504" s="237"/>
      <c r="D504" s="233" t="s">
        <v>157</v>
      </c>
      <c r="E504" s="238" t="s">
        <v>22</v>
      </c>
      <c r="F504" s="239" t="s">
        <v>671</v>
      </c>
      <c r="G504" s="237"/>
      <c r="H504" s="238" t="s">
        <v>22</v>
      </c>
      <c r="I504" s="240"/>
      <c r="J504" s="237"/>
      <c r="K504" s="237"/>
      <c r="L504" s="241"/>
      <c r="M504" s="242"/>
      <c r="N504" s="243"/>
      <c r="O504" s="243"/>
      <c r="P504" s="243"/>
      <c r="Q504" s="243"/>
      <c r="R504" s="243"/>
      <c r="S504" s="243"/>
      <c r="T504" s="244"/>
      <c r="AT504" s="245" t="s">
        <v>157</v>
      </c>
      <c r="AU504" s="245" t="s">
        <v>153</v>
      </c>
      <c r="AV504" s="11" t="s">
        <v>24</v>
      </c>
      <c r="AW504" s="11" t="s">
        <v>39</v>
      </c>
      <c r="AX504" s="11" t="s">
        <v>75</v>
      </c>
      <c r="AY504" s="245" t="s">
        <v>144</v>
      </c>
    </row>
    <row r="505" s="12" customFormat="1">
      <c r="B505" s="246"/>
      <c r="C505" s="247"/>
      <c r="D505" s="233" t="s">
        <v>157</v>
      </c>
      <c r="E505" s="248" t="s">
        <v>22</v>
      </c>
      <c r="F505" s="249" t="s">
        <v>672</v>
      </c>
      <c r="G505" s="247"/>
      <c r="H505" s="250">
        <v>45</v>
      </c>
      <c r="I505" s="251"/>
      <c r="J505" s="247"/>
      <c r="K505" s="247"/>
      <c r="L505" s="252"/>
      <c r="M505" s="253"/>
      <c r="N505" s="254"/>
      <c r="O505" s="254"/>
      <c r="P505" s="254"/>
      <c r="Q505" s="254"/>
      <c r="R505" s="254"/>
      <c r="S505" s="254"/>
      <c r="T505" s="255"/>
      <c r="AT505" s="256" t="s">
        <v>157</v>
      </c>
      <c r="AU505" s="256" t="s">
        <v>153</v>
      </c>
      <c r="AV505" s="12" t="s">
        <v>153</v>
      </c>
      <c r="AW505" s="12" t="s">
        <v>39</v>
      </c>
      <c r="AX505" s="12" t="s">
        <v>75</v>
      </c>
      <c r="AY505" s="256" t="s">
        <v>144</v>
      </c>
    </row>
    <row r="506" s="13" customFormat="1">
      <c r="B506" s="257"/>
      <c r="C506" s="258"/>
      <c r="D506" s="233" t="s">
        <v>157</v>
      </c>
      <c r="E506" s="259" t="s">
        <v>22</v>
      </c>
      <c r="F506" s="260" t="s">
        <v>160</v>
      </c>
      <c r="G506" s="258"/>
      <c r="H506" s="261">
        <v>45</v>
      </c>
      <c r="I506" s="262"/>
      <c r="J506" s="258"/>
      <c r="K506" s="258"/>
      <c r="L506" s="263"/>
      <c r="M506" s="264"/>
      <c r="N506" s="265"/>
      <c r="O506" s="265"/>
      <c r="P506" s="265"/>
      <c r="Q506" s="265"/>
      <c r="R506" s="265"/>
      <c r="S506" s="265"/>
      <c r="T506" s="266"/>
      <c r="AT506" s="267" t="s">
        <v>157</v>
      </c>
      <c r="AU506" s="267" t="s">
        <v>153</v>
      </c>
      <c r="AV506" s="13" t="s">
        <v>152</v>
      </c>
      <c r="AW506" s="13" t="s">
        <v>39</v>
      </c>
      <c r="AX506" s="13" t="s">
        <v>24</v>
      </c>
      <c r="AY506" s="267" t="s">
        <v>144</v>
      </c>
    </row>
    <row r="507" s="1" customFormat="1" ht="16.5" customHeight="1">
      <c r="B507" s="46"/>
      <c r="C507" s="221" t="s">
        <v>678</v>
      </c>
      <c r="D507" s="221" t="s">
        <v>147</v>
      </c>
      <c r="E507" s="222" t="s">
        <v>679</v>
      </c>
      <c r="F507" s="223" t="s">
        <v>680</v>
      </c>
      <c r="G507" s="224" t="s">
        <v>180</v>
      </c>
      <c r="H507" s="225">
        <v>45</v>
      </c>
      <c r="I507" s="226"/>
      <c r="J507" s="227">
        <f>ROUND(I507*H507,2)</f>
        <v>0</v>
      </c>
      <c r="K507" s="223" t="s">
        <v>151</v>
      </c>
      <c r="L507" s="72"/>
      <c r="M507" s="228" t="s">
        <v>22</v>
      </c>
      <c r="N507" s="229" t="s">
        <v>47</v>
      </c>
      <c r="O507" s="47"/>
      <c r="P507" s="230">
        <f>O507*H507</f>
        <v>0</v>
      </c>
      <c r="Q507" s="230">
        <v>0</v>
      </c>
      <c r="R507" s="230">
        <f>Q507*H507</f>
        <v>0</v>
      </c>
      <c r="S507" s="230">
        <v>0</v>
      </c>
      <c r="T507" s="231">
        <f>S507*H507</f>
        <v>0</v>
      </c>
      <c r="AR507" s="24" t="s">
        <v>181</v>
      </c>
      <c r="AT507" s="24" t="s">
        <v>147</v>
      </c>
      <c r="AU507" s="24" t="s">
        <v>153</v>
      </c>
      <c r="AY507" s="24" t="s">
        <v>144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24" t="s">
        <v>153</v>
      </c>
      <c r="BK507" s="232">
        <f>ROUND(I507*H507,2)</f>
        <v>0</v>
      </c>
      <c r="BL507" s="24" t="s">
        <v>181</v>
      </c>
      <c r="BM507" s="24" t="s">
        <v>681</v>
      </c>
    </row>
    <row r="508" s="1" customFormat="1">
      <c r="B508" s="46"/>
      <c r="C508" s="74"/>
      <c r="D508" s="233" t="s">
        <v>155</v>
      </c>
      <c r="E508" s="74"/>
      <c r="F508" s="234" t="s">
        <v>682</v>
      </c>
      <c r="G508" s="74"/>
      <c r="H508" s="74"/>
      <c r="I508" s="191"/>
      <c r="J508" s="74"/>
      <c r="K508" s="74"/>
      <c r="L508" s="72"/>
      <c r="M508" s="235"/>
      <c r="N508" s="47"/>
      <c r="O508" s="47"/>
      <c r="P508" s="47"/>
      <c r="Q508" s="47"/>
      <c r="R508" s="47"/>
      <c r="S508" s="47"/>
      <c r="T508" s="95"/>
      <c r="AT508" s="24" t="s">
        <v>155</v>
      </c>
      <c r="AU508" s="24" t="s">
        <v>153</v>
      </c>
    </row>
    <row r="509" s="11" customFormat="1">
      <c r="B509" s="236"/>
      <c r="C509" s="237"/>
      <c r="D509" s="233" t="s">
        <v>157</v>
      </c>
      <c r="E509" s="238" t="s">
        <v>22</v>
      </c>
      <c r="F509" s="239" t="s">
        <v>671</v>
      </c>
      <c r="G509" s="237"/>
      <c r="H509" s="238" t="s">
        <v>22</v>
      </c>
      <c r="I509" s="240"/>
      <c r="J509" s="237"/>
      <c r="K509" s="237"/>
      <c r="L509" s="241"/>
      <c r="M509" s="242"/>
      <c r="N509" s="243"/>
      <c r="O509" s="243"/>
      <c r="P509" s="243"/>
      <c r="Q509" s="243"/>
      <c r="R509" s="243"/>
      <c r="S509" s="243"/>
      <c r="T509" s="244"/>
      <c r="AT509" s="245" t="s">
        <v>157</v>
      </c>
      <c r="AU509" s="245" t="s">
        <v>153</v>
      </c>
      <c r="AV509" s="11" t="s">
        <v>24</v>
      </c>
      <c r="AW509" s="11" t="s">
        <v>39</v>
      </c>
      <c r="AX509" s="11" t="s">
        <v>75</v>
      </c>
      <c r="AY509" s="245" t="s">
        <v>144</v>
      </c>
    </row>
    <row r="510" s="12" customFormat="1">
      <c r="B510" s="246"/>
      <c r="C510" s="247"/>
      <c r="D510" s="233" t="s">
        <v>157</v>
      </c>
      <c r="E510" s="248" t="s">
        <v>22</v>
      </c>
      <c r="F510" s="249" t="s">
        <v>672</v>
      </c>
      <c r="G510" s="247"/>
      <c r="H510" s="250">
        <v>45</v>
      </c>
      <c r="I510" s="251"/>
      <c r="J510" s="247"/>
      <c r="K510" s="247"/>
      <c r="L510" s="252"/>
      <c r="M510" s="253"/>
      <c r="N510" s="254"/>
      <c r="O510" s="254"/>
      <c r="P510" s="254"/>
      <c r="Q510" s="254"/>
      <c r="R510" s="254"/>
      <c r="S510" s="254"/>
      <c r="T510" s="255"/>
      <c r="AT510" s="256" t="s">
        <v>157</v>
      </c>
      <c r="AU510" s="256" t="s">
        <v>153</v>
      </c>
      <c r="AV510" s="12" t="s">
        <v>153</v>
      </c>
      <c r="AW510" s="12" t="s">
        <v>39</v>
      </c>
      <c r="AX510" s="12" t="s">
        <v>75</v>
      </c>
      <c r="AY510" s="256" t="s">
        <v>144</v>
      </c>
    </row>
    <row r="511" s="13" customFormat="1">
      <c r="B511" s="257"/>
      <c r="C511" s="258"/>
      <c r="D511" s="233" t="s">
        <v>157</v>
      </c>
      <c r="E511" s="259" t="s">
        <v>22</v>
      </c>
      <c r="F511" s="260" t="s">
        <v>160</v>
      </c>
      <c r="G511" s="258"/>
      <c r="H511" s="261">
        <v>45</v>
      </c>
      <c r="I511" s="262"/>
      <c r="J511" s="258"/>
      <c r="K511" s="258"/>
      <c r="L511" s="263"/>
      <c r="M511" s="264"/>
      <c r="N511" s="265"/>
      <c r="O511" s="265"/>
      <c r="P511" s="265"/>
      <c r="Q511" s="265"/>
      <c r="R511" s="265"/>
      <c r="S511" s="265"/>
      <c r="T511" s="266"/>
      <c r="AT511" s="267" t="s">
        <v>157</v>
      </c>
      <c r="AU511" s="267" t="s">
        <v>153</v>
      </c>
      <c r="AV511" s="13" t="s">
        <v>152</v>
      </c>
      <c r="AW511" s="13" t="s">
        <v>39</v>
      </c>
      <c r="AX511" s="13" t="s">
        <v>24</v>
      </c>
      <c r="AY511" s="267" t="s">
        <v>144</v>
      </c>
    </row>
    <row r="512" s="1" customFormat="1" ht="16.5" customHeight="1">
      <c r="B512" s="46"/>
      <c r="C512" s="221" t="s">
        <v>683</v>
      </c>
      <c r="D512" s="221" t="s">
        <v>147</v>
      </c>
      <c r="E512" s="222" t="s">
        <v>684</v>
      </c>
      <c r="F512" s="223" t="s">
        <v>685</v>
      </c>
      <c r="G512" s="224" t="s">
        <v>180</v>
      </c>
      <c r="H512" s="225">
        <v>45</v>
      </c>
      <c r="I512" s="226"/>
      <c r="J512" s="227">
        <f>ROUND(I512*H512,2)</f>
        <v>0</v>
      </c>
      <c r="K512" s="223" t="s">
        <v>151</v>
      </c>
      <c r="L512" s="72"/>
      <c r="M512" s="228" t="s">
        <v>22</v>
      </c>
      <c r="N512" s="229" t="s">
        <v>47</v>
      </c>
      <c r="O512" s="47"/>
      <c r="P512" s="230">
        <f>O512*H512</f>
        <v>0</v>
      </c>
      <c r="Q512" s="230">
        <v>0.00048112399999999998</v>
      </c>
      <c r="R512" s="230">
        <f>Q512*H512</f>
        <v>0.021650579999999999</v>
      </c>
      <c r="S512" s="230">
        <v>0</v>
      </c>
      <c r="T512" s="231">
        <f>S512*H512</f>
        <v>0</v>
      </c>
      <c r="AR512" s="24" t="s">
        <v>181</v>
      </c>
      <c r="AT512" s="24" t="s">
        <v>147</v>
      </c>
      <c r="AU512" s="24" t="s">
        <v>153</v>
      </c>
      <c r="AY512" s="24" t="s">
        <v>144</v>
      </c>
      <c r="BE512" s="232">
        <f>IF(N512="základní",J512,0)</f>
        <v>0</v>
      </c>
      <c r="BF512" s="232">
        <f>IF(N512="snížená",J512,0)</f>
        <v>0</v>
      </c>
      <c r="BG512" s="232">
        <f>IF(N512="zákl. přenesená",J512,0)</f>
        <v>0</v>
      </c>
      <c r="BH512" s="232">
        <f>IF(N512="sníž. přenesená",J512,0)</f>
        <v>0</v>
      </c>
      <c r="BI512" s="232">
        <f>IF(N512="nulová",J512,0)</f>
        <v>0</v>
      </c>
      <c r="BJ512" s="24" t="s">
        <v>153</v>
      </c>
      <c r="BK512" s="232">
        <f>ROUND(I512*H512,2)</f>
        <v>0</v>
      </c>
      <c r="BL512" s="24" t="s">
        <v>181</v>
      </c>
      <c r="BM512" s="24" t="s">
        <v>686</v>
      </c>
    </row>
    <row r="513" s="1" customFormat="1">
      <c r="B513" s="46"/>
      <c r="C513" s="74"/>
      <c r="D513" s="233" t="s">
        <v>155</v>
      </c>
      <c r="E513" s="74"/>
      <c r="F513" s="234" t="s">
        <v>687</v>
      </c>
      <c r="G513" s="74"/>
      <c r="H513" s="74"/>
      <c r="I513" s="191"/>
      <c r="J513" s="74"/>
      <c r="K513" s="74"/>
      <c r="L513" s="72"/>
      <c r="M513" s="235"/>
      <c r="N513" s="47"/>
      <c r="O513" s="47"/>
      <c r="P513" s="47"/>
      <c r="Q513" s="47"/>
      <c r="R513" s="47"/>
      <c r="S513" s="47"/>
      <c r="T513" s="95"/>
      <c r="AT513" s="24" t="s">
        <v>155</v>
      </c>
      <c r="AU513" s="24" t="s">
        <v>153</v>
      </c>
    </row>
    <row r="514" s="11" customFormat="1">
      <c r="B514" s="236"/>
      <c r="C514" s="237"/>
      <c r="D514" s="233" t="s">
        <v>157</v>
      </c>
      <c r="E514" s="238" t="s">
        <v>22</v>
      </c>
      <c r="F514" s="239" t="s">
        <v>671</v>
      </c>
      <c r="G514" s="237"/>
      <c r="H514" s="238" t="s">
        <v>22</v>
      </c>
      <c r="I514" s="240"/>
      <c r="J514" s="237"/>
      <c r="K514" s="237"/>
      <c r="L514" s="241"/>
      <c r="M514" s="242"/>
      <c r="N514" s="243"/>
      <c r="O514" s="243"/>
      <c r="P514" s="243"/>
      <c r="Q514" s="243"/>
      <c r="R514" s="243"/>
      <c r="S514" s="243"/>
      <c r="T514" s="244"/>
      <c r="AT514" s="245" t="s">
        <v>157</v>
      </c>
      <c r="AU514" s="245" t="s">
        <v>153</v>
      </c>
      <c r="AV514" s="11" t="s">
        <v>24</v>
      </c>
      <c r="AW514" s="11" t="s">
        <v>39</v>
      </c>
      <c r="AX514" s="11" t="s">
        <v>75</v>
      </c>
      <c r="AY514" s="245" t="s">
        <v>144</v>
      </c>
    </row>
    <row r="515" s="12" customFormat="1">
      <c r="B515" s="246"/>
      <c r="C515" s="247"/>
      <c r="D515" s="233" t="s">
        <v>157</v>
      </c>
      <c r="E515" s="248" t="s">
        <v>22</v>
      </c>
      <c r="F515" s="249" t="s">
        <v>672</v>
      </c>
      <c r="G515" s="247"/>
      <c r="H515" s="250">
        <v>45</v>
      </c>
      <c r="I515" s="251"/>
      <c r="J515" s="247"/>
      <c r="K515" s="247"/>
      <c r="L515" s="252"/>
      <c r="M515" s="253"/>
      <c r="N515" s="254"/>
      <c r="O515" s="254"/>
      <c r="P515" s="254"/>
      <c r="Q515" s="254"/>
      <c r="R515" s="254"/>
      <c r="S515" s="254"/>
      <c r="T515" s="255"/>
      <c r="AT515" s="256" t="s">
        <v>157</v>
      </c>
      <c r="AU515" s="256" t="s">
        <v>153</v>
      </c>
      <c r="AV515" s="12" t="s">
        <v>153</v>
      </c>
      <c r="AW515" s="12" t="s">
        <v>39</v>
      </c>
      <c r="AX515" s="12" t="s">
        <v>75</v>
      </c>
      <c r="AY515" s="256" t="s">
        <v>144</v>
      </c>
    </row>
    <row r="516" s="13" customFormat="1">
      <c r="B516" s="257"/>
      <c r="C516" s="258"/>
      <c r="D516" s="233" t="s">
        <v>157</v>
      </c>
      <c r="E516" s="259" t="s">
        <v>22</v>
      </c>
      <c r="F516" s="260" t="s">
        <v>160</v>
      </c>
      <c r="G516" s="258"/>
      <c r="H516" s="261">
        <v>45</v>
      </c>
      <c r="I516" s="262"/>
      <c r="J516" s="258"/>
      <c r="K516" s="258"/>
      <c r="L516" s="263"/>
      <c r="M516" s="264"/>
      <c r="N516" s="265"/>
      <c r="O516" s="265"/>
      <c r="P516" s="265"/>
      <c r="Q516" s="265"/>
      <c r="R516" s="265"/>
      <c r="S516" s="265"/>
      <c r="T516" s="266"/>
      <c r="AT516" s="267" t="s">
        <v>157</v>
      </c>
      <c r="AU516" s="267" t="s">
        <v>153</v>
      </c>
      <c r="AV516" s="13" t="s">
        <v>152</v>
      </c>
      <c r="AW516" s="13" t="s">
        <v>39</v>
      </c>
      <c r="AX516" s="13" t="s">
        <v>24</v>
      </c>
      <c r="AY516" s="267" t="s">
        <v>144</v>
      </c>
    </row>
    <row r="517" s="1" customFormat="1" ht="16.5" customHeight="1">
      <c r="B517" s="46"/>
      <c r="C517" s="221" t="s">
        <v>688</v>
      </c>
      <c r="D517" s="221" t="s">
        <v>147</v>
      </c>
      <c r="E517" s="222" t="s">
        <v>689</v>
      </c>
      <c r="F517" s="223" t="s">
        <v>690</v>
      </c>
      <c r="G517" s="224" t="s">
        <v>180</v>
      </c>
      <c r="H517" s="225">
        <v>45</v>
      </c>
      <c r="I517" s="226"/>
      <c r="J517" s="227">
        <f>ROUND(I517*H517,2)</f>
        <v>0</v>
      </c>
      <c r="K517" s="223" t="s">
        <v>151</v>
      </c>
      <c r="L517" s="72"/>
      <c r="M517" s="228" t="s">
        <v>22</v>
      </c>
      <c r="N517" s="229" t="s">
        <v>47</v>
      </c>
      <c r="O517" s="47"/>
      <c r="P517" s="230">
        <f>O517*H517</f>
        <v>0</v>
      </c>
      <c r="Q517" s="230">
        <v>4.8000000000000001E-05</v>
      </c>
      <c r="R517" s="230">
        <f>Q517*H517</f>
        <v>0.00216</v>
      </c>
      <c r="S517" s="230">
        <v>0</v>
      </c>
      <c r="T517" s="231">
        <f>S517*H517</f>
        <v>0</v>
      </c>
      <c r="AR517" s="24" t="s">
        <v>181</v>
      </c>
      <c r="AT517" s="24" t="s">
        <v>147</v>
      </c>
      <c r="AU517" s="24" t="s">
        <v>153</v>
      </c>
      <c r="AY517" s="24" t="s">
        <v>144</v>
      </c>
      <c r="BE517" s="232">
        <f>IF(N517="základní",J517,0)</f>
        <v>0</v>
      </c>
      <c r="BF517" s="232">
        <f>IF(N517="snížená",J517,0)</f>
        <v>0</v>
      </c>
      <c r="BG517" s="232">
        <f>IF(N517="zákl. přenesená",J517,0)</f>
        <v>0</v>
      </c>
      <c r="BH517" s="232">
        <f>IF(N517="sníž. přenesená",J517,0)</f>
        <v>0</v>
      </c>
      <c r="BI517" s="232">
        <f>IF(N517="nulová",J517,0)</f>
        <v>0</v>
      </c>
      <c r="BJ517" s="24" t="s">
        <v>153</v>
      </c>
      <c r="BK517" s="232">
        <f>ROUND(I517*H517,2)</f>
        <v>0</v>
      </c>
      <c r="BL517" s="24" t="s">
        <v>181</v>
      </c>
      <c r="BM517" s="24" t="s">
        <v>691</v>
      </c>
    </row>
    <row r="518" s="1" customFormat="1">
      <c r="B518" s="46"/>
      <c r="C518" s="74"/>
      <c r="D518" s="233" t="s">
        <v>155</v>
      </c>
      <c r="E518" s="74"/>
      <c r="F518" s="234" t="s">
        <v>692</v>
      </c>
      <c r="G518" s="74"/>
      <c r="H518" s="74"/>
      <c r="I518" s="191"/>
      <c r="J518" s="74"/>
      <c r="K518" s="74"/>
      <c r="L518" s="72"/>
      <c r="M518" s="235"/>
      <c r="N518" s="47"/>
      <c r="O518" s="47"/>
      <c r="P518" s="47"/>
      <c r="Q518" s="47"/>
      <c r="R518" s="47"/>
      <c r="S518" s="47"/>
      <c r="T518" s="95"/>
      <c r="AT518" s="24" t="s">
        <v>155</v>
      </c>
      <c r="AU518" s="24" t="s">
        <v>153</v>
      </c>
    </row>
    <row r="519" s="11" customFormat="1">
      <c r="B519" s="236"/>
      <c r="C519" s="237"/>
      <c r="D519" s="233" t="s">
        <v>157</v>
      </c>
      <c r="E519" s="238" t="s">
        <v>22</v>
      </c>
      <c r="F519" s="239" t="s">
        <v>671</v>
      </c>
      <c r="G519" s="237"/>
      <c r="H519" s="238" t="s">
        <v>22</v>
      </c>
      <c r="I519" s="240"/>
      <c r="J519" s="237"/>
      <c r="K519" s="237"/>
      <c r="L519" s="241"/>
      <c r="M519" s="242"/>
      <c r="N519" s="243"/>
      <c r="O519" s="243"/>
      <c r="P519" s="243"/>
      <c r="Q519" s="243"/>
      <c r="R519" s="243"/>
      <c r="S519" s="243"/>
      <c r="T519" s="244"/>
      <c r="AT519" s="245" t="s">
        <v>157</v>
      </c>
      <c r="AU519" s="245" t="s">
        <v>153</v>
      </c>
      <c r="AV519" s="11" t="s">
        <v>24</v>
      </c>
      <c r="AW519" s="11" t="s">
        <v>39</v>
      </c>
      <c r="AX519" s="11" t="s">
        <v>75</v>
      </c>
      <c r="AY519" s="245" t="s">
        <v>144</v>
      </c>
    </row>
    <row r="520" s="12" customFormat="1">
      <c r="B520" s="246"/>
      <c r="C520" s="247"/>
      <c r="D520" s="233" t="s">
        <v>157</v>
      </c>
      <c r="E520" s="248" t="s">
        <v>22</v>
      </c>
      <c r="F520" s="249" t="s">
        <v>672</v>
      </c>
      <c r="G520" s="247"/>
      <c r="H520" s="250">
        <v>45</v>
      </c>
      <c r="I520" s="251"/>
      <c r="J520" s="247"/>
      <c r="K520" s="247"/>
      <c r="L520" s="252"/>
      <c r="M520" s="253"/>
      <c r="N520" s="254"/>
      <c r="O520" s="254"/>
      <c r="P520" s="254"/>
      <c r="Q520" s="254"/>
      <c r="R520" s="254"/>
      <c r="S520" s="254"/>
      <c r="T520" s="255"/>
      <c r="AT520" s="256" t="s">
        <v>157</v>
      </c>
      <c r="AU520" s="256" t="s">
        <v>153</v>
      </c>
      <c r="AV520" s="12" t="s">
        <v>153</v>
      </c>
      <c r="AW520" s="12" t="s">
        <v>39</v>
      </c>
      <c r="AX520" s="12" t="s">
        <v>75</v>
      </c>
      <c r="AY520" s="256" t="s">
        <v>144</v>
      </c>
    </row>
    <row r="521" s="13" customFormat="1">
      <c r="B521" s="257"/>
      <c r="C521" s="258"/>
      <c r="D521" s="233" t="s">
        <v>157</v>
      </c>
      <c r="E521" s="259" t="s">
        <v>22</v>
      </c>
      <c r="F521" s="260" t="s">
        <v>160</v>
      </c>
      <c r="G521" s="258"/>
      <c r="H521" s="261">
        <v>45</v>
      </c>
      <c r="I521" s="262"/>
      <c r="J521" s="258"/>
      <c r="K521" s="258"/>
      <c r="L521" s="263"/>
      <c r="M521" s="264"/>
      <c r="N521" s="265"/>
      <c r="O521" s="265"/>
      <c r="P521" s="265"/>
      <c r="Q521" s="265"/>
      <c r="R521" s="265"/>
      <c r="S521" s="265"/>
      <c r="T521" s="266"/>
      <c r="AT521" s="267" t="s">
        <v>157</v>
      </c>
      <c r="AU521" s="267" t="s">
        <v>153</v>
      </c>
      <c r="AV521" s="13" t="s">
        <v>152</v>
      </c>
      <c r="AW521" s="13" t="s">
        <v>39</v>
      </c>
      <c r="AX521" s="13" t="s">
        <v>24</v>
      </c>
      <c r="AY521" s="267" t="s">
        <v>144</v>
      </c>
    </row>
    <row r="522" s="1" customFormat="1" ht="16.5" customHeight="1">
      <c r="B522" s="46"/>
      <c r="C522" s="221" t="s">
        <v>693</v>
      </c>
      <c r="D522" s="221" t="s">
        <v>147</v>
      </c>
      <c r="E522" s="222" t="s">
        <v>694</v>
      </c>
      <c r="F522" s="223" t="s">
        <v>695</v>
      </c>
      <c r="G522" s="224" t="s">
        <v>387</v>
      </c>
      <c r="H522" s="290"/>
      <c r="I522" s="226"/>
      <c r="J522" s="227">
        <f>ROUND(I522*H522,2)</f>
        <v>0</v>
      </c>
      <c r="K522" s="223" t="s">
        <v>151</v>
      </c>
      <c r="L522" s="72"/>
      <c r="M522" s="228" t="s">
        <v>22</v>
      </c>
      <c r="N522" s="229" t="s">
        <v>47</v>
      </c>
      <c r="O522" s="47"/>
      <c r="P522" s="230">
        <f>O522*H522</f>
        <v>0</v>
      </c>
      <c r="Q522" s="230">
        <v>0</v>
      </c>
      <c r="R522" s="230">
        <f>Q522*H522</f>
        <v>0</v>
      </c>
      <c r="S522" s="230">
        <v>0</v>
      </c>
      <c r="T522" s="231">
        <f>S522*H522</f>
        <v>0</v>
      </c>
      <c r="AR522" s="24" t="s">
        <v>181</v>
      </c>
      <c r="AT522" s="24" t="s">
        <v>147</v>
      </c>
      <c r="AU522" s="24" t="s">
        <v>153</v>
      </c>
      <c r="AY522" s="24" t="s">
        <v>144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24" t="s">
        <v>153</v>
      </c>
      <c r="BK522" s="232">
        <f>ROUND(I522*H522,2)</f>
        <v>0</v>
      </c>
      <c r="BL522" s="24" t="s">
        <v>181</v>
      </c>
      <c r="BM522" s="24" t="s">
        <v>696</v>
      </c>
    </row>
    <row r="523" s="1" customFormat="1">
      <c r="B523" s="46"/>
      <c r="C523" s="74"/>
      <c r="D523" s="233" t="s">
        <v>155</v>
      </c>
      <c r="E523" s="74"/>
      <c r="F523" s="234" t="s">
        <v>697</v>
      </c>
      <c r="G523" s="74"/>
      <c r="H523" s="74"/>
      <c r="I523" s="191"/>
      <c r="J523" s="74"/>
      <c r="K523" s="74"/>
      <c r="L523" s="72"/>
      <c r="M523" s="235"/>
      <c r="N523" s="47"/>
      <c r="O523" s="47"/>
      <c r="P523" s="47"/>
      <c r="Q523" s="47"/>
      <c r="R523" s="47"/>
      <c r="S523" s="47"/>
      <c r="T523" s="95"/>
      <c r="AT523" s="24" t="s">
        <v>155</v>
      </c>
      <c r="AU523" s="24" t="s">
        <v>153</v>
      </c>
    </row>
    <row r="524" s="10" customFormat="1" ht="29.88" customHeight="1">
      <c r="B524" s="205"/>
      <c r="C524" s="206"/>
      <c r="D524" s="207" t="s">
        <v>74</v>
      </c>
      <c r="E524" s="219" t="s">
        <v>698</v>
      </c>
      <c r="F524" s="219" t="s">
        <v>699</v>
      </c>
      <c r="G524" s="206"/>
      <c r="H524" s="206"/>
      <c r="I524" s="209"/>
      <c r="J524" s="220">
        <f>BK524</f>
        <v>0</v>
      </c>
      <c r="K524" s="206"/>
      <c r="L524" s="211"/>
      <c r="M524" s="212"/>
      <c r="N524" s="213"/>
      <c r="O524" s="213"/>
      <c r="P524" s="214">
        <f>SUM(P525:P552)</f>
        <v>0</v>
      </c>
      <c r="Q524" s="213"/>
      <c r="R524" s="214">
        <f>SUM(R525:R552)</f>
        <v>0.21087010000000001</v>
      </c>
      <c r="S524" s="213"/>
      <c r="T524" s="215">
        <f>SUM(T525:T552)</f>
        <v>0.1353</v>
      </c>
      <c r="AR524" s="216" t="s">
        <v>153</v>
      </c>
      <c r="AT524" s="217" t="s">
        <v>74</v>
      </c>
      <c r="AU524" s="217" t="s">
        <v>24</v>
      </c>
      <c r="AY524" s="216" t="s">
        <v>144</v>
      </c>
      <c r="BK524" s="218">
        <f>SUM(BK525:BK552)</f>
        <v>0</v>
      </c>
    </row>
    <row r="525" s="1" customFormat="1" ht="16.5" customHeight="1">
      <c r="B525" s="46"/>
      <c r="C525" s="221" t="s">
        <v>700</v>
      </c>
      <c r="D525" s="221" t="s">
        <v>147</v>
      </c>
      <c r="E525" s="222" t="s">
        <v>701</v>
      </c>
      <c r="F525" s="223" t="s">
        <v>702</v>
      </c>
      <c r="G525" s="224" t="s">
        <v>180</v>
      </c>
      <c r="H525" s="225">
        <v>23.699999999999999</v>
      </c>
      <c r="I525" s="226"/>
      <c r="J525" s="227">
        <f>ROUND(I525*H525,2)</f>
        <v>0</v>
      </c>
      <c r="K525" s="223" t="s">
        <v>151</v>
      </c>
      <c r="L525" s="72"/>
      <c r="M525" s="228" t="s">
        <v>22</v>
      </c>
      <c r="N525" s="229" t="s">
        <v>47</v>
      </c>
      <c r="O525" s="47"/>
      <c r="P525" s="230">
        <f>O525*H525</f>
        <v>0</v>
      </c>
      <c r="Q525" s="230">
        <v>0</v>
      </c>
      <c r="R525" s="230">
        <f>Q525*H525</f>
        <v>0</v>
      </c>
      <c r="S525" s="230">
        <v>0</v>
      </c>
      <c r="T525" s="231">
        <f>S525*H525</f>
        <v>0</v>
      </c>
      <c r="AR525" s="24" t="s">
        <v>181</v>
      </c>
      <c r="AT525" s="24" t="s">
        <v>147</v>
      </c>
      <c r="AU525" s="24" t="s">
        <v>153</v>
      </c>
      <c r="AY525" s="24" t="s">
        <v>144</v>
      </c>
      <c r="BE525" s="232">
        <f>IF(N525="základní",J525,0)</f>
        <v>0</v>
      </c>
      <c r="BF525" s="232">
        <f>IF(N525="snížená",J525,0)</f>
        <v>0</v>
      </c>
      <c r="BG525" s="232">
        <f>IF(N525="zákl. přenesená",J525,0)</f>
        <v>0</v>
      </c>
      <c r="BH525" s="232">
        <f>IF(N525="sníž. přenesená",J525,0)</f>
        <v>0</v>
      </c>
      <c r="BI525" s="232">
        <f>IF(N525="nulová",J525,0)</f>
        <v>0</v>
      </c>
      <c r="BJ525" s="24" t="s">
        <v>153</v>
      </c>
      <c r="BK525" s="232">
        <f>ROUND(I525*H525,2)</f>
        <v>0</v>
      </c>
      <c r="BL525" s="24" t="s">
        <v>181</v>
      </c>
      <c r="BM525" s="24" t="s">
        <v>703</v>
      </c>
    </row>
    <row r="526" s="1" customFormat="1">
      <c r="B526" s="46"/>
      <c r="C526" s="74"/>
      <c r="D526" s="233" t="s">
        <v>155</v>
      </c>
      <c r="E526" s="74"/>
      <c r="F526" s="234" t="s">
        <v>702</v>
      </c>
      <c r="G526" s="74"/>
      <c r="H526" s="74"/>
      <c r="I526" s="191"/>
      <c r="J526" s="74"/>
      <c r="K526" s="74"/>
      <c r="L526" s="72"/>
      <c r="M526" s="235"/>
      <c r="N526" s="47"/>
      <c r="O526" s="47"/>
      <c r="P526" s="47"/>
      <c r="Q526" s="47"/>
      <c r="R526" s="47"/>
      <c r="S526" s="47"/>
      <c r="T526" s="95"/>
      <c r="AT526" s="24" t="s">
        <v>155</v>
      </c>
      <c r="AU526" s="24" t="s">
        <v>153</v>
      </c>
    </row>
    <row r="527" s="11" customFormat="1">
      <c r="B527" s="236"/>
      <c r="C527" s="237"/>
      <c r="D527" s="233" t="s">
        <v>157</v>
      </c>
      <c r="E527" s="238" t="s">
        <v>22</v>
      </c>
      <c r="F527" s="239" t="s">
        <v>704</v>
      </c>
      <c r="G527" s="237"/>
      <c r="H527" s="238" t="s">
        <v>22</v>
      </c>
      <c r="I527" s="240"/>
      <c r="J527" s="237"/>
      <c r="K527" s="237"/>
      <c r="L527" s="241"/>
      <c r="M527" s="242"/>
      <c r="N527" s="243"/>
      <c r="O527" s="243"/>
      <c r="P527" s="243"/>
      <c r="Q527" s="243"/>
      <c r="R527" s="243"/>
      <c r="S527" s="243"/>
      <c r="T527" s="244"/>
      <c r="AT527" s="245" t="s">
        <v>157</v>
      </c>
      <c r="AU527" s="245" t="s">
        <v>153</v>
      </c>
      <c r="AV527" s="11" t="s">
        <v>24</v>
      </c>
      <c r="AW527" s="11" t="s">
        <v>39</v>
      </c>
      <c r="AX527" s="11" t="s">
        <v>75</v>
      </c>
      <c r="AY527" s="245" t="s">
        <v>144</v>
      </c>
    </row>
    <row r="528" s="12" customFormat="1">
      <c r="B528" s="246"/>
      <c r="C528" s="247"/>
      <c r="D528" s="233" t="s">
        <v>157</v>
      </c>
      <c r="E528" s="248" t="s">
        <v>22</v>
      </c>
      <c r="F528" s="249" t="s">
        <v>705</v>
      </c>
      <c r="G528" s="247"/>
      <c r="H528" s="250">
        <v>23.699999999999999</v>
      </c>
      <c r="I528" s="251"/>
      <c r="J528" s="247"/>
      <c r="K528" s="247"/>
      <c r="L528" s="252"/>
      <c r="M528" s="253"/>
      <c r="N528" s="254"/>
      <c r="O528" s="254"/>
      <c r="P528" s="254"/>
      <c r="Q528" s="254"/>
      <c r="R528" s="254"/>
      <c r="S528" s="254"/>
      <c r="T528" s="255"/>
      <c r="AT528" s="256" t="s">
        <v>157</v>
      </c>
      <c r="AU528" s="256" t="s">
        <v>153</v>
      </c>
      <c r="AV528" s="12" t="s">
        <v>153</v>
      </c>
      <c r="AW528" s="12" t="s">
        <v>39</v>
      </c>
      <c r="AX528" s="12" t="s">
        <v>24</v>
      </c>
      <c r="AY528" s="256" t="s">
        <v>144</v>
      </c>
    </row>
    <row r="529" s="1" customFormat="1" ht="25.5" customHeight="1">
      <c r="B529" s="46"/>
      <c r="C529" s="221" t="s">
        <v>706</v>
      </c>
      <c r="D529" s="221" t="s">
        <v>147</v>
      </c>
      <c r="E529" s="222" t="s">
        <v>707</v>
      </c>
      <c r="F529" s="223" t="s">
        <v>708</v>
      </c>
      <c r="G529" s="224" t="s">
        <v>180</v>
      </c>
      <c r="H529" s="225">
        <v>23.699999999999999</v>
      </c>
      <c r="I529" s="226"/>
      <c r="J529" s="227">
        <f>ROUND(I529*H529,2)</f>
        <v>0</v>
      </c>
      <c r="K529" s="223" t="s">
        <v>151</v>
      </c>
      <c r="L529" s="72"/>
      <c r="M529" s="228" t="s">
        <v>22</v>
      </c>
      <c r="N529" s="229" t="s">
        <v>47</v>
      </c>
      <c r="O529" s="47"/>
      <c r="P529" s="230">
        <f>O529*H529</f>
        <v>0</v>
      </c>
      <c r="Q529" s="230">
        <v>3.0000000000000001E-05</v>
      </c>
      <c r="R529" s="230">
        <f>Q529*H529</f>
        <v>0.00071100000000000004</v>
      </c>
      <c r="S529" s="230">
        <v>0</v>
      </c>
      <c r="T529" s="231">
        <f>S529*H529</f>
        <v>0</v>
      </c>
      <c r="AR529" s="24" t="s">
        <v>181</v>
      </c>
      <c r="AT529" s="24" t="s">
        <v>147</v>
      </c>
      <c r="AU529" s="24" t="s">
        <v>153</v>
      </c>
      <c r="AY529" s="24" t="s">
        <v>144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24" t="s">
        <v>153</v>
      </c>
      <c r="BK529" s="232">
        <f>ROUND(I529*H529,2)</f>
        <v>0</v>
      </c>
      <c r="BL529" s="24" t="s">
        <v>181</v>
      </c>
      <c r="BM529" s="24" t="s">
        <v>709</v>
      </c>
    </row>
    <row r="530" s="1" customFormat="1">
      <c r="B530" s="46"/>
      <c r="C530" s="74"/>
      <c r="D530" s="233" t="s">
        <v>155</v>
      </c>
      <c r="E530" s="74"/>
      <c r="F530" s="234" t="s">
        <v>710</v>
      </c>
      <c r="G530" s="74"/>
      <c r="H530" s="74"/>
      <c r="I530" s="191"/>
      <c r="J530" s="74"/>
      <c r="K530" s="74"/>
      <c r="L530" s="72"/>
      <c r="M530" s="235"/>
      <c r="N530" s="47"/>
      <c r="O530" s="47"/>
      <c r="P530" s="47"/>
      <c r="Q530" s="47"/>
      <c r="R530" s="47"/>
      <c r="S530" s="47"/>
      <c r="T530" s="95"/>
      <c r="AT530" s="24" t="s">
        <v>155</v>
      </c>
      <c r="AU530" s="24" t="s">
        <v>153</v>
      </c>
    </row>
    <row r="531" s="1" customFormat="1" ht="16.5" customHeight="1">
      <c r="B531" s="46"/>
      <c r="C531" s="221" t="s">
        <v>711</v>
      </c>
      <c r="D531" s="221" t="s">
        <v>147</v>
      </c>
      <c r="E531" s="222" t="s">
        <v>712</v>
      </c>
      <c r="F531" s="223" t="s">
        <v>713</v>
      </c>
      <c r="G531" s="224" t="s">
        <v>180</v>
      </c>
      <c r="H531" s="225">
        <v>23.699999999999999</v>
      </c>
      <c r="I531" s="226"/>
      <c r="J531" s="227">
        <f>ROUND(I531*H531,2)</f>
        <v>0</v>
      </c>
      <c r="K531" s="223" t="s">
        <v>151</v>
      </c>
      <c r="L531" s="72"/>
      <c r="M531" s="228" t="s">
        <v>22</v>
      </c>
      <c r="N531" s="229" t="s">
        <v>47</v>
      </c>
      <c r="O531" s="47"/>
      <c r="P531" s="230">
        <f>O531*H531</f>
        <v>0</v>
      </c>
      <c r="Q531" s="230">
        <v>0.0045500000000000002</v>
      </c>
      <c r="R531" s="230">
        <f>Q531*H531</f>
        <v>0.107835</v>
      </c>
      <c r="S531" s="230">
        <v>0</v>
      </c>
      <c r="T531" s="231">
        <f>S531*H531</f>
        <v>0</v>
      </c>
      <c r="AR531" s="24" t="s">
        <v>181</v>
      </c>
      <c r="AT531" s="24" t="s">
        <v>147</v>
      </c>
      <c r="AU531" s="24" t="s">
        <v>153</v>
      </c>
      <c r="AY531" s="24" t="s">
        <v>144</v>
      </c>
      <c r="BE531" s="232">
        <f>IF(N531="základní",J531,0)</f>
        <v>0</v>
      </c>
      <c r="BF531" s="232">
        <f>IF(N531="snížená",J531,0)</f>
        <v>0</v>
      </c>
      <c r="BG531" s="232">
        <f>IF(N531="zákl. přenesená",J531,0)</f>
        <v>0</v>
      </c>
      <c r="BH531" s="232">
        <f>IF(N531="sníž. přenesená",J531,0)</f>
        <v>0</v>
      </c>
      <c r="BI531" s="232">
        <f>IF(N531="nulová",J531,0)</f>
        <v>0</v>
      </c>
      <c r="BJ531" s="24" t="s">
        <v>153</v>
      </c>
      <c r="BK531" s="232">
        <f>ROUND(I531*H531,2)</f>
        <v>0</v>
      </c>
      <c r="BL531" s="24" t="s">
        <v>181</v>
      </c>
      <c r="BM531" s="24" t="s">
        <v>714</v>
      </c>
    </row>
    <row r="532" s="1" customFormat="1">
      <c r="B532" s="46"/>
      <c r="C532" s="74"/>
      <c r="D532" s="233" t="s">
        <v>155</v>
      </c>
      <c r="E532" s="74"/>
      <c r="F532" s="234" t="s">
        <v>630</v>
      </c>
      <c r="G532" s="74"/>
      <c r="H532" s="74"/>
      <c r="I532" s="191"/>
      <c r="J532" s="74"/>
      <c r="K532" s="74"/>
      <c r="L532" s="72"/>
      <c r="M532" s="235"/>
      <c r="N532" s="47"/>
      <c r="O532" s="47"/>
      <c r="P532" s="47"/>
      <c r="Q532" s="47"/>
      <c r="R532" s="47"/>
      <c r="S532" s="47"/>
      <c r="T532" s="95"/>
      <c r="AT532" s="24" t="s">
        <v>155</v>
      </c>
      <c r="AU532" s="24" t="s">
        <v>153</v>
      </c>
    </row>
    <row r="533" s="11" customFormat="1">
      <c r="B533" s="236"/>
      <c r="C533" s="237"/>
      <c r="D533" s="233" t="s">
        <v>157</v>
      </c>
      <c r="E533" s="238" t="s">
        <v>22</v>
      </c>
      <c r="F533" s="239" t="s">
        <v>704</v>
      </c>
      <c r="G533" s="237"/>
      <c r="H533" s="238" t="s">
        <v>22</v>
      </c>
      <c r="I533" s="240"/>
      <c r="J533" s="237"/>
      <c r="K533" s="237"/>
      <c r="L533" s="241"/>
      <c r="M533" s="242"/>
      <c r="N533" s="243"/>
      <c r="O533" s="243"/>
      <c r="P533" s="243"/>
      <c r="Q533" s="243"/>
      <c r="R533" s="243"/>
      <c r="S533" s="243"/>
      <c r="T533" s="244"/>
      <c r="AT533" s="245" t="s">
        <v>157</v>
      </c>
      <c r="AU533" s="245" t="s">
        <v>153</v>
      </c>
      <c r="AV533" s="11" t="s">
        <v>24</v>
      </c>
      <c r="AW533" s="11" t="s">
        <v>39</v>
      </c>
      <c r="AX533" s="11" t="s">
        <v>75</v>
      </c>
      <c r="AY533" s="245" t="s">
        <v>144</v>
      </c>
    </row>
    <row r="534" s="12" customFormat="1">
      <c r="B534" s="246"/>
      <c r="C534" s="247"/>
      <c r="D534" s="233" t="s">
        <v>157</v>
      </c>
      <c r="E534" s="248" t="s">
        <v>22</v>
      </c>
      <c r="F534" s="249" t="s">
        <v>705</v>
      </c>
      <c r="G534" s="247"/>
      <c r="H534" s="250">
        <v>23.699999999999999</v>
      </c>
      <c r="I534" s="251"/>
      <c r="J534" s="247"/>
      <c r="K534" s="247"/>
      <c r="L534" s="252"/>
      <c r="M534" s="253"/>
      <c r="N534" s="254"/>
      <c r="O534" s="254"/>
      <c r="P534" s="254"/>
      <c r="Q534" s="254"/>
      <c r="R534" s="254"/>
      <c r="S534" s="254"/>
      <c r="T534" s="255"/>
      <c r="AT534" s="256" t="s">
        <v>157</v>
      </c>
      <c r="AU534" s="256" t="s">
        <v>153</v>
      </c>
      <c r="AV534" s="12" t="s">
        <v>153</v>
      </c>
      <c r="AW534" s="12" t="s">
        <v>39</v>
      </c>
      <c r="AX534" s="12" t="s">
        <v>24</v>
      </c>
      <c r="AY534" s="256" t="s">
        <v>144</v>
      </c>
    </row>
    <row r="535" s="1" customFormat="1" ht="16.5" customHeight="1">
      <c r="B535" s="46"/>
      <c r="C535" s="221" t="s">
        <v>715</v>
      </c>
      <c r="D535" s="221" t="s">
        <v>147</v>
      </c>
      <c r="E535" s="222" t="s">
        <v>716</v>
      </c>
      <c r="F535" s="223" t="s">
        <v>717</v>
      </c>
      <c r="G535" s="224" t="s">
        <v>180</v>
      </c>
      <c r="H535" s="225">
        <v>45.100000000000001</v>
      </c>
      <c r="I535" s="226"/>
      <c r="J535" s="227">
        <f>ROUND(I535*H535,2)</f>
        <v>0</v>
      </c>
      <c r="K535" s="223" t="s">
        <v>151</v>
      </c>
      <c r="L535" s="72"/>
      <c r="M535" s="228" t="s">
        <v>22</v>
      </c>
      <c r="N535" s="229" t="s">
        <v>47</v>
      </c>
      <c r="O535" s="47"/>
      <c r="P535" s="230">
        <f>O535*H535</f>
        <v>0</v>
      </c>
      <c r="Q535" s="230">
        <v>0</v>
      </c>
      <c r="R535" s="230">
        <f>Q535*H535</f>
        <v>0</v>
      </c>
      <c r="S535" s="230">
        <v>0.0030000000000000001</v>
      </c>
      <c r="T535" s="231">
        <f>S535*H535</f>
        <v>0.1353</v>
      </c>
      <c r="AR535" s="24" t="s">
        <v>181</v>
      </c>
      <c r="AT535" s="24" t="s">
        <v>147</v>
      </c>
      <c r="AU535" s="24" t="s">
        <v>153</v>
      </c>
      <c r="AY535" s="24" t="s">
        <v>144</v>
      </c>
      <c r="BE535" s="232">
        <f>IF(N535="základní",J535,0)</f>
        <v>0</v>
      </c>
      <c r="BF535" s="232">
        <f>IF(N535="snížená",J535,0)</f>
        <v>0</v>
      </c>
      <c r="BG535" s="232">
        <f>IF(N535="zákl. přenesená",J535,0)</f>
        <v>0</v>
      </c>
      <c r="BH535" s="232">
        <f>IF(N535="sníž. přenesená",J535,0)</f>
        <v>0</v>
      </c>
      <c r="BI535" s="232">
        <f>IF(N535="nulová",J535,0)</f>
        <v>0</v>
      </c>
      <c r="BJ535" s="24" t="s">
        <v>153</v>
      </c>
      <c r="BK535" s="232">
        <f>ROUND(I535*H535,2)</f>
        <v>0</v>
      </c>
      <c r="BL535" s="24" t="s">
        <v>181</v>
      </c>
      <c r="BM535" s="24" t="s">
        <v>718</v>
      </c>
    </row>
    <row r="536" s="1" customFormat="1">
      <c r="B536" s="46"/>
      <c r="C536" s="74"/>
      <c r="D536" s="233" t="s">
        <v>155</v>
      </c>
      <c r="E536" s="74"/>
      <c r="F536" s="234" t="s">
        <v>719</v>
      </c>
      <c r="G536" s="74"/>
      <c r="H536" s="74"/>
      <c r="I536" s="191"/>
      <c r="J536" s="74"/>
      <c r="K536" s="74"/>
      <c r="L536" s="72"/>
      <c r="M536" s="235"/>
      <c r="N536" s="47"/>
      <c r="O536" s="47"/>
      <c r="P536" s="47"/>
      <c r="Q536" s="47"/>
      <c r="R536" s="47"/>
      <c r="S536" s="47"/>
      <c r="T536" s="95"/>
      <c r="AT536" s="24" t="s">
        <v>155</v>
      </c>
      <c r="AU536" s="24" t="s">
        <v>153</v>
      </c>
    </row>
    <row r="537" s="11" customFormat="1">
      <c r="B537" s="236"/>
      <c r="C537" s="237"/>
      <c r="D537" s="233" t="s">
        <v>157</v>
      </c>
      <c r="E537" s="238" t="s">
        <v>22</v>
      </c>
      <c r="F537" s="239" t="s">
        <v>720</v>
      </c>
      <c r="G537" s="237"/>
      <c r="H537" s="238" t="s">
        <v>22</v>
      </c>
      <c r="I537" s="240"/>
      <c r="J537" s="237"/>
      <c r="K537" s="237"/>
      <c r="L537" s="241"/>
      <c r="M537" s="242"/>
      <c r="N537" s="243"/>
      <c r="O537" s="243"/>
      <c r="P537" s="243"/>
      <c r="Q537" s="243"/>
      <c r="R537" s="243"/>
      <c r="S537" s="243"/>
      <c r="T537" s="244"/>
      <c r="AT537" s="245" t="s">
        <v>157</v>
      </c>
      <c r="AU537" s="245" t="s">
        <v>153</v>
      </c>
      <c r="AV537" s="11" t="s">
        <v>24</v>
      </c>
      <c r="AW537" s="11" t="s">
        <v>39</v>
      </c>
      <c r="AX537" s="11" t="s">
        <v>75</v>
      </c>
      <c r="AY537" s="245" t="s">
        <v>144</v>
      </c>
    </row>
    <row r="538" s="12" customFormat="1">
      <c r="B538" s="246"/>
      <c r="C538" s="247"/>
      <c r="D538" s="233" t="s">
        <v>157</v>
      </c>
      <c r="E538" s="248" t="s">
        <v>22</v>
      </c>
      <c r="F538" s="249" t="s">
        <v>721</v>
      </c>
      <c r="G538" s="247"/>
      <c r="H538" s="250">
        <v>45.100000000000001</v>
      </c>
      <c r="I538" s="251"/>
      <c r="J538" s="247"/>
      <c r="K538" s="247"/>
      <c r="L538" s="252"/>
      <c r="M538" s="253"/>
      <c r="N538" s="254"/>
      <c r="O538" s="254"/>
      <c r="P538" s="254"/>
      <c r="Q538" s="254"/>
      <c r="R538" s="254"/>
      <c r="S538" s="254"/>
      <c r="T538" s="255"/>
      <c r="AT538" s="256" t="s">
        <v>157</v>
      </c>
      <c r="AU538" s="256" t="s">
        <v>153</v>
      </c>
      <c r="AV538" s="12" t="s">
        <v>153</v>
      </c>
      <c r="AW538" s="12" t="s">
        <v>39</v>
      </c>
      <c r="AX538" s="12" t="s">
        <v>24</v>
      </c>
      <c r="AY538" s="256" t="s">
        <v>144</v>
      </c>
    </row>
    <row r="539" s="1" customFormat="1" ht="16.5" customHeight="1">
      <c r="B539" s="46"/>
      <c r="C539" s="221" t="s">
        <v>722</v>
      </c>
      <c r="D539" s="221" t="s">
        <v>147</v>
      </c>
      <c r="E539" s="222" t="s">
        <v>723</v>
      </c>
      <c r="F539" s="223" t="s">
        <v>724</v>
      </c>
      <c r="G539" s="224" t="s">
        <v>180</v>
      </c>
      <c r="H539" s="225">
        <v>23.699999999999999</v>
      </c>
      <c r="I539" s="226"/>
      <c r="J539" s="227">
        <f>ROUND(I539*H539,2)</f>
        <v>0</v>
      </c>
      <c r="K539" s="223" t="s">
        <v>22</v>
      </c>
      <c r="L539" s="72"/>
      <c r="M539" s="228" t="s">
        <v>22</v>
      </c>
      <c r="N539" s="229" t="s">
        <v>47</v>
      </c>
      <c r="O539" s="47"/>
      <c r="P539" s="230">
        <f>O539*H539</f>
        <v>0</v>
      </c>
      <c r="Q539" s="230">
        <v>0.00040000000000000002</v>
      </c>
      <c r="R539" s="230">
        <f>Q539*H539</f>
        <v>0.0094800000000000006</v>
      </c>
      <c r="S539" s="230">
        <v>0</v>
      </c>
      <c r="T539" s="231">
        <f>S539*H539</f>
        <v>0</v>
      </c>
      <c r="AR539" s="24" t="s">
        <v>152</v>
      </c>
      <c r="AT539" s="24" t="s">
        <v>147</v>
      </c>
      <c r="AU539" s="24" t="s">
        <v>153</v>
      </c>
      <c r="AY539" s="24" t="s">
        <v>144</v>
      </c>
      <c r="BE539" s="232">
        <f>IF(N539="základní",J539,0)</f>
        <v>0</v>
      </c>
      <c r="BF539" s="232">
        <f>IF(N539="snížená",J539,0)</f>
        <v>0</v>
      </c>
      <c r="BG539" s="232">
        <f>IF(N539="zákl. přenesená",J539,0)</f>
        <v>0</v>
      </c>
      <c r="BH539" s="232">
        <f>IF(N539="sníž. přenesená",J539,0)</f>
        <v>0</v>
      </c>
      <c r="BI539" s="232">
        <f>IF(N539="nulová",J539,0)</f>
        <v>0</v>
      </c>
      <c r="BJ539" s="24" t="s">
        <v>153</v>
      </c>
      <c r="BK539" s="232">
        <f>ROUND(I539*H539,2)</f>
        <v>0</v>
      </c>
      <c r="BL539" s="24" t="s">
        <v>152</v>
      </c>
      <c r="BM539" s="24" t="s">
        <v>725</v>
      </c>
    </row>
    <row r="540" s="1" customFormat="1">
      <c r="B540" s="46"/>
      <c r="C540" s="74"/>
      <c r="D540" s="233" t="s">
        <v>155</v>
      </c>
      <c r="E540" s="74"/>
      <c r="F540" s="234" t="s">
        <v>726</v>
      </c>
      <c r="G540" s="74"/>
      <c r="H540" s="74"/>
      <c r="I540" s="191"/>
      <c r="J540" s="74"/>
      <c r="K540" s="74"/>
      <c r="L540" s="72"/>
      <c r="M540" s="235"/>
      <c r="N540" s="47"/>
      <c r="O540" s="47"/>
      <c r="P540" s="47"/>
      <c r="Q540" s="47"/>
      <c r="R540" s="47"/>
      <c r="S540" s="47"/>
      <c r="T540" s="95"/>
      <c r="AT540" s="24" t="s">
        <v>155</v>
      </c>
      <c r="AU540" s="24" t="s">
        <v>153</v>
      </c>
    </row>
    <row r="541" s="11" customFormat="1">
      <c r="B541" s="236"/>
      <c r="C541" s="237"/>
      <c r="D541" s="233" t="s">
        <v>157</v>
      </c>
      <c r="E541" s="238" t="s">
        <v>22</v>
      </c>
      <c r="F541" s="239" t="s">
        <v>704</v>
      </c>
      <c r="G541" s="237"/>
      <c r="H541" s="238" t="s">
        <v>22</v>
      </c>
      <c r="I541" s="240"/>
      <c r="J541" s="237"/>
      <c r="K541" s="237"/>
      <c r="L541" s="241"/>
      <c r="M541" s="242"/>
      <c r="N541" s="243"/>
      <c r="O541" s="243"/>
      <c r="P541" s="243"/>
      <c r="Q541" s="243"/>
      <c r="R541" s="243"/>
      <c r="S541" s="243"/>
      <c r="T541" s="244"/>
      <c r="AT541" s="245" t="s">
        <v>157</v>
      </c>
      <c r="AU541" s="245" t="s">
        <v>153</v>
      </c>
      <c r="AV541" s="11" t="s">
        <v>24</v>
      </c>
      <c r="AW541" s="11" t="s">
        <v>39</v>
      </c>
      <c r="AX541" s="11" t="s">
        <v>75</v>
      </c>
      <c r="AY541" s="245" t="s">
        <v>144</v>
      </c>
    </row>
    <row r="542" s="12" customFormat="1">
      <c r="B542" s="246"/>
      <c r="C542" s="247"/>
      <c r="D542" s="233" t="s">
        <v>157</v>
      </c>
      <c r="E542" s="248" t="s">
        <v>22</v>
      </c>
      <c r="F542" s="249" t="s">
        <v>705</v>
      </c>
      <c r="G542" s="247"/>
      <c r="H542" s="250">
        <v>23.699999999999999</v>
      </c>
      <c r="I542" s="251"/>
      <c r="J542" s="247"/>
      <c r="K542" s="247"/>
      <c r="L542" s="252"/>
      <c r="M542" s="253"/>
      <c r="N542" s="254"/>
      <c r="O542" s="254"/>
      <c r="P542" s="254"/>
      <c r="Q542" s="254"/>
      <c r="R542" s="254"/>
      <c r="S542" s="254"/>
      <c r="T542" s="255"/>
      <c r="AT542" s="256" t="s">
        <v>157</v>
      </c>
      <c r="AU542" s="256" t="s">
        <v>153</v>
      </c>
      <c r="AV542" s="12" t="s">
        <v>153</v>
      </c>
      <c r="AW542" s="12" t="s">
        <v>39</v>
      </c>
      <c r="AX542" s="12" t="s">
        <v>24</v>
      </c>
      <c r="AY542" s="256" t="s">
        <v>144</v>
      </c>
    </row>
    <row r="543" s="1" customFormat="1" ht="16.5" customHeight="1">
      <c r="B543" s="46"/>
      <c r="C543" s="280" t="s">
        <v>727</v>
      </c>
      <c r="D543" s="280" t="s">
        <v>264</v>
      </c>
      <c r="E543" s="281" t="s">
        <v>728</v>
      </c>
      <c r="F543" s="282" t="s">
        <v>729</v>
      </c>
      <c r="G543" s="283" t="s">
        <v>180</v>
      </c>
      <c r="H543" s="284">
        <v>26.07</v>
      </c>
      <c r="I543" s="285"/>
      <c r="J543" s="286">
        <f>ROUND(I543*H543,2)</f>
        <v>0</v>
      </c>
      <c r="K543" s="282" t="s">
        <v>151</v>
      </c>
      <c r="L543" s="287"/>
      <c r="M543" s="288" t="s">
        <v>22</v>
      </c>
      <c r="N543" s="289" t="s">
        <v>47</v>
      </c>
      <c r="O543" s="47"/>
      <c r="P543" s="230">
        <f>O543*H543</f>
        <v>0</v>
      </c>
      <c r="Q543" s="230">
        <v>0.0035500000000000002</v>
      </c>
      <c r="R543" s="230">
        <f>Q543*H543</f>
        <v>0.092548500000000006</v>
      </c>
      <c r="S543" s="230">
        <v>0</v>
      </c>
      <c r="T543" s="231">
        <f>S543*H543</f>
        <v>0</v>
      </c>
      <c r="AR543" s="24" t="s">
        <v>207</v>
      </c>
      <c r="AT543" s="24" t="s">
        <v>264</v>
      </c>
      <c r="AU543" s="24" t="s">
        <v>153</v>
      </c>
      <c r="AY543" s="24" t="s">
        <v>144</v>
      </c>
      <c r="BE543" s="232">
        <f>IF(N543="základní",J543,0)</f>
        <v>0</v>
      </c>
      <c r="BF543" s="232">
        <f>IF(N543="snížená",J543,0)</f>
        <v>0</v>
      </c>
      <c r="BG543" s="232">
        <f>IF(N543="zákl. přenesená",J543,0)</f>
        <v>0</v>
      </c>
      <c r="BH543" s="232">
        <f>IF(N543="sníž. přenesená",J543,0)</f>
        <v>0</v>
      </c>
      <c r="BI543" s="232">
        <f>IF(N543="nulová",J543,0)</f>
        <v>0</v>
      </c>
      <c r="BJ543" s="24" t="s">
        <v>153</v>
      </c>
      <c r="BK543" s="232">
        <f>ROUND(I543*H543,2)</f>
        <v>0</v>
      </c>
      <c r="BL543" s="24" t="s">
        <v>152</v>
      </c>
      <c r="BM543" s="24" t="s">
        <v>730</v>
      </c>
    </row>
    <row r="544" s="1" customFormat="1">
      <c r="B544" s="46"/>
      <c r="C544" s="74"/>
      <c r="D544" s="233" t="s">
        <v>155</v>
      </c>
      <c r="E544" s="74"/>
      <c r="F544" s="234" t="s">
        <v>731</v>
      </c>
      <c r="G544" s="74"/>
      <c r="H544" s="74"/>
      <c r="I544" s="191"/>
      <c r="J544" s="74"/>
      <c r="K544" s="74"/>
      <c r="L544" s="72"/>
      <c r="M544" s="235"/>
      <c r="N544" s="47"/>
      <c r="O544" s="47"/>
      <c r="P544" s="47"/>
      <c r="Q544" s="47"/>
      <c r="R544" s="47"/>
      <c r="S544" s="47"/>
      <c r="T544" s="95"/>
      <c r="AT544" s="24" t="s">
        <v>155</v>
      </c>
      <c r="AU544" s="24" t="s">
        <v>153</v>
      </c>
    </row>
    <row r="545" s="12" customFormat="1">
      <c r="B545" s="246"/>
      <c r="C545" s="247"/>
      <c r="D545" s="233" t="s">
        <v>157</v>
      </c>
      <c r="E545" s="247"/>
      <c r="F545" s="249" t="s">
        <v>732</v>
      </c>
      <c r="G545" s="247"/>
      <c r="H545" s="250">
        <v>26.07</v>
      </c>
      <c r="I545" s="251"/>
      <c r="J545" s="247"/>
      <c r="K545" s="247"/>
      <c r="L545" s="252"/>
      <c r="M545" s="253"/>
      <c r="N545" s="254"/>
      <c r="O545" s="254"/>
      <c r="P545" s="254"/>
      <c r="Q545" s="254"/>
      <c r="R545" s="254"/>
      <c r="S545" s="254"/>
      <c r="T545" s="255"/>
      <c r="AT545" s="256" t="s">
        <v>157</v>
      </c>
      <c r="AU545" s="256" t="s">
        <v>153</v>
      </c>
      <c r="AV545" s="12" t="s">
        <v>153</v>
      </c>
      <c r="AW545" s="12" t="s">
        <v>6</v>
      </c>
      <c r="AX545" s="12" t="s">
        <v>24</v>
      </c>
      <c r="AY545" s="256" t="s">
        <v>144</v>
      </c>
    </row>
    <row r="546" s="1" customFormat="1" ht="16.5" customHeight="1">
      <c r="B546" s="46"/>
      <c r="C546" s="221" t="s">
        <v>733</v>
      </c>
      <c r="D546" s="221" t="s">
        <v>147</v>
      </c>
      <c r="E546" s="222" t="s">
        <v>734</v>
      </c>
      <c r="F546" s="223" t="s">
        <v>735</v>
      </c>
      <c r="G546" s="224" t="s">
        <v>325</v>
      </c>
      <c r="H546" s="225">
        <v>1</v>
      </c>
      <c r="I546" s="226"/>
      <c r="J546" s="227">
        <f>ROUND(I546*H546,2)</f>
        <v>0</v>
      </c>
      <c r="K546" s="223" t="s">
        <v>22</v>
      </c>
      <c r="L546" s="72"/>
      <c r="M546" s="228" t="s">
        <v>22</v>
      </c>
      <c r="N546" s="229" t="s">
        <v>47</v>
      </c>
      <c r="O546" s="47"/>
      <c r="P546" s="230">
        <f>O546*H546</f>
        <v>0</v>
      </c>
      <c r="Q546" s="230">
        <v>1.0000000000000001E-05</v>
      </c>
      <c r="R546" s="230">
        <f>Q546*H546</f>
        <v>1.0000000000000001E-05</v>
      </c>
      <c r="S546" s="230">
        <v>0</v>
      </c>
      <c r="T546" s="231">
        <f>S546*H546</f>
        <v>0</v>
      </c>
      <c r="AR546" s="24" t="s">
        <v>181</v>
      </c>
      <c r="AT546" s="24" t="s">
        <v>147</v>
      </c>
      <c r="AU546" s="24" t="s">
        <v>153</v>
      </c>
      <c r="AY546" s="24" t="s">
        <v>144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24" t="s">
        <v>153</v>
      </c>
      <c r="BK546" s="232">
        <f>ROUND(I546*H546,2)</f>
        <v>0</v>
      </c>
      <c r="BL546" s="24" t="s">
        <v>181</v>
      </c>
      <c r="BM546" s="24" t="s">
        <v>736</v>
      </c>
    </row>
    <row r="547" s="1" customFormat="1">
      <c r="B547" s="46"/>
      <c r="C547" s="74"/>
      <c r="D547" s="233" t="s">
        <v>155</v>
      </c>
      <c r="E547" s="74"/>
      <c r="F547" s="234" t="s">
        <v>737</v>
      </c>
      <c r="G547" s="74"/>
      <c r="H547" s="74"/>
      <c r="I547" s="191"/>
      <c r="J547" s="74"/>
      <c r="K547" s="74"/>
      <c r="L547" s="72"/>
      <c r="M547" s="235"/>
      <c r="N547" s="47"/>
      <c r="O547" s="47"/>
      <c r="P547" s="47"/>
      <c r="Q547" s="47"/>
      <c r="R547" s="47"/>
      <c r="S547" s="47"/>
      <c r="T547" s="95"/>
      <c r="AT547" s="24" t="s">
        <v>155</v>
      </c>
      <c r="AU547" s="24" t="s">
        <v>153</v>
      </c>
    </row>
    <row r="548" s="1" customFormat="1" ht="16.5" customHeight="1">
      <c r="B548" s="46"/>
      <c r="C548" s="280" t="s">
        <v>738</v>
      </c>
      <c r="D548" s="280" t="s">
        <v>264</v>
      </c>
      <c r="E548" s="281" t="s">
        <v>739</v>
      </c>
      <c r="F548" s="282" t="s">
        <v>740</v>
      </c>
      <c r="G548" s="283" t="s">
        <v>325</v>
      </c>
      <c r="H548" s="284">
        <v>1.02</v>
      </c>
      <c r="I548" s="285"/>
      <c r="J548" s="286">
        <f>ROUND(I548*H548,2)</f>
        <v>0</v>
      </c>
      <c r="K548" s="282" t="s">
        <v>151</v>
      </c>
      <c r="L548" s="287"/>
      <c r="M548" s="288" t="s">
        <v>22</v>
      </c>
      <c r="N548" s="289" t="s">
        <v>47</v>
      </c>
      <c r="O548" s="47"/>
      <c r="P548" s="230">
        <f>O548*H548</f>
        <v>0</v>
      </c>
      <c r="Q548" s="230">
        <v>0.00027999999999999998</v>
      </c>
      <c r="R548" s="230">
        <f>Q548*H548</f>
        <v>0.0002856</v>
      </c>
      <c r="S548" s="230">
        <v>0</v>
      </c>
      <c r="T548" s="231">
        <f>S548*H548</f>
        <v>0</v>
      </c>
      <c r="AR548" s="24" t="s">
        <v>350</v>
      </c>
      <c r="AT548" s="24" t="s">
        <v>264</v>
      </c>
      <c r="AU548" s="24" t="s">
        <v>153</v>
      </c>
      <c r="AY548" s="24" t="s">
        <v>144</v>
      </c>
      <c r="BE548" s="232">
        <f>IF(N548="základní",J548,0)</f>
        <v>0</v>
      </c>
      <c r="BF548" s="232">
        <f>IF(N548="snížená",J548,0)</f>
        <v>0</v>
      </c>
      <c r="BG548" s="232">
        <f>IF(N548="zákl. přenesená",J548,0)</f>
        <v>0</v>
      </c>
      <c r="BH548" s="232">
        <f>IF(N548="sníž. přenesená",J548,0)</f>
        <v>0</v>
      </c>
      <c r="BI548" s="232">
        <f>IF(N548="nulová",J548,0)</f>
        <v>0</v>
      </c>
      <c r="BJ548" s="24" t="s">
        <v>153</v>
      </c>
      <c r="BK548" s="232">
        <f>ROUND(I548*H548,2)</f>
        <v>0</v>
      </c>
      <c r="BL548" s="24" t="s">
        <v>181</v>
      </c>
      <c r="BM548" s="24" t="s">
        <v>741</v>
      </c>
    </row>
    <row r="549" s="1" customFormat="1">
      <c r="B549" s="46"/>
      <c r="C549" s="74"/>
      <c r="D549" s="233" t="s">
        <v>155</v>
      </c>
      <c r="E549" s="74"/>
      <c r="F549" s="234" t="s">
        <v>740</v>
      </c>
      <c r="G549" s="74"/>
      <c r="H549" s="74"/>
      <c r="I549" s="191"/>
      <c r="J549" s="74"/>
      <c r="K549" s="74"/>
      <c r="L549" s="72"/>
      <c r="M549" s="235"/>
      <c r="N549" s="47"/>
      <c r="O549" s="47"/>
      <c r="P549" s="47"/>
      <c r="Q549" s="47"/>
      <c r="R549" s="47"/>
      <c r="S549" s="47"/>
      <c r="T549" s="95"/>
      <c r="AT549" s="24" t="s">
        <v>155</v>
      </c>
      <c r="AU549" s="24" t="s">
        <v>153</v>
      </c>
    </row>
    <row r="550" s="12" customFormat="1">
      <c r="B550" s="246"/>
      <c r="C550" s="247"/>
      <c r="D550" s="233" t="s">
        <v>157</v>
      </c>
      <c r="E550" s="247"/>
      <c r="F550" s="249" t="s">
        <v>742</v>
      </c>
      <c r="G550" s="247"/>
      <c r="H550" s="250">
        <v>1.02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AT550" s="256" t="s">
        <v>157</v>
      </c>
      <c r="AU550" s="256" t="s">
        <v>153</v>
      </c>
      <c r="AV550" s="12" t="s">
        <v>153</v>
      </c>
      <c r="AW550" s="12" t="s">
        <v>6</v>
      </c>
      <c r="AX550" s="12" t="s">
        <v>24</v>
      </c>
      <c r="AY550" s="256" t="s">
        <v>144</v>
      </c>
    </row>
    <row r="551" s="1" customFormat="1" ht="16.5" customHeight="1">
      <c r="B551" s="46"/>
      <c r="C551" s="221" t="s">
        <v>30</v>
      </c>
      <c r="D551" s="221" t="s">
        <v>147</v>
      </c>
      <c r="E551" s="222" t="s">
        <v>743</v>
      </c>
      <c r="F551" s="223" t="s">
        <v>744</v>
      </c>
      <c r="G551" s="224" t="s">
        <v>387</v>
      </c>
      <c r="H551" s="290"/>
      <c r="I551" s="226"/>
      <c r="J551" s="227">
        <f>ROUND(I551*H551,2)</f>
        <v>0</v>
      </c>
      <c r="K551" s="223" t="s">
        <v>151</v>
      </c>
      <c r="L551" s="72"/>
      <c r="M551" s="228" t="s">
        <v>22</v>
      </c>
      <c r="N551" s="229" t="s">
        <v>47</v>
      </c>
      <c r="O551" s="47"/>
      <c r="P551" s="230">
        <f>O551*H551</f>
        <v>0</v>
      </c>
      <c r="Q551" s="230">
        <v>0</v>
      </c>
      <c r="R551" s="230">
        <f>Q551*H551</f>
        <v>0</v>
      </c>
      <c r="S551" s="230">
        <v>0</v>
      </c>
      <c r="T551" s="231">
        <f>S551*H551</f>
        <v>0</v>
      </c>
      <c r="AR551" s="24" t="s">
        <v>181</v>
      </c>
      <c r="AT551" s="24" t="s">
        <v>147</v>
      </c>
      <c r="AU551" s="24" t="s">
        <v>153</v>
      </c>
      <c r="AY551" s="24" t="s">
        <v>144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24" t="s">
        <v>153</v>
      </c>
      <c r="BK551" s="232">
        <f>ROUND(I551*H551,2)</f>
        <v>0</v>
      </c>
      <c r="BL551" s="24" t="s">
        <v>181</v>
      </c>
      <c r="BM551" s="24" t="s">
        <v>745</v>
      </c>
    </row>
    <row r="552" s="1" customFormat="1">
      <c r="B552" s="46"/>
      <c r="C552" s="74"/>
      <c r="D552" s="233" t="s">
        <v>155</v>
      </c>
      <c r="E552" s="74"/>
      <c r="F552" s="234" t="s">
        <v>744</v>
      </c>
      <c r="G552" s="74"/>
      <c r="H552" s="74"/>
      <c r="I552" s="191"/>
      <c r="J552" s="74"/>
      <c r="K552" s="74"/>
      <c r="L552" s="72"/>
      <c r="M552" s="235"/>
      <c r="N552" s="47"/>
      <c r="O552" s="47"/>
      <c r="P552" s="47"/>
      <c r="Q552" s="47"/>
      <c r="R552" s="47"/>
      <c r="S552" s="47"/>
      <c r="T552" s="95"/>
      <c r="AT552" s="24" t="s">
        <v>155</v>
      </c>
      <c r="AU552" s="24" t="s">
        <v>153</v>
      </c>
    </row>
    <row r="553" s="10" customFormat="1" ht="29.88" customHeight="1">
      <c r="B553" s="205"/>
      <c r="C553" s="206"/>
      <c r="D553" s="207" t="s">
        <v>74</v>
      </c>
      <c r="E553" s="219" t="s">
        <v>746</v>
      </c>
      <c r="F553" s="219" t="s">
        <v>747</v>
      </c>
      <c r="G553" s="206"/>
      <c r="H553" s="206"/>
      <c r="I553" s="209"/>
      <c r="J553" s="220">
        <f>BK553</f>
        <v>0</v>
      </c>
      <c r="K553" s="206"/>
      <c r="L553" s="211"/>
      <c r="M553" s="212"/>
      <c r="N553" s="213"/>
      <c r="O553" s="213"/>
      <c r="P553" s="214">
        <f>SUM(P554:P583)</f>
        <v>0</v>
      </c>
      <c r="Q553" s="213"/>
      <c r="R553" s="214">
        <f>SUM(R554:R583)</f>
        <v>0.48269302165000005</v>
      </c>
      <c r="S553" s="213"/>
      <c r="T553" s="215">
        <f>SUM(T554:T583)</f>
        <v>0</v>
      </c>
      <c r="AR553" s="216" t="s">
        <v>153</v>
      </c>
      <c r="AT553" s="217" t="s">
        <v>74</v>
      </c>
      <c r="AU553" s="217" t="s">
        <v>24</v>
      </c>
      <c r="AY553" s="216" t="s">
        <v>144</v>
      </c>
      <c r="BK553" s="218">
        <f>SUM(BK554:BK583)</f>
        <v>0</v>
      </c>
    </row>
    <row r="554" s="1" customFormat="1" ht="16.5" customHeight="1">
      <c r="B554" s="46"/>
      <c r="C554" s="221" t="s">
        <v>748</v>
      </c>
      <c r="D554" s="221" t="s">
        <v>147</v>
      </c>
      <c r="E554" s="222" t="s">
        <v>749</v>
      </c>
      <c r="F554" s="223" t="s">
        <v>750</v>
      </c>
      <c r="G554" s="224" t="s">
        <v>325</v>
      </c>
      <c r="H554" s="225">
        <v>17.300000000000001</v>
      </c>
      <c r="I554" s="226"/>
      <c r="J554" s="227">
        <f>ROUND(I554*H554,2)</f>
        <v>0</v>
      </c>
      <c r="K554" s="223" t="s">
        <v>151</v>
      </c>
      <c r="L554" s="72"/>
      <c r="M554" s="228" t="s">
        <v>22</v>
      </c>
      <c r="N554" s="229" t="s">
        <v>47</v>
      </c>
      <c r="O554" s="47"/>
      <c r="P554" s="230">
        <f>O554*H554</f>
        <v>0</v>
      </c>
      <c r="Q554" s="230">
        <v>9.0810500000000001E-05</v>
      </c>
      <c r="R554" s="230">
        <f>Q554*H554</f>
        <v>0.0015710216500000001</v>
      </c>
      <c r="S554" s="230">
        <v>0</v>
      </c>
      <c r="T554" s="231">
        <f>S554*H554</f>
        <v>0</v>
      </c>
      <c r="AR554" s="24" t="s">
        <v>181</v>
      </c>
      <c r="AT554" s="24" t="s">
        <v>147</v>
      </c>
      <c r="AU554" s="24" t="s">
        <v>153</v>
      </c>
      <c r="AY554" s="24" t="s">
        <v>144</v>
      </c>
      <c r="BE554" s="232">
        <f>IF(N554="základní",J554,0)</f>
        <v>0</v>
      </c>
      <c r="BF554" s="232">
        <f>IF(N554="snížená",J554,0)</f>
        <v>0</v>
      </c>
      <c r="BG554" s="232">
        <f>IF(N554="zákl. přenesená",J554,0)</f>
        <v>0</v>
      </c>
      <c r="BH554" s="232">
        <f>IF(N554="sníž. přenesená",J554,0)</f>
        <v>0</v>
      </c>
      <c r="BI554" s="232">
        <f>IF(N554="nulová",J554,0)</f>
        <v>0</v>
      </c>
      <c r="BJ554" s="24" t="s">
        <v>153</v>
      </c>
      <c r="BK554" s="232">
        <f>ROUND(I554*H554,2)</f>
        <v>0</v>
      </c>
      <c r="BL554" s="24" t="s">
        <v>181</v>
      </c>
      <c r="BM554" s="24" t="s">
        <v>751</v>
      </c>
    </row>
    <row r="555" s="1" customFormat="1">
      <c r="B555" s="46"/>
      <c r="C555" s="74"/>
      <c r="D555" s="233" t="s">
        <v>155</v>
      </c>
      <c r="E555" s="74"/>
      <c r="F555" s="234" t="s">
        <v>752</v>
      </c>
      <c r="G555" s="74"/>
      <c r="H555" s="74"/>
      <c r="I555" s="191"/>
      <c r="J555" s="74"/>
      <c r="K555" s="74"/>
      <c r="L555" s="72"/>
      <c r="M555" s="235"/>
      <c r="N555" s="47"/>
      <c r="O555" s="47"/>
      <c r="P555" s="47"/>
      <c r="Q555" s="47"/>
      <c r="R555" s="47"/>
      <c r="S555" s="47"/>
      <c r="T555" s="95"/>
      <c r="AT555" s="24" t="s">
        <v>155</v>
      </c>
      <c r="AU555" s="24" t="s">
        <v>153</v>
      </c>
    </row>
    <row r="556" s="12" customFormat="1">
      <c r="B556" s="246"/>
      <c r="C556" s="247"/>
      <c r="D556" s="233" t="s">
        <v>157</v>
      </c>
      <c r="E556" s="248" t="s">
        <v>22</v>
      </c>
      <c r="F556" s="249" t="s">
        <v>753</v>
      </c>
      <c r="G556" s="247"/>
      <c r="H556" s="250">
        <v>17.300000000000001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AT556" s="256" t="s">
        <v>157</v>
      </c>
      <c r="AU556" s="256" t="s">
        <v>153</v>
      </c>
      <c r="AV556" s="12" t="s">
        <v>153</v>
      </c>
      <c r="AW556" s="12" t="s">
        <v>39</v>
      </c>
      <c r="AX556" s="12" t="s">
        <v>24</v>
      </c>
      <c r="AY556" s="256" t="s">
        <v>144</v>
      </c>
    </row>
    <row r="557" s="1" customFormat="1" ht="25.5" customHeight="1">
      <c r="B557" s="46"/>
      <c r="C557" s="221" t="s">
        <v>754</v>
      </c>
      <c r="D557" s="221" t="s">
        <v>147</v>
      </c>
      <c r="E557" s="222" t="s">
        <v>755</v>
      </c>
      <c r="F557" s="223" t="s">
        <v>756</v>
      </c>
      <c r="G557" s="224" t="s">
        <v>180</v>
      </c>
      <c r="H557" s="225">
        <v>28.536000000000001</v>
      </c>
      <c r="I557" s="226"/>
      <c r="J557" s="227">
        <f>ROUND(I557*H557,2)</f>
        <v>0</v>
      </c>
      <c r="K557" s="223" t="s">
        <v>151</v>
      </c>
      <c r="L557" s="72"/>
      <c r="M557" s="228" t="s">
        <v>22</v>
      </c>
      <c r="N557" s="229" t="s">
        <v>47</v>
      </c>
      <c r="O557" s="47"/>
      <c r="P557" s="230">
        <f>O557*H557</f>
        <v>0</v>
      </c>
      <c r="Q557" s="230">
        <v>0.0030000000000000001</v>
      </c>
      <c r="R557" s="230">
        <f>Q557*H557</f>
        <v>0.085608000000000004</v>
      </c>
      <c r="S557" s="230">
        <v>0</v>
      </c>
      <c r="T557" s="231">
        <f>S557*H557</f>
        <v>0</v>
      </c>
      <c r="AR557" s="24" t="s">
        <v>181</v>
      </c>
      <c r="AT557" s="24" t="s">
        <v>147</v>
      </c>
      <c r="AU557" s="24" t="s">
        <v>153</v>
      </c>
      <c r="AY557" s="24" t="s">
        <v>144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24" t="s">
        <v>153</v>
      </c>
      <c r="BK557" s="232">
        <f>ROUND(I557*H557,2)</f>
        <v>0</v>
      </c>
      <c r="BL557" s="24" t="s">
        <v>181</v>
      </c>
      <c r="BM557" s="24" t="s">
        <v>757</v>
      </c>
    </row>
    <row r="558" s="1" customFormat="1">
      <c r="B558" s="46"/>
      <c r="C558" s="74"/>
      <c r="D558" s="233" t="s">
        <v>155</v>
      </c>
      <c r="E558" s="74"/>
      <c r="F558" s="234" t="s">
        <v>758</v>
      </c>
      <c r="G558" s="74"/>
      <c r="H558" s="74"/>
      <c r="I558" s="191"/>
      <c r="J558" s="74"/>
      <c r="K558" s="74"/>
      <c r="L558" s="72"/>
      <c r="M558" s="235"/>
      <c r="N558" s="47"/>
      <c r="O558" s="47"/>
      <c r="P558" s="47"/>
      <c r="Q558" s="47"/>
      <c r="R558" s="47"/>
      <c r="S558" s="47"/>
      <c r="T558" s="95"/>
      <c r="AT558" s="24" t="s">
        <v>155</v>
      </c>
      <c r="AU558" s="24" t="s">
        <v>153</v>
      </c>
    </row>
    <row r="559" s="11" customFormat="1">
      <c r="B559" s="236"/>
      <c r="C559" s="237"/>
      <c r="D559" s="233" t="s">
        <v>157</v>
      </c>
      <c r="E559" s="238" t="s">
        <v>22</v>
      </c>
      <c r="F559" s="239" t="s">
        <v>379</v>
      </c>
      <c r="G559" s="237"/>
      <c r="H559" s="238" t="s">
        <v>22</v>
      </c>
      <c r="I559" s="240"/>
      <c r="J559" s="237"/>
      <c r="K559" s="237"/>
      <c r="L559" s="241"/>
      <c r="M559" s="242"/>
      <c r="N559" s="243"/>
      <c r="O559" s="243"/>
      <c r="P559" s="243"/>
      <c r="Q559" s="243"/>
      <c r="R559" s="243"/>
      <c r="S559" s="243"/>
      <c r="T559" s="244"/>
      <c r="AT559" s="245" t="s">
        <v>157</v>
      </c>
      <c r="AU559" s="245" t="s">
        <v>153</v>
      </c>
      <c r="AV559" s="11" t="s">
        <v>24</v>
      </c>
      <c r="AW559" s="11" t="s">
        <v>39</v>
      </c>
      <c r="AX559" s="11" t="s">
        <v>75</v>
      </c>
      <c r="AY559" s="245" t="s">
        <v>144</v>
      </c>
    </row>
    <row r="560" s="12" customFormat="1">
      <c r="B560" s="246"/>
      <c r="C560" s="247"/>
      <c r="D560" s="233" t="s">
        <v>157</v>
      </c>
      <c r="E560" s="248" t="s">
        <v>22</v>
      </c>
      <c r="F560" s="249" t="s">
        <v>759</v>
      </c>
      <c r="G560" s="247"/>
      <c r="H560" s="250">
        <v>14.800000000000001</v>
      </c>
      <c r="I560" s="251"/>
      <c r="J560" s="247"/>
      <c r="K560" s="247"/>
      <c r="L560" s="252"/>
      <c r="M560" s="253"/>
      <c r="N560" s="254"/>
      <c r="O560" s="254"/>
      <c r="P560" s="254"/>
      <c r="Q560" s="254"/>
      <c r="R560" s="254"/>
      <c r="S560" s="254"/>
      <c r="T560" s="255"/>
      <c r="AT560" s="256" t="s">
        <v>157</v>
      </c>
      <c r="AU560" s="256" t="s">
        <v>153</v>
      </c>
      <c r="AV560" s="12" t="s">
        <v>153</v>
      </c>
      <c r="AW560" s="12" t="s">
        <v>39</v>
      </c>
      <c r="AX560" s="12" t="s">
        <v>75</v>
      </c>
      <c r="AY560" s="256" t="s">
        <v>144</v>
      </c>
    </row>
    <row r="561" s="12" customFormat="1">
      <c r="B561" s="246"/>
      <c r="C561" s="247"/>
      <c r="D561" s="233" t="s">
        <v>157</v>
      </c>
      <c r="E561" s="248" t="s">
        <v>22</v>
      </c>
      <c r="F561" s="249" t="s">
        <v>491</v>
      </c>
      <c r="G561" s="247"/>
      <c r="H561" s="250">
        <v>-1.3999999999999999</v>
      </c>
      <c r="I561" s="251"/>
      <c r="J561" s="247"/>
      <c r="K561" s="247"/>
      <c r="L561" s="252"/>
      <c r="M561" s="253"/>
      <c r="N561" s="254"/>
      <c r="O561" s="254"/>
      <c r="P561" s="254"/>
      <c r="Q561" s="254"/>
      <c r="R561" s="254"/>
      <c r="S561" s="254"/>
      <c r="T561" s="255"/>
      <c r="AT561" s="256" t="s">
        <v>157</v>
      </c>
      <c r="AU561" s="256" t="s">
        <v>153</v>
      </c>
      <c r="AV561" s="12" t="s">
        <v>153</v>
      </c>
      <c r="AW561" s="12" t="s">
        <v>39</v>
      </c>
      <c r="AX561" s="12" t="s">
        <v>75</v>
      </c>
      <c r="AY561" s="256" t="s">
        <v>144</v>
      </c>
    </row>
    <row r="562" s="11" customFormat="1">
      <c r="B562" s="236"/>
      <c r="C562" s="237"/>
      <c r="D562" s="233" t="s">
        <v>157</v>
      </c>
      <c r="E562" s="238" t="s">
        <v>22</v>
      </c>
      <c r="F562" s="239" t="s">
        <v>346</v>
      </c>
      <c r="G562" s="237"/>
      <c r="H562" s="238" t="s">
        <v>22</v>
      </c>
      <c r="I562" s="240"/>
      <c r="J562" s="237"/>
      <c r="K562" s="237"/>
      <c r="L562" s="241"/>
      <c r="M562" s="242"/>
      <c r="N562" s="243"/>
      <c r="O562" s="243"/>
      <c r="P562" s="243"/>
      <c r="Q562" s="243"/>
      <c r="R562" s="243"/>
      <c r="S562" s="243"/>
      <c r="T562" s="244"/>
      <c r="AT562" s="245" t="s">
        <v>157</v>
      </c>
      <c r="AU562" s="245" t="s">
        <v>153</v>
      </c>
      <c r="AV562" s="11" t="s">
        <v>24</v>
      </c>
      <c r="AW562" s="11" t="s">
        <v>39</v>
      </c>
      <c r="AX562" s="11" t="s">
        <v>75</v>
      </c>
      <c r="AY562" s="245" t="s">
        <v>144</v>
      </c>
    </row>
    <row r="563" s="12" customFormat="1">
      <c r="B563" s="246"/>
      <c r="C563" s="247"/>
      <c r="D563" s="233" t="s">
        <v>157</v>
      </c>
      <c r="E563" s="248" t="s">
        <v>22</v>
      </c>
      <c r="F563" s="249" t="s">
        <v>760</v>
      </c>
      <c r="G563" s="247"/>
      <c r="H563" s="250">
        <v>11.6</v>
      </c>
      <c r="I563" s="251"/>
      <c r="J563" s="247"/>
      <c r="K563" s="247"/>
      <c r="L563" s="252"/>
      <c r="M563" s="253"/>
      <c r="N563" s="254"/>
      <c r="O563" s="254"/>
      <c r="P563" s="254"/>
      <c r="Q563" s="254"/>
      <c r="R563" s="254"/>
      <c r="S563" s="254"/>
      <c r="T563" s="255"/>
      <c r="AT563" s="256" t="s">
        <v>157</v>
      </c>
      <c r="AU563" s="256" t="s">
        <v>153</v>
      </c>
      <c r="AV563" s="12" t="s">
        <v>153</v>
      </c>
      <c r="AW563" s="12" t="s">
        <v>39</v>
      </c>
      <c r="AX563" s="12" t="s">
        <v>75</v>
      </c>
      <c r="AY563" s="256" t="s">
        <v>144</v>
      </c>
    </row>
    <row r="564" s="12" customFormat="1">
      <c r="B564" s="246"/>
      <c r="C564" s="247"/>
      <c r="D564" s="233" t="s">
        <v>157</v>
      </c>
      <c r="E564" s="248" t="s">
        <v>22</v>
      </c>
      <c r="F564" s="249" t="s">
        <v>491</v>
      </c>
      <c r="G564" s="247"/>
      <c r="H564" s="250">
        <v>-1.3999999999999999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AT564" s="256" t="s">
        <v>157</v>
      </c>
      <c r="AU564" s="256" t="s">
        <v>153</v>
      </c>
      <c r="AV564" s="12" t="s">
        <v>153</v>
      </c>
      <c r="AW564" s="12" t="s">
        <v>39</v>
      </c>
      <c r="AX564" s="12" t="s">
        <v>75</v>
      </c>
      <c r="AY564" s="256" t="s">
        <v>144</v>
      </c>
    </row>
    <row r="565" s="11" customFormat="1">
      <c r="B565" s="236"/>
      <c r="C565" s="237"/>
      <c r="D565" s="233" t="s">
        <v>157</v>
      </c>
      <c r="E565" s="238" t="s">
        <v>22</v>
      </c>
      <c r="F565" s="239" t="s">
        <v>228</v>
      </c>
      <c r="G565" s="237"/>
      <c r="H565" s="238" t="s">
        <v>22</v>
      </c>
      <c r="I565" s="240"/>
      <c r="J565" s="237"/>
      <c r="K565" s="237"/>
      <c r="L565" s="241"/>
      <c r="M565" s="242"/>
      <c r="N565" s="243"/>
      <c r="O565" s="243"/>
      <c r="P565" s="243"/>
      <c r="Q565" s="243"/>
      <c r="R565" s="243"/>
      <c r="S565" s="243"/>
      <c r="T565" s="244"/>
      <c r="AT565" s="245" t="s">
        <v>157</v>
      </c>
      <c r="AU565" s="245" t="s">
        <v>153</v>
      </c>
      <c r="AV565" s="11" t="s">
        <v>24</v>
      </c>
      <c r="AW565" s="11" t="s">
        <v>39</v>
      </c>
      <c r="AX565" s="11" t="s">
        <v>75</v>
      </c>
      <c r="AY565" s="245" t="s">
        <v>144</v>
      </c>
    </row>
    <row r="566" s="12" customFormat="1">
      <c r="B566" s="246"/>
      <c r="C566" s="247"/>
      <c r="D566" s="233" t="s">
        <v>157</v>
      </c>
      <c r="E566" s="248" t="s">
        <v>22</v>
      </c>
      <c r="F566" s="249" t="s">
        <v>761</v>
      </c>
      <c r="G566" s="247"/>
      <c r="H566" s="250">
        <v>4.9359999999999999</v>
      </c>
      <c r="I566" s="251"/>
      <c r="J566" s="247"/>
      <c r="K566" s="247"/>
      <c r="L566" s="252"/>
      <c r="M566" s="253"/>
      <c r="N566" s="254"/>
      <c r="O566" s="254"/>
      <c r="P566" s="254"/>
      <c r="Q566" s="254"/>
      <c r="R566" s="254"/>
      <c r="S566" s="254"/>
      <c r="T566" s="255"/>
      <c r="AT566" s="256" t="s">
        <v>157</v>
      </c>
      <c r="AU566" s="256" t="s">
        <v>153</v>
      </c>
      <c r="AV566" s="12" t="s">
        <v>153</v>
      </c>
      <c r="AW566" s="12" t="s">
        <v>39</v>
      </c>
      <c r="AX566" s="12" t="s">
        <v>75</v>
      </c>
      <c r="AY566" s="256" t="s">
        <v>144</v>
      </c>
    </row>
    <row r="567" s="13" customFormat="1">
      <c r="B567" s="257"/>
      <c r="C567" s="258"/>
      <c r="D567" s="233" t="s">
        <v>157</v>
      </c>
      <c r="E567" s="259" t="s">
        <v>22</v>
      </c>
      <c r="F567" s="260" t="s">
        <v>160</v>
      </c>
      <c r="G567" s="258"/>
      <c r="H567" s="261">
        <v>28.536000000000001</v>
      </c>
      <c r="I567" s="262"/>
      <c r="J567" s="258"/>
      <c r="K567" s="258"/>
      <c r="L567" s="263"/>
      <c r="M567" s="264"/>
      <c r="N567" s="265"/>
      <c r="O567" s="265"/>
      <c r="P567" s="265"/>
      <c r="Q567" s="265"/>
      <c r="R567" s="265"/>
      <c r="S567" s="265"/>
      <c r="T567" s="266"/>
      <c r="AT567" s="267" t="s">
        <v>157</v>
      </c>
      <c r="AU567" s="267" t="s">
        <v>153</v>
      </c>
      <c r="AV567" s="13" t="s">
        <v>152</v>
      </c>
      <c r="AW567" s="13" t="s">
        <v>39</v>
      </c>
      <c r="AX567" s="13" t="s">
        <v>24</v>
      </c>
      <c r="AY567" s="267" t="s">
        <v>144</v>
      </c>
    </row>
    <row r="568" s="1" customFormat="1" ht="16.5" customHeight="1">
      <c r="B568" s="46"/>
      <c r="C568" s="280" t="s">
        <v>762</v>
      </c>
      <c r="D568" s="280" t="s">
        <v>264</v>
      </c>
      <c r="E568" s="281" t="s">
        <v>763</v>
      </c>
      <c r="F568" s="282" t="s">
        <v>764</v>
      </c>
      <c r="G568" s="283" t="s">
        <v>180</v>
      </c>
      <c r="H568" s="284">
        <v>31.390000000000001</v>
      </c>
      <c r="I568" s="285"/>
      <c r="J568" s="286">
        <f>ROUND(I568*H568,2)</f>
        <v>0</v>
      </c>
      <c r="K568" s="282" t="s">
        <v>22</v>
      </c>
      <c r="L568" s="287"/>
      <c r="M568" s="288" t="s">
        <v>22</v>
      </c>
      <c r="N568" s="289" t="s">
        <v>47</v>
      </c>
      <c r="O568" s="47"/>
      <c r="P568" s="230">
        <f>O568*H568</f>
        <v>0</v>
      </c>
      <c r="Q568" s="230">
        <v>0.0126</v>
      </c>
      <c r="R568" s="230">
        <f>Q568*H568</f>
        <v>0.39551400000000003</v>
      </c>
      <c r="S568" s="230">
        <v>0</v>
      </c>
      <c r="T568" s="231">
        <f>S568*H568</f>
        <v>0</v>
      </c>
      <c r="AR568" s="24" t="s">
        <v>350</v>
      </c>
      <c r="AT568" s="24" t="s">
        <v>264</v>
      </c>
      <c r="AU568" s="24" t="s">
        <v>153</v>
      </c>
      <c r="AY568" s="24" t="s">
        <v>144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24" t="s">
        <v>153</v>
      </c>
      <c r="BK568" s="232">
        <f>ROUND(I568*H568,2)</f>
        <v>0</v>
      </c>
      <c r="BL568" s="24" t="s">
        <v>181</v>
      </c>
      <c r="BM568" s="24" t="s">
        <v>765</v>
      </c>
    </row>
    <row r="569" s="1" customFormat="1">
      <c r="B569" s="46"/>
      <c r="C569" s="74"/>
      <c r="D569" s="233" t="s">
        <v>155</v>
      </c>
      <c r="E569" s="74"/>
      <c r="F569" s="234" t="s">
        <v>764</v>
      </c>
      <c r="G569" s="74"/>
      <c r="H569" s="74"/>
      <c r="I569" s="191"/>
      <c r="J569" s="74"/>
      <c r="K569" s="74"/>
      <c r="L569" s="72"/>
      <c r="M569" s="235"/>
      <c r="N569" s="47"/>
      <c r="O569" s="47"/>
      <c r="P569" s="47"/>
      <c r="Q569" s="47"/>
      <c r="R569" s="47"/>
      <c r="S569" s="47"/>
      <c r="T569" s="95"/>
      <c r="AT569" s="24" t="s">
        <v>155</v>
      </c>
      <c r="AU569" s="24" t="s">
        <v>153</v>
      </c>
    </row>
    <row r="570" s="12" customFormat="1">
      <c r="B570" s="246"/>
      <c r="C570" s="247"/>
      <c r="D570" s="233" t="s">
        <v>157</v>
      </c>
      <c r="E570" s="247"/>
      <c r="F570" s="249" t="s">
        <v>766</v>
      </c>
      <c r="G570" s="247"/>
      <c r="H570" s="250">
        <v>31.390000000000001</v>
      </c>
      <c r="I570" s="251"/>
      <c r="J570" s="247"/>
      <c r="K570" s="247"/>
      <c r="L570" s="252"/>
      <c r="M570" s="253"/>
      <c r="N570" s="254"/>
      <c r="O570" s="254"/>
      <c r="P570" s="254"/>
      <c r="Q570" s="254"/>
      <c r="R570" s="254"/>
      <c r="S570" s="254"/>
      <c r="T570" s="255"/>
      <c r="AT570" s="256" t="s">
        <v>157</v>
      </c>
      <c r="AU570" s="256" t="s">
        <v>153</v>
      </c>
      <c r="AV570" s="12" t="s">
        <v>153</v>
      </c>
      <c r="AW570" s="12" t="s">
        <v>6</v>
      </c>
      <c r="AX570" s="12" t="s">
        <v>24</v>
      </c>
      <c r="AY570" s="256" t="s">
        <v>144</v>
      </c>
    </row>
    <row r="571" s="1" customFormat="1" ht="25.5" customHeight="1">
      <c r="B571" s="46"/>
      <c r="C571" s="221" t="s">
        <v>767</v>
      </c>
      <c r="D571" s="221" t="s">
        <v>147</v>
      </c>
      <c r="E571" s="222" t="s">
        <v>768</v>
      </c>
      <c r="F571" s="223" t="s">
        <v>769</v>
      </c>
      <c r="G571" s="224" t="s">
        <v>180</v>
      </c>
      <c r="H571" s="225">
        <v>28.536000000000001</v>
      </c>
      <c r="I571" s="226"/>
      <c r="J571" s="227">
        <f>ROUND(I571*H571,2)</f>
        <v>0</v>
      </c>
      <c r="K571" s="223" t="s">
        <v>151</v>
      </c>
      <c r="L571" s="72"/>
      <c r="M571" s="228" t="s">
        <v>22</v>
      </c>
      <c r="N571" s="229" t="s">
        <v>47</v>
      </c>
      <c r="O571" s="47"/>
      <c r="P571" s="230">
        <f>O571*H571</f>
        <v>0</v>
      </c>
      <c r="Q571" s="230">
        <v>0</v>
      </c>
      <c r="R571" s="230">
        <f>Q571*H571</f>
        <v>0</v>
      </c>
      <c r="S571" s="230">
        <v>0</v>
      </c>
      <c r="T571" s="231">
        <f>S571*H571</f>
        <v>0</v>
      </c>
      <c r="AR571" s="24" t="s">
        <v>181</v>
      </c>
      <c r="AT571" s="24" t="s">
        <v>147</v>
      </c>
      <c r="AU571" s="24" t="s">
        <v>153</v>
      </c>
      <c r="AY571" s="24" t="s">
        <v>144</v>
      </c>
      <c r="BE571" s="232">
        <f>IF(N571="základní",J571,0)</f>
        <v>0</v>
      </c>
      <c r="BF571" s="232">
        <f>IF(N571="snížená",J571,0)</f>
        <v>0</v>
      </c>
      <c r="BG571" s="232">
        <f>IF(N571="zákl. přenesená",J571,0)</f>
        <v>0</v>
      </c>
      <c r="BH571" s="232">
        <f>IF(N571="sníž. přenesená",J571,0)</f>
        <v>0</v>
      </c>
      <c r="BI571" s="232">
        <f>IF(N571="nulová",J571,0)</f>
        <v>0</v>
      </c>
      <c r="BJ571" s="24" t="s">
        <v>153</v>
      </c>
      <c r="BK571" s="232">
        <f>ROUND(I571*H571,2)</f>
        <v>0</v>
      </c>
      <c r="BL571" s="24" t="s">
        <v>181</v>
      </c>
      <c r="BM571" s="24" t="s">
        <v>770</v>
      </c>
    </row>
    <row r="572" s="1" customFormat="1">
      <c r="B572" s="46"/>
      <c r="C572" s="74"/>
      <c r="D572" s="233" t="s">
        <v>155</v>
      </c>
      <c r="E572" s="74"/>
      <c r="F572" s="234" t="s">
        <v>769</v>
      </c>
      <c r="G572" s="74"/>
      <c r="H572" s="74"/>
      <c r="I572" s="191"/>
      <c r="J572" s="74"/>
      <c r="K572" s="74"/>
      <c r="L572" s="72"/>
      <c r="M572" s="235"/>
      <c r="N572" s="47"/>
      <c r="O572" s="47"/>
      <c r="P572" s="47"/>
      <c r="Q572" s="47"/>
      <c r="R572" s="47"/>
      <c r="S572" s="47"/>
      <c r="T572" s="95"/>
      <c r="AT572" s="24" t="s">
        <v>155</v>
      </c>
      <c r="AU572" s="24" t="s">
        <v>153</v>
      </c>
    </row>
    <row r="573" s="11" customFormat="1">
      <c r="B573" s="236"/>
      <c r="C573" s="237"/>
      <c r="D573" s="233" t="s">
        <v>157</v>
      </c>
      <c r="E573" s="238" t="s">
        <v>22</v>
      </c>
      <c r="F573" s="239" t="s">
        <v>379</v>
      </c>
      <c r="G573" s="237"/>
      <c r="H573" s="238" t="s">
        <v>22</v>
      </c>
      <c r="I573" s="240"/>
      <c r="J573" s="237"/>
      <c r="K573" s="237"/>
      <c r="L573" s="241"/>
      <c r="M573" s="242"/>
      <c r="N573" s="243"/>
      <c r="O573" s="243"/>
      <c r="P573" s="243"/>
      <c r="Q573" s="243"/>
      <c r="R573" s="243"/>
      <c r="S573" s="243"/>
      <c r="T573" s="244"/>
      <c r="AT573" s="245" t="s">
        <v>157</v>
      </c>
      <c r="AU573" s="245" t="s">
        <v>153</v>
      </c>
      <c r="AV573" s="11" t="s">
        <v>24</v>
      </c>
      <c r="AW573" s="11" t="s">
        <v>39</v>
      </c>
      <c r="AX573" s="11" t="s">
        <v>75</v>
      </c>
      <c r="AY573" s="245" t="s">
        <v>144</v>
      </c>
    </row>
    <row r="574" s="12" customFormat="1">
      <c r="B574" s="246"/>
      <c r="C574" s="247"/>
      <c r="D574" s="233" t="s">
        <v>157</v>
      </c>
      <c r="E574" s="248" t="s">
        <v>22</v>
      </c>
      <c r="F574" s="249" t="s">
        <v>759</v>
      </c>
      <c r="G574" s="247"/>
      <c r="H574" s="250">
        <v>14.800000000000001</v>
      </c>
      <c r="I574" s="251"/>
      <c r="J574" s="247"/>
      <c r="K574" s="247"/>
      <c r="L574" s="252"/>
      <c r="M574" s="253"/>
      <c r="N574" s="254"/>
      <c r="O574" s="254"/>
      <c r="P574" s="254"/>
      <c r="Q574" s="254"/>
      <c r="R574" s="254"/>
      <c r="S574" s="254"/>
      <c r="T574" s="255"/>
      <c r="AT574" s="256" t="s">
        <v>157</v>
      </c>
      <c r="AU574" s="256" t="s">
        <v>153</v>
      </c>
      <c r="AV574" s="12" t="s">
        <v>153</v>
      </c>
      <c r="AW574" s="12" t="s">
        <v>39</v>
      </c>
      <c r="AX574" s="12" t="s">
        <v>75</v>
      </c>
      <c r="AY574" s="256" t="s">
        <v>144</v>
      </c>
    </row>
    <row r="575" s="12" customFormat="1">
      <c r="B575" s="246"/>
      <c r="C575" s="247"/>
      <c r="D575" s="233" t="s">
        <v>157</v>
      </c>
      <c r="E575" s="248" t="s">
        <v>22</v>
      </c>
      <c r="F575" s="249" t="s">
        <v>491</v>
      </c>
      <c r="G575" s="247"/>
      <c r="H575" s="250">
        <v>-1.3999999999999999</v>
      </c>
      <c r="I575" s="251"/>
      <c r="J575" s="247"/>
      <c r="K575" s="247"/>
      <c r="L575" s="252"/>
      <c r="M575" s="253"/>
      <c r="N575" s="254"/>
      <c r="O575" s="254"/>
      <c r="P575" s="254"/>
      <c r="Q575" s="254"/>
      <c r="R575" s="254"/>
      <c r="S575" s="254"/>
      <c r="T575" s="255"/>
      <c r="AT575" s="256" t="s">
        <v>157</v>
      </c>
      <c r="AU575" s="256" t="s">
        <v>153</v>
      </c>
      <c r="AV575" s="12" t="s">
        <v>153</v>
      </c>
      <c r="AW575" s="12" t="s">
        <v>39</v>
      </c>
      <c r="AX575" s="12" t="s">
        <v>75</v>
      </c>
      <c r="AY575" s="256" t="s">
        <v>144</v>
      </c>
    </row>
    <row r="576" s="11" customFormat="1">
      <c r="B576" s="236"/>
      <c r="C576" s="237"/>
      <c r="D576" s="233" t="s">
        <v>157</v>
      </c>
      <c r="E576" s="238" t="s">
        <v>22</v>
      </c>
      <c r="F576" s="239" t="s">
        <v>346</v>
      </c>
      <c r="G576" s="237"/>
      <c r="H576" s="238" t="s">
        <v>22</v>
      </c>
      <c r="I576" s="240"/>
      <c r="J576" s="237"/>
      <c r="K576" s="237"/>
      <c r="L576" s="241"/>
      <c r="M576" s="242"/>
      <c r="N576" s="243"/>
      <c r="O576" s="243"/>
      <c r="P576" s="243"/>
      <c r="Q576" s="243"/>
      <c r="R576" s="243"/>
      <c r="S576" s="243"/>
      <c r="T576" s="244"/>
      <c r="AT576" s="245" t="s">
        <v>157</v>
      </c>
      <c r="AU576" s="245" t="s">
        <v>153</v>
      </c>
      <c r="AV576" s="11" t="s">
        <v>24</v>
      </c>
      <c r="AW576" s="11" t="s">
        <v>39</v>
      </c>
      <c r="AX576" s="11" t="s">
        <v>75</v>
      </c>
      <c r="AY576" s="245" t="s">
        <v>144</v>
      </c>
    </row>
    <row r="577" s="12" customFormat="1">
      <c r="B577" s="246"/>
      <c r="C577" s="247"/>
      <c r="D577" s="233" t="s">
        <v>157</v>
      </c>
      <c r="E577" s="248" t="s">
        <v>22</v>
      </c>
      <c r="F577" s="249" t="s">
        <v>760</v>
      </c>
      <c r="G577" s="247"/>
      <c r="H577" s="250">
        <v>11.6</v>
      </c>
      <c r="I577" s="251"/>
      <c r="J577" s="247"/>
      <c r="K577" s="247"/>
      <c r="L577" s="252"/>
      <c r="M577" s="253"/>
      <c r="N577" s="254"/>
      <c r="O577" s="254"/>
      <c r="P577" s="254"/>
      <c r="Q577" s="254"/>
      <c r="R577" s="254"/>
      <c r="S577" s="254"/>
      <c r="T577" s="255"/>
      <c r="AT577" s="256" t="s">
        <v>157</v>
      </c>
      <c r="AU577" s="256" t="s">
        <v>153</v>
      </c>
      <c r="AV577" s="12" t="s">
        <v>153</v>
      </c>
      <c r="AW577" s="12" t="s">
        <v>39</v>
      </c>
      <c r="AX577" s="12" t="s">
        <v>75</v>
      </c>
      <c r="AY577" s="256" t="s">
        <v>144</v>
      </c>
    </row>
    <row r="578" s="12" customFormat="1">
      <c r="B578" s="246"/>
      <c r="C578" s="247"/>
      <c r="D578" s="233" t="s">
        <v>157</v>
      </c>
      <c r="E578" s="248" t="s">
        <v>22</v>
      </c>
      <c r="F578" s="249" t="s">
        <v>491</v>
      </c>
      <c r="G578" s="247"/>
      <c r="H578" s="250">
        <v>-1.3999999999999999</v>
      </c>
      <c r="I578" s="251"/>
      <c r="J578" s="247"/>
      <c r="K578" s="247"/>
      <c r="L578" s="252"/>
      <c r="M578" s="253"/>
      <c r="N578" s="254"/>
      <c r="O578" s="254"/>
      <c r="P578" s="254"/>
      <c r="Q578" s="254"/>
      <c r="R578" s="254"/>
      <c r="S578" s="254"/>
      <c r="T578" s="255"/>
      <c r="AT578" s="256" t="s">
        <v>157</v>
      </c>
      <c r="AU578" s="256" t="s">
        <v>153</v>
      </c>
      <c r="AV578" s="12" t="s">
        <v>153</v>
      </c>
      <c r="AW578" s="12" t="s">
        <v>39</v>
      </c>
      <c r="AX578" s="12" t="s">
        <v>75</v>
      </c>
      <c r="AY578" s="256" t="s">
        <v>144</v>
      </c>
    </row>
    <row r="579" s="11" customFormat="1">
      <c r="B579" s="236"/>
      <c r="C579" s="237"/>
      <c r="D579" s="233" t="s">
        <v>157</v>
      </c>
      <c r="E579" s="238" t="s">
        <v>22</v>
      </c>
      <c r="F579" s="239" t="s">
        <v>228</v>
      </c>
      <c r="G579" s="237"/>
      <c r="H579" s="238" t="s">
        <v>22</v>
      </c>
      <c r="I579" s="240"/>
      <c r="J579" s="237"/>
      <c r="K579" s="237"/>
      <c r="L579" s="241"/>
      <c r="M579" s="242"/>
      <c r="N579" s="243"/>
      <c r="O579" s="243"/>
      <c r="P579" s="243"/>
      <c r="Q579" s="243"/>
      <c r="R579" s="243"/>
      <c r="S579" s="243"/>
      <c r="T579" s="244"/>
      <c r="AT579" s="245" t="s">
        <v>157</v>
      </c>
      <c r="AU579" s="245" t="s">
        <v>153</v>
      </c>
      <c r="AV579" s="11" t="s">
        <v>24</v>
      </c>
      <c r="AW579" s="11" t="s">
        <v>39</v>
      </c>
      <c r="AX579" s="11" t="s">
        <v>75</v>
      </c>
      <c r="AY579" s="245" t="s">
        <v>144</v>
      </c>
    </row>
    <row r="580" s="12" customFormat="1">
      <c r="B580" s="246"/>
      <c r="C580" s="247"/>
      <c r="D580" s="233" t="s">
        <v>157</v>
      </c>
      <c r="E580" s="248" t="s">
        <v>22</v>
      </c>
      <c r="F580" s="249" t="s">
        <v>761</v>
      </c>
      <c r="G580" s="247"/>
      <c r="H580" s="250">
        <v>4.9359999999999999</v>
      </c>
      <c r="I580" s="251"/>
      <c r="J580" s="247"/>
      <c r="K580" s="247"/>
      <c r="L580" s="252"/>
      <c r="M580" s="253"/>
      <c r="N580" s="254"/>
      <c r="O580" s="254"/>
      <c r="P580" s="254"/>
      <c r="Q580" s="254"/>
      <c r="R580" s="254"/>
      <c r="S580" s="254"/>
      <c r="T580" s="255"/>
      <c r="AT580" s="256" t="s">
        <v>157</v>
      </c>
      <c r="AU580" s="256" t="s">
        <v>153</v>
      </c>
      <c r="AV580" s="12" t="s">
        <v>153</v>
      </c>
      <c r="AW580" s="12" t="s">
        <v>39</v>
      </c>
      <c r="AX580" s="12" t="s">
        <v>75</v>
      </c>
      <c r="AY580" s="256" t="s">
        <v>144</v>
      </c>
    </row>
    <row r="581" s="13" customFormat="1">
      <c r="B581" s="257"/>
      <c r="C581" s="258"/>
      <c r="D581" s="233" t="s">
        <v>157</v>
      </c>
      <c r="E581" s="259" t="s">
        <v>22</v>
      </c>
      <c r="F581" s="260" t="s">
        <v>160</v>
      </c>
      <c r="G581" s="258"/>
      <c r="H581" s="261">
        <v>28.536000000000001</v>
      </c>
      <c r="I581" s="262"/>
      <c r="J581" s="258"/>
      <c r="K581" s="258"/>
      <c r="L581" s="263"/>
      <c r="M581" s="264"/>
      <c r="N581" s="265"/>
      <c r="O581" s="265"/>
      <c r="P581" s="265"/>
      <c r="Q581" s="265"/>
      <c r="R581" s="265"/>
      <c r="S581" s="265"/>
      <c r="T581" s="266"/>
      <c r="AT581" s="267" t="s">
        <v>157</v>
      </c>
      <c r="AU581" s="267" t="s">
        <v>153</v>
      </c>
      <c r="AV581" s="13" t="s">
        <v>152</v>
      </c>
      <c r="AW581" s="13" t="s">
        <v>39</v>
      </c>
      <c r="AX581" s="13" t="s">
        <v>24</v>
      </c>
      <c r="AY581" s="267" t="s">
        <v>144</v>
      </c>
    </row>
    <row r="582" s="1" customFormat="1" ht="16.5" customHeight="1">
      <c r="B582" s="46"/>
      <c r="C582" s="221" t="s">
        <v>771</v>
      </c>
      <c r="D582" s="221" t="s">
        <v>147</v>
      </c>
      <c r="E582" s="222" t="s">
        <v>772</v>
      </c>
      <c r="F582" s="223" t="s">
        <v>773</v>
      </c>
      <c r="G582" s="224" t="s">
        <v>387</v>
      </c>
      <c r="H582" s="290"/>
      <c r="I582" s="226"/>
      <c r="J582" s="227">
        <f>ROUND(I582*H582,2)</f>
        <v>0</v>
      </c>
      <c r="K582" s="223" t="s">
        <v>151</v>
      </c>
      <c r="L582" s="72"/>
      <c r="M582" s="228" t="s">
        <v>22</v>
      </c>
      <c r="N582" s="229" t="s">
        <v>47</v>
      </c>
      <c r="O582" s="47"/>
      <c r="P582" s="230">
        <f>O582*H582</f>
        <v>0</v>
      </c>
      <c r="Q582" s="230">
        <v>0</v>
      </c>
      <c r="R582" s="230">
        <f>Q582*H582</f>
        <v>0</v>
      </c>
      <c r="S582" s="230">
        <v>0</v>
      </c>
      <c r="T582" s="231">
        <f>S582*H582</f>
        <v>0</v>
      </c>
      <c r="AR582" s="24" t="s">
        <v>181</v>
      </c>
      <c r="AT582" s="24" t="s">
        <v>147</v>
      </c>
      <c r="AU582" s="24" t="s">
        <v>153</v>
      </c>
      <c r="AY582" s="24" t="s">
        <v>144</v>
      </c>
      <c r="BE582" s="232">
        <f>IF(N582="základní",J582,0)</f>
        <v>0</v>
      </c>
      <c r="BF582" s="232">
        <f>IF(N582="snížená",J582,0)</f>
        <v>0</v>
      </c>
      <c r="BG582" s="232">
        <f>IF(N582="zákl. přenesená",J582,0)</f>
        <v>0</v>
      </c>
      <c r="BH582" s="232">
        <f>IF(N582="sníž. přenesená",J582,0)</f>
        <v>0</v>
      </c>
      <c r="BI582" s="232">
        <f>IF(N582="nulová",J582,0)</f>
        <v>0</v>
      </c>
      <c r="BJ582" s="24" t="s">
        <v>153</v>
      </c>
      <c r="BK582" s="232">
        <f>ROUND(I582*H582,2)</f>
        <v>0</v>
      </c>
      <c r="BL582" s="24" t="s">
        <v>181</v>
      </c>
      <c r="BM582" s="24" t="s">
        <v>774</v>
      </c>
    </row>
    <row r="583" s="1" customFormat="1">
      <c r="B583" s="46"/>
      <c r="C583" s="74"/>
      <c r="D583" s="233" t="s">
        <v>155</v>
      </c>
      <c r="E583" s="74"/>
      <c r="F583" s="234" t="s">
        <v>773</v>
      </c>
      <c r="G583" s="74"/>
      <c r="H583" s="74"/>
      <c r="I583" s="191"/>
      <c r="J583" s="74"/>
      <c r="K583" s="74"/>
      <c r="L583" s="72"/>
      <c r="M583" s="235"/>
      <c r="N583" s="47"/>
      <c r="O583" s="47"/>
      <c r="P583" s="47"/>
      <c r="Q583" s="47"/>
      <c r="R583" s="47"/>
      <c r="S583" s="47"/>
      <c r="T583" s="95"/>
      <c r="AT583" s="24" t="s">
        <v>155</v>
      </c>
      <c r="AU583" s="24" t="s">
        <v>153</v>
      </c>
    </row>
    <row r="584" s="10" customFormat="1" ht="29.88" customHeight="1">
      <c r="B584" s="205"/>
      <c r="C584" s="206"/>
      <c r="D584" s="207" t="s">
        <v>74</v>
      </c>
      <c r="E584" s="219" t="s">
        <v>775</v>
      </c>
      <c r="F584" s="219" t="s">
        <v>776</v>
      </c>
      <c r="G584" s="206"/>
      <c r="H584" s="206"/>
      <c r="I584" s="209"/>
      <c r="J584" s="220">
        <f>BK584</f>
        <v>0</v>
      </c>
      <c r="K584" s="206"/>
      <c r="L584" s="211"/>
      <c r="M584" s="212"/>
      <c r="N584" s="213"/>
      <c r="O584" s="213"/>
      <c r="P584" s="214">
        <f>SUM(P585:P592)</f>
        <v>0</v>
      </c>
      <c r="Q584" s="213"/>
      <c r="R584" s="214">
        <f>SUM(R585:R592)</f>
        <v>0.0038985000000000001</v>
      </c>
      <c r="S584" s="213"/>
      <c r="T584" s="215">
        <f>SUM(T585:T592)</f>
        <v>0</v>
      </c>
      <c r="AR584" s="216" t="s">
        <v>153</v>
      </c>
      <c r="AT584" s="217" t="s">
        <v>74</v>
      </c>
      <c r="AU584" s="217" t="s">
        <v>24</v>
      </c>
      <c r="AY584" s="216" t="s">
        <v>144</v>
      </c>
      <c r="BK584" s="218">
        <f>SUM(BK585:BK592)</f>
        <v>0</v>
      </c>
    </row>
    <row r="585" s="1" customFormat="1" ht="16.5" customHeight="1">
      <c r="B585" s="46"/>
      <c r="C585" s="221" t="s">
        <v>777</v>
      </c>
      <c r="D585" s="221" t="s">
        <v>147</v>
      </c>
      <c r="E585" s="222" t="s">
        <v>778</v>
      </c>
      <c r="F585" s="223" t="s">
        <v>779</v>
      </c>
      <c r="G585" s="224" t="s">
        <v>180</v>
      </c>
      <c r="H585" s="225">
        <v>10</v>
      </c>
      <c r="I585" s="226"/>
      <c r="J585" s="227">
        <f>ROUND(I585*H585,2)</f>
        <v>0</v>
      </c>
      <c r="K585" s="223" t="s">
        <v>151</v>
      </c>
      <c r="L585" s="72"/>
      <c r="M585" s="228" t="s">
        <v>22</v>
      </c>
      <c r="N585" s="229" t="s">
        <v>47</v>
      </c>
      <c r="O585" s="47"/>
      <c r="P585" s="230">
        <f>O585*H585</f>
        <v>0</v>
      </c>
      <c r="Q585" s="230">
        <v>0.00014375</v>
      </c>
      <c r="R585" s="230">
        <f>Q585*H585</f>
        <v>0.0014375</v>
      </c>
      <c r="S585" s="230">
        <v>0</v>
      </c>
      <c r="T585" s="231">
        <f>S585*H585</f>
        <v>0</v>
      </c>
      <c r="AR585" s="24" t="s">
        <v>181</v>
      </c>
      <c r="AT585" s="24" t="s">
        <v>147</v>
      </c>
      <c r="AU585" s="24" t="s">
        <v>153</v>
      </c>
      <c r="AY585" s="24" t="s">
        <v>144</v>
      </c>
      <c r="BE585" s="232">
        <f>IF(N585="základní",J585,0)</f>
        <v>0</v>
      </c>
      <c r="BF585" s="232">
        <f>IF(N585="snížená",J585,0)</f>
        <v>0</v>
      </c>
      <c r="BG585" s="232">
        <f>IF(N585="zákl. přenesená",J585,0)</f>
        <v>0</v>
      </c>
      <c r="BH585" s="232">
        <f>IF(N585="sníž. přenesená",J585,0)</f>
        <v>0</v>
      </c>
      <c r="BI585" s="232">
        <f>IF(N585="nulová",J585,0)</f>
        <v>0</v>
      </c>
      <c r="BJ585" s="24" t="s">
        <v>153</v>
      </c>
      <c r="BK585" s="232">
        <f>ROUND(I585*H585,2)</f>
        <v>0</v>
      </c>
      <c r="BL585" s="24" t="s">
        <v>181</v>
      </c>
      <c r="BM585" s="24" t="s">
        <v>780</v>
      </c>
    </row>
    <row r="586" s="1" customFormat="1">
      <c r="B586" s="46"/>
      <c r="C586" s="74"/>
      <c r="D586" s="233" t="s">
        <v>155</v>
      </c>
      <c r="E586" s="74"/>
      <c r="F586" s="234" t="s">
        <v>779</v>
      </c>
      <c r="G586" s="74"/>
      <c r="H586" s="74"/>
      <c r="I586" s="191"/>
      <c r="J586" s="74"/>
      <c r="K586" s="74"/>
      <c r="L586" s="72"/>
      <c r="M586" s="235"/>
      <c r="N586" s="47"/>
      <c r="O586" s="47"/>
      <c r="P586" s="47"/>
      <c r="Q586" s="47"/>
      <c r="R586" s="47"/>
      <c r="S586" s="47"/>
      <c r="T586" s="95"/>
      <c r="AT586" s="24" t="s">
        <v>155</v>
      </c>
      <c r="AU586" s="24" t="s">
        <v>153</v>
      </c>
    </row>
    <row r="587" s="12" customFormat="1">
      <c r="B587" s="246"/>
      <c r="C587" s="247"/>
      <c r="D587" s="233" t="s">
        <v>157</v>
      </c>
      <c r="E587" s="248" t="s">
        <v>22</v>
      </c>
      <c r="F587" s="249" t="s">
        <v>781</v>
      </c>
      <c r="G587" s="247"/>
      <c r="H587" s="250">
        <v>10</v>
      </c>
      <c r="I587" s="251"/>
      <c r="J587" s="247"/>
      <c r="K587" s="247"/>
      <c r="L587" s="252"/>
      <c r="M587" s="253"/>
      <c r="N587" s="254"/>
      <c r="O587" s="254"/>
      <c r="P587" s="254"/>
      <c r="Q587" s="254"/>
      <c r="R587" s="254"/>
      <c r="S587" s="254"/>
      <c r="T587" s="255"/>
      <c r="AT587" s="256" t="s">
        <v>157</v>
      </c>
      <c r="AU587" s="256" t="s">
        <v>153</v>
      </c>
      <c r="AV587" s="12" t="s">
        <v>153</v>
      </c>
      <c r="AW587" s="12" t="s">
        <v>39</v>
      </c>
      <c r="AX587" s="12" t="s">
        <v>75</v>
      </c>
      <c r="AY587" s="256" t="s">
        <v>144</v>
      </c>
    </row>
    <row r="588" s="13" customFormat="1">
      <c r="B588" s="257"/>
      <c r="C588" s="258"/>
      <c r="D588" s="233" t="s">
        <v>157</v>
      </c>
      <c r="E588" s="259" t="s">
        <v>22</v>
      </c>
      <c r="F588" s="260" t="s">
        <v>160</v>
      </c>
      <c r="G588" s="258"/>
      <c r="H588" s="261">
        <v>10</v>
      </c>
      <c r="I588" s="262"/>
      <c r="J588" s="258"/>
      <c r="K588" s="258"/>
      <c r="L588" s="263"/>
      <c r="M588" s="264"/>
      <c r="N588" s="265"/>
      <c r="O588" s="265"/>
      <c r="P588" s="265"/>
      <c r="Q588" s="265"/>
      <c r="R588" s="265"/>
      <c r="S588" s="265"/>
      <c r="T588" s="266"/>
      <c r="AT588" s="267" t="s">
        <v>157</v>
      </c>
      <c r="AU588" s="267" t="s">
        <v>153</v>
      </c>
      <c r="AV588" s="13" t="s">
        <v>152</v>
      </c>
      <c r="AW588" s="13" t="s">
        <v>39</v>
      </c>
      <c r="AX588" s="13" t="s">
        <v>24</v>
      </c>
      <c r="AY588" s="267" t="s">
        <v>144</v>
      </c>
    </row>
    <row r="589" s="1" customFormat="1" ht="16.5" customHeight="1">
      <c r="B589" s="46"/>
      <c r="C589" s="221" t="s">
        <v>782</v>
      </c>
      <c r="D589" s="221" t="s">
        <v>147</v>
      </c>
      <c r="E589" s="222" t="s">
        <v>783</v>
      </c>
      <c r="F589" s="223" t="s">
        <v>784</v>
      </c>
      <c r="G589" s="224" t="s">
        <v>180</v>
      </c>
      <c r="H589" s="225">
        <v>10</v>
      </c>
      <c r="I589" s="226"/>
      <c r="J589" s="227">
        <f>ROUND(I589*H589,2)</f>
        <v>0</v>
      </c>
      <c r="K589" s="223" t="s">
        <v>151</v>
      </c>
      <c r="L589" s="72"/>
      <c r="M589" s="228" t="s">
        <v>22</v>
      </c>
      <c r="N589" s="229" t="s">
        <v>47</v>
      </c>
      <c r="O589" s="47"/>
      <c r="P589" s="230">
        <f>O589*H589</f>
        <v>0</v>
      </c>
      <c r="Q589" s="230">
        <v>0.00012305000000000001</v>
      </c>
      <c r="R589" s="230">
        <f>Q589*H589</f>
        <v>0.0012305</v>
      </c>
      <c r="S589" s="230">
        <v>0</v>
      </c>
      <c r="T589" s="231">
        <f>S589*H589</f>
        <v>0</v>
      </c>
      <c r="AR589" s="24" t="s">
        <v>181</v>
      </c>
      <c r="AT589" s="24" t="s">
        <v>147</v>
      </c>
      <c r="AU589" s="24" t="s">
        <v>153</v>
      </c>
      <c r="AY589" s="24" t="s">
        <v>144</v>
      </c>
      <c r="BE589" s="232">
        <f>IF(N589="základní",J589,0)</f>
        <v>0</v>
      </c>
      <c r="BF589" s="232">
        <f>IF(N589="snížená",J589,0)</f>
        <v>0</v>
      </c>
      <c r="BG589" s="232">
        <f>IF(N589="zákl. přenesená",J589,0)</f>
        <v>0</v>
      </c>
      <c r="BH589" s="232">
        <f>IF(N589="sníž. přenesená",J589,0)</f>
        <v>0</v>
      </c>
      <c r="BI589" s="232">
        <f>IF(N589="nulová",J589,0)</f>
        <v>0</v>
      </c>
      <c r="BJ589" s="24" t="s">
        <v>153</v>
      </c>
      <c r="BK589" s="232">
        <f>ROUND(I589*H589,2)</f>
        <v>0</v>
      </c>
      <c r="BL589" s="24" t="s">
        <v>181</v>
      </c>
      <c r="BM589" s="24" t="s">
        <v>785</v>
      </c>
    </row>
    <row r="590" s="1" customFormat="1">
      <c r="B590" s="46"/>
      <c r="C590" s="74"/>
      <c r="D590" s="233" t="s">
        <v>155</v>
      </c>
      <c r="E590" s="74"/>
      <c r="F590" s="234" t="s">
        <v>784</v>
      </c>
      <c r="G590" s="74"/>
      <c r="H590" s="74"/>
      <c r="I590" s="191"/>
      <c r="J590" s="74"/>
      <c r="K590" s="74"/>
      <c r="L590" s="72"/>
      <c r="M590" s="235"/>
      <c r="N590" s="47"/>
      <c r="O590" s="47"/>
      <c r="P590" s="47"/>
      <c r="Q590" s="47"/>
      <c r="R590" s="47"/>
      <c r="S590" s="47"/>
      <c r="T590" s="95"/>
      <c r="AT590" s="24" t="s">
        <v>155</v>
      </c>
      <c r="AU590" s="24" t="s">
        <v>153</v>
      </c>
    </row>
    <row r="591" s="1" customFormat="1" ht="16.5" customHeight="1">
      <c r="B591" s="46"/>
      <c r="C591" s="221" t="s">
        <v>786</v>
      </c>
      <c r="D591" s="221" t="s">
        <v>147</v>
      </c>
      <c r="E591" s="222" t="s">
        <v>787</v>
      </c>
      <c r="F591" s="223" t="s">
        <v>788</v>
      </c>
      <c r="G591" s="224" t="s">
        <v>180</v>
      </c>
      <c r="H591" s="225">
        <v>10</v>
      </c>
      <c r="I591" s="226"/>
      <c r="J591" s="227">
        <f>ROUND(I591*H591,2)</f>
        <v>0</v>
      </c>
      <c r="K591" s="223" t="s">
        <v>151</v>
      </c>
      <c r="L591" s="72"/>
      <c r="M591" s="228" t="s">
        <v>22</v>
      </c>
      <c r="N591" s="229" t="s">
        <v>47</v>
      </c>
      <c r="O591" s="47"/>
      <c r="P591" s="230">
        <f>O591*H591</f>
        <v>0</v>
      </c>
      <c r="Q591" s="230">
        <v>0.00012305000000000001</v>
      </c>
      <c r="R591" s="230">
        <f>Q591*H591</f>
        <v>0.0012305</v>
      </c>
      <c r="S591" s="230">
        <v>0</v>
      </c>
      <c r="T591" s="231">
        <f>S591*H591</f>
        <v>0</v>
      </c>
      <c r="AR591" s="24" t="s">
        <v>181</v>
      </c>
      <c r="AT591" s="24" t="s">
        <v>147</v>
      </c>
      <c r="AU591" s="24" t="s">
        <v>153</v>
      </c>
      <c r="AY591" s="24" t="s">
        <v>144</v>
      </c>
      <c r="BE591" s="232">
        <f>IF(N591="základní",J591,0)</f>
        <v>0</v>
      </c>
      <c r="BF591" s="232">
        <f>IF(N591="snížená",J591,0)</f>
        <v>0</v>
      </c>
      <c r="BG591" s="232">
        <f>IF(N591="zákl. přenesená",J591,0)</f>
        <v>0</v>
      </c>
      <c r="BH591" s="232">
        <f>IF(N591="sníž. přenesená",J591,0)</f>
        <v>0</v>
      </c>
      <c r="BI591" s="232">
        <f>IF(N591="nulová",J591,0)</f>
        <v>0</v>
      </c>
      <c r="BJ591" s="24" t="s">
        <v>153</v>
      </c>
      <c r="BK591" s="232">
        <f>ROUND(I591*H591,2)</f>
        <v>0</v>
      </c>
      <c r="BL591" s="24" t="s">
        <v>181</v>
      </c>
      <c r="BM591" s="24" t="s">
        <v>789</v>
      </c>
    </row>
    <row r="592" s="1" customFormat="1">
      <c r="B592" s="46"/>
      <c r="C592" s="74"/>
      <c r="D592" s="233" t="s">
        <v>155</v>
      </c>
      <c r="E592" s="74"/>
      <c r="F592" s="234" t="s">
        <v>788</v>
      </c>
      <c r="G592" s="74"/>
      <c r="H592" s="74"/>
      <c r="I592" s="191"/>
      <c r="J592" s="74"/>
      <c r="K592" s="74"/>
      <c r="L592" s="72"/>
      <c r="M592" s="235"/>
      <c r="N592" s="47"/>
      <c r="O592" s="47"/>
      <c r="P592" s="47"/>
      <c r="Q592" s="47"/>
      <c r="R592" s="47"/>
      <c r="S592" s="47"/>
      <c r="T592" s="95"/>
      <c r="AT592" s="24" t="s">
        <v>155</v>
      </c>
      <c r="AU592" s="24" t="s">
        <v>153</v>
      </c>
    </row>
    <row r="593" s="10" customFormat="1" ht="29.88" customHeight="1">
      <c r="B593" s="205"/>
      <c r="C593" s="206"/>
      <c r="D593" s="207" t="s">
        <v>74</v>
      </c>
      <c r="E593" s="219" t="s">
        <v>790</v>
      </c>
      <c r="F593" s="219" t="s">
        <v>791</v>
      </c>
      <c r="G593" s="206"/>
      <c r="H593" s="206"/>
      <c r="I593" s="209"/>
      <c r="J593" s="220">
        <f>BK593</f>
        <v>0</v>
      </c>
      <c r="K593" s="206"/>
      <c r="L593" s="211"/>
      <c r="M593" s="212"/>
      <c r="N593" s="213"/>
      <c r="O593" s="213"/>
      <c r="P593" s="214">
        <f>SUM(P594:P611)</f>
        <v>0</v>
      </c>
      <c r="Q593" s="213"/>
      <c r="R593" s="214">
        <f>SUM(R594:R611)</f>
        <v>0.580985792</v>
      </c>
      <c r="S593" s="213"/>
      <c r="T593" s="215">
        <f>SUM(T594:T611)</f>
        <v>0.1220656</v>
      </c>
      <c r="AR593" s="216" t="s">
        <v>153</v>
      </c>
      <c r="AT593" s="217" t="s">
        <v>74</v>
      </c>
      <c r="AU593" s="217" t="s">
        <v>24</v>
      </c>
      <c r="AY593" s="216" t="s">
        <v>144</v>
      </c>
      <c r="BK593" s="218">
        <f>SUM(BK594:BK611)</f>
        <v>0</v>
      </c>
    </row>
    <row r="594" s="1" customFormat="1" ht="16.5" customHeight="1">
      <c r="B594" s="46"/>
      <c r="C594" s="221" t="s">
        <v>792</v>
      </c>
      <c r="D594" s="221" t="s">
        <v>147</v>
      </c>
      <c r="E594" s="222" t="s">
        <v>793</v>
      </c>
      <c r="F594" s="223" t="s">
        <v>794</v>
      </c>
      <c r="G594" s="224" t="s">
        <v>180</v>
      </c>
      <c r="H594" s="225">
        <v>393.75999999999999</v>
      </c>
      <c r="I594" s="226"/>
      <c r="J594" s="227">
        <f>ROUND(I594*H594,2)</f>
        <v>0</v>
      </c>
      <c r="K594" s="223" t="s">
        <v>151</v>
      </c>
      <c r="L594" s="72"/>
      <c r="M594" s="228" t="s">
        <v>22</v>
      </c>
      <c r="N594" s="229" t="s">
        <v>47</v>
      </c>
      <c r="O594" s="47"/>
      <c r="P594" s="230">
        <f>O594*H594</f>
        <v>0</v>
      </c>
      <c r="Q594" s="230">
        <v>0.001</v>
      </c>
      <c r="R594" s="230">
        <f>Q594*H594</f>
        <v>0.39376</v>
      </c>
      <c r="S594" s="230">
        <v>0.00031</v>
      </c>
      <c r="T594" s="231">
        <f>S594*H594</f>
        <v>0.1220656</v>
      </c>
      <c r="AR594" s="24" t="s">
        <v>181</v>
      </c>
      <c r="AT594" s="24" t="s">
        <v>147</v>
      </c>
      <c r="AU594" s="24" t="s">
        <v>153</v>
      </c>
      <c r="AY594" s="24" t="s">
        <v>144</v>
      </c>
      <c r="BE594" s="232">
        <f>IF(N594="základní",J594,0)</f>
        <v>0</v>
      </c>
      <c r="BF594" s="232">
        <f>IF(N594="snížená",J594,0)</f>
        <v>0</v>
      </c>
      <c r="BG594" s="232">
        <f>IF(N594="zákl. přenesená",J594,0)</f>
        <v>0</v>
      </c>
      <c r="BH594" s="232">
        <f>IF(N594="sníž. přenesená",J594,0)</f>
        <v>0</v>
      </c>
      <c r="BI594" s="232">
        <f>IF(N594="nulová",J594,0)</f>
        <v>0</v>
      </c>
      <c r="BJ594" s="24" t="s">
        <v>153</v>
      </c>
      <c r="BK594" s="232">
        <f>ROUND(I594*H594,2)</f>
        <v>0</v>
      </c>
      <c r="BL594" s="24" t="s">
        <v>181</v>
      </c>
      <c r="BM594" s="24" t="s">
        <v>795</v>
      </c>
    </row>
    <row r="595" s="1" customFormat="1">
      <c r="B595" s="46"/>
      <c r="C595" s="74"/>
      <c r="D595" s="233" t="s">
        <v>155</v>
      </c>
      <c r="E595" s="74"/>
      <c r="F595" s="234" t="s">
        <v>794</v>
      </c>
      <c r="G595" s="74"/>
      <c r="H595" s="74"/>
      <c r="I595" s="191"/>
      <c r="J595" s="74"/>
      <c r="K595" s="74"/>
      <c r="L595" s="72"/>
      <c r="M595" s="235"/>
      <c r="N595" s="47"/>
      <c r="O595" s="47"/>
      <c r="P595" s="47"/>
      <c r="Q595" s="47"/>
      <c r="R595" s="47"/>
      <c r="S595" s="47"/>
      <c r="T595" s="95"/>
      <c r="AT595" s="24" t="s">
        <v>155</v>
      </c>
      <c r="AU595" s="24" t="s">
        <v>153</v>
      </c>
    </row>
    <row r="596" s="12" customFormat="1">
      <c r="B596" s="246"/>
      <c r="C596" s="247"/>
      <c r="D596" s="233" t="s">
        <v>157</v>
      </c>
      <c r="E596" s="248" t="s">
        <v>22</v>
      </c>
      <c r="F596" s="249" t="s">
        <v>796</v>
      </c>
      <c r="G596" s="247"/>
      <c r="H596" s="250">
        <v>104.3</v>
      </c>
      <c r="I596" s="251"/>
      <c r="J596" s="247"/>
      <c r="K596" s="247"/>
      <c r="L596" s="252"/>
      <c r="M596" s="253"/>
      <c r="N596" s="254"/>
      <c r="O596" s="254"/>
      <c r="P596" s="254"/>
      <c r="Q596" s="254"/>
      <c r="R596" s="254"/>
      <c r="S596" s="254"/>
      <c r="T596" s="255"/>
      <c r="AT596" s="256" t="s">
        <v>157</v>
      </c>
      <c r="AU596" s="256" t="s">
        <v>153</v>
      </c>
      <c r="AV596" s="12" t="s">
        <v>153</v>
      </c>
      <c r="AW596" s="12" t="s">
        <v>39</v>
      </c>
      <c r="AX596" s="12" t="s">
        <v>75</v>
      </c>
      <c r="AY596" s="256" t="s">
        <v>144</v>
      </c>
    </row>
    <row r="597" s="14" customFormat="1">
      <c r="B597" s="269"/>
      <c r="C597" s="270"/>
      <c r="D597" s="233" t="s">
        <v>157</v>
      </c>
      <c r="E597" s="271" t="s">
        <v>22</v>
      </c>
      <c r="F597" s="272" t="s">
        <v>242</v>
      </c>
      <c r="G597" s="270"/>
      <c r="H597" s="273">
        <v>104.3</v>
      </c>
      <c r="I597" s="274"/>
      <c r="J597" s="270"/>
      <c r="K597" s="270"/>
      <c r="L597" s="275"/>
      <c r="M597" s="276"/>
      <c r="N597" s="277"/>
      <c r="O597" s="277"/>
      <c r="P597" s="277"/>
      <c r="Q597" s="277"/>
      <c r="R597" s="277"/>
      <c r="S597" s="277"/>
      <c r="T597" s="278"/>
      <c r="AT597" s="279" t="s">
        <v>157</v>
      </c>
      <c r="AU597" s="279" t="s">
        <v>153</v>
      </c>
      <c r="AV597" s="14" t="s">
        <v>145</v>
      </c>
      <c r="AW597" s="14" t="s">
        <v>39</v>
      </c>
      <c r="AX597" s="14" t="s">
        <v>75</v>
      </c>
      <c r="AY597" s="279" t="s">
        <v>144</v>
      </c>
    </row>
    <row r="598" s="11" customFormat="1">
      <c r="B598" s="236"/>
      <c r="C598" s="237"/>
      <c r="D598" s="233" t="s">
        <v>157</v>
      </c>
      <c r="E598" s="238" t="s">
        <v>22</v>
      </c>
      <c r="F598" s="239" t="s">
        <v>797</v>
      </c>
      <c r="G598" s="237"/>
      <c r="H598" s="238" t="s">
        <v>22</v>
      </c>
      <c r="I598" s="240"/>
      <c r="J598" s="237"/>
      <c r="K598" s="237"/>
      <c r="L598" s="241"/>
      <c r="M598" s="242"/>
      <c r="N598" s="243"/>
      <c r="O598" s="243"/>
      <c r="P598" s="243"/>
      <c r="Q598" s="243"/>
      <c r="R598" s="243"/>
      <c r="S598" s="243"/>
      <c r="T598" s="244"/>
      <c r="AT598" s="245" t="s">
        <v>157</v>
      </c>
      <c r="AU598" s="245" t="s">
        <v>153</v>
      </c>
      <c r="AV598" s="11" t="s">
        <v>24</v>
      </c>
      <c r="AW598" s="11" t="s">
        <v>39</v>
      </c>
      <c r="AX598" s="11" t="s">
        <v>75</v>
      </c>
      <c r="AY598" s="245" t="s">
        <v>144</v>
      </c>
    </row>
    <row r="599" s="12" customFormat="1">
      <c r="B599" s="246"/>
      <c r="C599" s="247"/>
      <c r="D599" s="233" t="s">
        <v>157</v>
      </c>
      <c r="E599" s="248" t="s">
        <v>22</v>
      </c>
      <c r="F599" s="249" t="s">
        <v>798</v>
      </c>
      <c r="G599" s="247"/>
      <c r="H599" s="250">
        <v>289.45999999999998</v>
      </c>
      <c r="I599" s="251"/>
      <c r="J599" s="247"/>
      <c r="K599" s="247"/>
      <c r="L599" s="252"/>
      <c r="M599" s="253"/>
      <c r="N599" s="254"/>
      <c r="O599" s="254"/>
      <c r="P599" s="254"/>
      <c r="Q599" s="254"/>
      <c r="R599" s="254"/>
      <c r="S599" s="254"/>
      <c r="T599" s="255"/>
      <c r="AT599" s="256" t="s">
        <v>157</v>
      </c>
      <c r="AU599" s="256" t="s">
        <v>153</v>
      </c>
      <c r="AV599" s="12" t="s">
        <v>153</v>
      </c>
      <c r="AW599" s="12" t="s">
        <v>39</v>
      </c>
      <c r="AX599" s="12" t="s">
        <v>75</v>
      </c>
      <c r="AY599" s="256" t="s">
        <v>144</v>
      </c>
    </row>
    <row r="600" s="14" customFormat="1">
      <c r="B600" s="269"/>
      <c r="C600" s="270"/>
      <c r="D600" s="233" t="s">
        <v>157</v>
      </c>
      <c r="E600" s="271" t="s">
        <v>22</v>
      </c>
      <c r="F600" s="272" t="s">
        <v>242</v>
      </c>
      <c r="G600" s="270"/>
      <c r="H600" s="273">
        <v>289.45999999999998</v>
      </c>
      <c r="I600" s="274"/>
      <c r="J600" s="270"/>
      <c r="K600" s="270"/>
      <c r="L600" s="275"/>
      <c r="M600" s="276"/>
      <c r="N600" s="277"/>
      <c r="O600" s="277"/>
      <c r="P600" s="277"/>
      <c r="Q600" s="277"/>
      <c r="R600" s="277"/>
      <c r="S600" s="277"/>
      <c r="T600" s="278"/>
      <c r="AT600" s="279" t="s">
        <v>157</v>
      </c>
      <c r="AU600" s="279" t="s">
        <v>153</v>
      </c>
      <c r="AV600" s="14" t="s">
        <v>145</v>
      </c>
      <c r="AW600" s="14" t="s">
        <v>39</v>
      </c>
      <c r="AX600" s="14" t="s">
        <v>75</v>
      </c>
      <c r="AY600" s="279" t="s">
        <v>144</v>
      </c>
    </row>
    <row r="601" s="13" customFormat="1">
      <c r="B601" s="257"/>
      <c r="C601" s="258"/>
      <c r="D601" s="233" t="s">
        <v>157</v>
      </c>
      <c r="E601" s="259" t="s">
        <v>22</v>
      </c>
      <c r="F601" s="260" t="s">
        <v>160</v>
      </c>
      <c r="G601" s="258"/>
      <c r="H601" s="261">
        <v>393.75999999999999</v>
      </c>
      <c r="I601" s="262"/>
      <c r="J601" s="258"/>
      <c r="K601" s="258"/>
      <c r="L601" s="263"/>
      <c r="M601" s="264"/>
      <c r="N601" s="265"/>
      <c r="O601" s="265"/>
      <c r="P601" s="265"/>
      <c r="Q601" s="265"/>
      <c r="R601" s="265"/>
      <c r="S601" s="265"/>
      <c r="T601" s="266"/>
      <c r="AT601" s="267" t="s">
        <v>157</v>
      </c>
      <c r="AU601" s="267" t="s">
        <v>153</v>
      </c>
      <c r="AV601" s="13" t="s">
        <v>152</v>
      </c>
      <c r="AW601" s="13" t="s">
        <v>39</v>
      </c>
      <c r="AX601" s="13" t="s">
        <v>24</v>
      </c>
      <c r="AY601" s="267" t="s">
        <v>144</v>
      </c>
    </row>
    <row r="602" s="1" customFormat="1" ht="25.5" customHeight="1">
      <c r="B602" s="46"/>
      <c r="C602" s="221" t="s">
        <v>799</v>
      </c>
      <c r="D602" s="221" t="s">
        <v>147</v>
      </c>
      <c r="E602" s="222" t="s">
        <v>800</v>
      </c>
      <c r="F602" s="223" t="s">
        <v>801</v>
      </c>
      <c r="G602" s="224" t="s">
        <v>180</v>
      </c>
      <c r="H602" s="225">
        <v>381.16000000000002</v>
      </c>
      <c r="I602" s="226"/>
      <c r="J602" s="227">
        <f>ROUND(I602*H602,2)</f>
        <v>0</v>
      </c>
      <c r="K602" s="223" t="s">
        <v>151</v>
      </c>
      <c r="L602" s="72"/>
      <c r="M602" s="228" t="s">
        <v>22</v>
      </c>
      <c r="N602" s="229" t="s">
        <v>47</v>
      </c>
      <c r="O602" s="47"/>
      <c r="P602" s="230">
        <f>O602*H602</f>
        <v>0</v>
      </c>
      <c r="Q602" s="230">
        <v>0.00020120000000000001</v>
      </c>
      <c r="R602" s="230">
        <f>Q602*H602</f>
        <v>0.076689392000000009</v>
      </c>
      <c r="S602" s="230">
        <v>0</v>
      </c>
      <c r="T602" s="231">
        <f>S602*H602</f>
        <v>0</v>
      </c>
      <c r="AR602" s="24" t="s">
        <v>181</v>
      </c>
      <c r="AT602" s="24" t="s">
        <v>147</v>
      </c>
      <c r="AU602" s="24" t="s">
        <v>153</v>
      </c>
      <c r="AY602" s="24" t="s">
        <v>144</v>
      </c>
      <c r="BE602" s="232">
        <f>IF(N602="základní",J602,0)</f>
        <v>0</v>
      </c>
      <c r="BF602" s="232">
        <f>IF(N602="snížená",J602,0)</f>
        <v>0</v>
      </c>
      <c r="BG602" s="232">
        <f>IF(N602="zákl. přenesená",J602,0)</f>
        <v>0</v>
      </c>
      <c r="BH602" s="232">
        <f>IF(N602="sníž. přenesená",J602,0)</f>
        <v>0</v>
      </c>
      <c r="BI602" s="232">
        <f>IF(N602="nulová",J602,0)</f>
        <v>0</v>
      </c>
      <c r="BJ602" s="24" t="s">
        <v>153</v>
      </c>
      <c r="BK602" s="232">
        <f>ROUND(I602*H602,2)</f>
        <v>0</v>
      </c>
      <c r="BL602" s="24" t="s">
        <v>181</v>
      </c>
      <c r="BM602" s="24" t="s">
        <v>802</v>
      </c>
    </row>
    <row r="603" s="1" customFormat="1">
      <c r="B603" s="46"/>
      <c r="C603" s="74"/>
      <c r="D603" s="233" t="s">
        <v>155</v>
      </c>
      <c r="E603" s="74"/>
      <c r="F603" s="234" t="s">
        <v>801</v>
      </c>
      <c r="G603" s="74"/>
      <c r="H603" s="74"/>
      <c r="I603" s="191"/>
      <c r="J603" s="74"/>
      <c r="K603" s="74"/>
      <c r="L603" s="72"/>
      <c r="M603" s="235"/>
      <c r="N603" s="47"/>
      <c r="O603" s="47"/>
      <c r="P603" s="47"/>
      <c r="Q603" s="47"/>
      <c r="R603" s="47"/>
      <c r="S603" s="47"/>
      <c r="T603" s="95"/>
      <c r="AT603" s="24" t="s">
        <v>155</v>
      </c>
      <c r="AU603" s="24" t="s">
        <v>153</v>
      </c>
    </row>
    <row r="604" s="12" customFormat="1">
      <c r="B604" s="246"/>
      <c r="C604" s="247"/>
      <c r="D604" s="233" t="s">
        <v>157</v>
      </c>
      <c r="E604" s="248" t="s">
        <v>22</v>
      </c>
      <c r="F604" s="249" t="s">
        <v>803</v>
      </c>
      <c r="G604" s="247"/>
      <c r="H604" s="250">
        <v>104.3</v>
      </c>
      <c r="I604" s="251"/>
      <c r="J604" s="247"/>
      <c r="K604" s="247"/>
      <c r="L604" s="252"/>
      <c r="M604" s="253"/>
      <c r="N604" s="254"/>
      <c r="O604" s="254"/>
      <c r="P604" s="254"/>
      <c r="Q604" s="254"/>
      <c r="R604" s="254"/>
      <c r="S604" s="254"/>
      <c r="T604" s="255"/>
      <c r="AT604" s="256" t="s">
        <v>157</v>
      </c>
      <c r="AU604" s="256" t="s">
        <v>153</v>
      </c>
      <c r="AV604" s="12" t="s">
        <v>153</v>
      </c>
      <c r="AW604" s="12" t="s">
        <v>39</v>
      </c>
      <c r="AX604" s="12" t="s">
        <v>75</v>
      </c>
      <c r="AY604" s="256" t="s">
        <v>144</v>
      </c>
    </row>
    <row r="605" s="12" customFormat="1">
      <c r="B605" s="246"/>
      <c r="C605" s="247"/>
      <c r="D605" s="233" t="s">
        <v>157</v>
      </c>
      <c r="E605" s="248" t="s">
        <v>22</v>
      </c>
      <c r="F605" s="249" t="s">
        <v>804</v>
      </c>
      <c r="G605" s="247"/>
      <c r="H605" s="250">
        <v>276.86000000000001</v>
      </c>
      <c r="I605" s="251"/>
      <c r="J605" s="247"/>
      <c r="K605" s="247"/>
      <c r="L605" s="252"/>
      <c r="M605" s="253"/>
      <c r="N605" s="254"/>
      <c r="O605" s="254"/>
      <c r="P605" s="254"/>
      <c r="Q605" s="254"/>
      <c r="R605" s="254"/>
      <c r="S605" s="254"/>
      <c r="T605" s="255"/>
      <c r="AT605" s="256" t="s">
        <v>157</v>
      </c>
      <c r="AU605" s="256" t="s">
        <v>153</v>
      </c>
      <c r="AV605" s="12" t="s">
        <v>153</v>
      </c>
      <c r="AW605" s="12" t="s">
        <v>39</v>
      </c>
      <c r="AX605" s="12" t="s">
        <v>75</v>
      </c>
      <c r="AY605" s="256" t="s">
        <v>144</v>
      </c>
    </row>
    <row r="606" s="13" customFormat="1">
      <c r="B606" s="257"/>
      <c r="C606" s="258"/>
      <c r="D606" s="233" t="s">
        <v>157</v>
      </c>
      <c r="E606" s="259" t="s">
        <v>22</v>
      </c>
      <c r="F606" s="260" t="s">
        <v>160</v>
      </c>
      <c r="G606" s="258"/>
      <c r="H606" s="261">
        <v>381.16000000000002</v>
      </c>
      <c r="I606" s="262"/>
      <c r="J606" s="258"/>
      <c r="K606" s="258"/>
      <c r="L606" s="263"/>
      <c r="M606" s="264"/>
      <c r="N606" s="265"/>
      <c r="O606" s="265"/>
      <c r="P606" s="265"/>
      <c r="Q606" s="265"/>
      <c r="R606" s="265"/>
      <c r="S606" s="265"/>
      <c r="T606" s="266"/>
      <c r="AT606" s="267" t="s">
        <v>157</v>
      </c>
      <c r="AU606" s="267" t="s">
        <v>153</v>
      </c>
      <c r="AV606" s="13" t="s">
        <v>152</v>
      </c>
      <c r="AW606" s="13" t="s">
        <v>39</v>
      </c>
      <c r="AX606" s="13" t="s">
        <v>24</v>
      </c>
      <c r="AY606" s="267" t="s">
        <v>144</v>
      </c>
    </row>
    <row r="607" s="1" customFormat="1" ht="25.5" customHeight="1">
      <c r="B607" s="46"/>
      <c r="C607" s="221" t="s">
        <v>805</v>
      </c>
      <c r="D607" s="221" t="s">
        <v>147</v>
      </c>
      <c r="E607" s="222" t="s">
        <v>806</v>
      </c>
      <c r="F607" s="223" t="s">
        <v>807</v>
      </c>
      <c r="G607" s="224" t="s">
        <v>180</v>
      </c>
      <c r="H607" s="225">
        <v>381.16000000000002</v>
      </c>
      <c r="I607" s="226"/>
      <c r="J607" s="227">
        <f>ROUND(I607*H607,2)</f>
        <v>0</v>
      </c>
      <c r="K607" s="223" t="s">
        <v>151</v>
      </c>
      <c r="L607" s="72"/>
      <c r="M607" s="228" t="s">
        <v>22</v>
      </c>
      <c r="N607" s="229" t="s">
        <v>47</v>
      </c>
      <c r="O607" s="47"/>
      <c r="P607" s="230">
        <f>O607*H607</f>
        <v>0</v>
      </c>
      <c r="Q607" s="230">
        <v>0.00029</v>
      </c>
      <c r="R607" s="230">
        <f>Q607*H607</f>
        <v>0.11053640000000001</v>
      </c>
      <c r="S607" s="230">
        <v>0</v>
      </c>
      <c r="T607" s="231">
        <f>S607*H607</f>
        <v>0</v>
      </c>
      <c r="AR607" s="24" t="s">
        <v>181</v>
      </c>
      <c r="AT607" s="24" t="s">
        <v>147</v>
      </c>
      <c r="AU607" s="24" t="s">
        <v>153</v>
      </c>
      <c r="AY607" s="24" t="s">
        <v>144</v>
      </c>
      <c r="BE607" s="232">
        <f>IF(N607="základní",J607,0)</f>
        <v>0</v>
      </c>
      <c r="BF607" s="232">
        <f>IF(N607="snížená",J607,0)</f>
        <v>0</v>
      </c>
      <c r="BG607" s="232">
        <f>IF(N607="zákl. přenesená",J607,0)</f>
        <v>0</v>
      </c>
      <c r="BH607" s="232">
        <f>IF(N607="sníž. přenesená",J607,0)</f>
        <v>0</v>
      </c>
      <c r="BI607" s="232">
        <f>IF(N607="nulová",J607,0)</f>
        <v>0</v>
      </c>
      <c r="BJ607" s="24" t="s">
        <v>153</v>
      </c>
      <c r="BK607" s="232">
        <f>ROUND(I607*H607,2)</f>
        <v>0</v>
      </c>
      <c r="BL607" s="24" t="s">
        <v>181</v>
      </c>
      <c r="BM607" s="24" t="s">
        <v>808</v>
      </c>
    </row>
    <row r="608" s="1" customFormat="1">
      <c r="B608" s="46"/>
      <c r="C608" s="74"/>
      <c r="D608" s="233" t="s">
        <v>155</v>
      </c>
      <c r="E608" s="74"/>
      <c r="F608" s="234" t="s">
        <v>807</v>
      </c>
      <c r="G608" s="74"/>
      <c r="H608" s="74"/>
      <c r="I608" s="191"/>
      <c r="J608" s="74"/>
      <c r="K608" s="74"/>
      <c r="L608" s="72"/>
      <c r="M608" s="235"/>
      <c r="N608" s="47"/>
      <c r="O608" s="47"/>
      <c r="P608" s="47"/>
      <c r="Q608" s="47"/>
      <c r="R608" s="47"/>
      <c r="S608" s="47"/>
      <c r="T608" s="95"/>
      <c r="AT608" s="24" t="s">
        <v>155</v>
      </c>
      <c r="AU608" s="24" t="s">
        <v>153</v>
      </c>
    </row>
    <row r="609" s="12" customFormat="1">
      <c r="B609" s="246"/>
      <c r="C609" s="247"/>
      <c r="D609" s="233" t="s">
        <v>157</v>
      </c>
      <c r="E609" s="248" t="s">
        <v>22</v>
      </c>
      <c r="F609" s="249" t="s">
        <v>803</v>
      </c>
      <c r="G609" s="247"/>
      <c r="H609" s="250">
        <v>104.3</v>
      </c>
      <c r="I609" s="251"/>
      <c r="J609" s="247"/>
      <c r="K609" s="247"/>
      <c r="L609" s="252"/>
      <c r="M609" s="253"/>
      <c r="N609" s="254"/>
      <c r="O609" s="254"/>
      <c r="P609" s="254"/>
      <c r="Q609" s="254"/>
      <c r="R609" s="254"/>
      <c r="S609" s="254"/>
      <c r="T609" s="255"/>
      <c r="AT609" s="256" t="s">
        <v>157</v>
      </c>
      <c r="AU609" s="256" t="s">
        <v>153</v>
      </c>
      <c r="AV609" s="12" t="s">
        <v>153</v>
      </c>
      <c r="AW609" s="12" t="s">
        <v>39</v>
      </c>
      <c r="AX609" s="12" t="s">
        <v>75</v>
      </c>
      <c r="AY609" s="256" t="s">
        <v>144</v>
      </c>
    </row>
    <row r="610" s="12" customFormat="1">
      <c r="B610" s="246"/>
      <c r="C610" s="247"/>
      <c r="D610" s="233" t="s">
        <v>157</v>
      </c>
      <c r="E610" s="248" t="s">
        <v>22</v>
      </c>
      <c r="F610" s="249" t="s">
        <v>804</v>
      </c>
      <c r="G610" s="247"/>
      <c r="H610" s="250">
        <v>276.86000000000001</v>
      </c>
      <c r="I610" s="251"/>
      <c r="J610" s="247"/>
      <c r="K610" s="247"/>
      <c r="L610" s="252"/>
      <c r="M610" s="253"/>
      <c r="N610" s="254"/>
      <c r="O610" s="254"/>
      <c r="P610" s="254"/>
      <c r="Q610" s="254"/>
      <c r="R610" s="254"/>
      <c r="S610" s="254"/>
      <c r="T610" s="255"/>
      <c r="AT610" s="256" t="s">
        <v>157</v>
      </c>
      <c r="AU610" s="256" t="s">
        <v>153</v>
      </c>
      <c r="AV610" s="12" t="s">
        <v>153</v>
      </c>
      <c r="AW610" s="12" t="s">
        <v>39</v>
      </c>
      <c r="AX610" s="12" t="s">
        <v>75</v>
      </c>
      <c r="AY610" s="256" t="s">
        <v>144</v>
      </c>
    </row>
    <row r="611" s="13" customFormat="1">
      <c r="B611" s="257"/>
      <c r="C611" s="258"/>
      <c r="D611" s="233" t="s">
        <v>157</v>
      </c>
      <c r="E611" s="259" t="s">
        <v>22</v>
      </c>
      <c r="F611" s="260" t="s">
        <v>160</v>
      </c>
      <c r="G611" s="258"/>
      <c r="H611" s="261">
        <v>381.16000000000002</v>
      </c>
      <c r="I611" s="262"/>
      <c r="J611" s="258"/>
      <c r="K611" s="258"/>
      <c r="L611" s="263"/>
      <c r="M611" s="264"/>
      <c r="N611" s="265"/>
      <c r="O611" s="265"/>
      <c r="P611" s="265"/>
      <c r="Q611" s="265"/>
      <c r="R611" s="265"/>
      <c r="S611" s="265"/>
      <c r="T611" s="266"/>
      <c r="AT611" s="267" t="s">
        <v>157</v>
      </c>
      <c r="AU611" s="267" t="s">
        <v>153</v>
      </c>
      <c r="AV611" s="13" t="s">
        <v>152</v>
      </c>
      <c r="AW611" s="13" t="s">
        <v>39</v>
      </c>
      <c r="AX611" s="13" t="s">
        <v>24</v>
      </c>
      <c r="AY611" s="267" t="s">
        <v>144</v>
      </c>
    </row>
    <row r="612" s="10" customFormat="1" ht="37.44" customHeight="1">
      <c r="B612" s="205"/>
      <c r="C612" s="206"/>
      <c r="D612" s="207" t="s">
        <v>74</v>
      </c>
      <c r="E612" s="208" t="s">
        <v>809</v>
      </c>
      <c r="F612" s="208" t="s">
        <v>810</v>
      </c>
      <c r="G612" s="206"/>
      <c r="H612" s="206"/>
      <c r="I612" s="209"/>
      <c r="J612" s="210">
        <f>BK612</f>
        <v>0</v>
      </c>
      <c r="K612" s="206"/>
      <c r="L612" s="211"/>
      <c r="M612" s="212"/>
      <c r="N612" s="213"/>
      <c r="O612" s="213"/>
      <c r="P612" s="214">
        <f>P613+P616+P619+P622</f>
        <v>0</v>
      </c>
      <c r="Q612" s="213"/>
      <c r="R612" s="214">
        <f>R613+R616+R619+R622</f>
        <v>0</v>
      </c>
      <c r="S612" s="213"/>
      <c r="T612" s="215">
        <f>T613+T616+T619+T622</f>
        <v>0</v>
      </c>
      <c r="AR612" s="216" t="s">
        <v>185</v>
      </c>
      <c r="AT612" s="217" t="s">
        <v>74</v>
      </c>
      <c r="AU612" s="217" t="s">
        <v>75</v>
      </c>
      <c r="AY612" s="216" t="s">
        <v>144</v>
      </c>
      <c r="BK612" s="218">
        <f>BK613+BK616+BK619+BK622</f>
        <v>0</v>
      </c>
    </row>
    <row r="613" s="10" customFormat="1" ht="19.92" customHeight="1">
      <c r="B613" s="205"/>
      <c r="C613" s="206"/>
      <c r="D613" s="207" t="s">
        <v>74</v>
      </c>
      <c r="E613" s="219" t="s">
        <v>811</v>
      </c>
      <c r="F613" s="219" t="s">
        <v>812</v>
      </c>
      <c r="G613" s="206"/>
      <c r="H613" s="206"/>
      <c r="I613" s="209"/>
      <c r="J613" s="220">
        <f>BK613</f>
        <v>0</v>
      </c>
      <c r="K613" s="206"/>
      <c r="L613" s="211"/>
      <c r="M613" s="212"/>
      <c r="N613" s="213"/>
      <c r="O613" s="213"/>
      <c r="P613" s="214">
        <f>SUM(P614:P615)</f>
        <v>0</v>
      </c>
      <c r="Q613" s="213"/>
      <c r="R613" s="214">
        <f>SUM(R614:R615)</f>
        <v>0</v>
      </c>
      <c r="S613" s="213"/>
      <c r="T613" s="215">
        <f>SUM(T614:T615)</f>
        <v>0</v>
      </c>
      <c r="AR613" s="216" t="s">
        <v>185</v>
      </c>
      <c r="AT613" s="217" t="s">
        <v>74</v>
      </c>
      <c r="AU613" s="217" t="s">
        <v>24</v>
      </c>
      <c r="AY613" s="216" t="s">
        <v>144</v>
      </c>
      <c r="BK613" s="218">
        <f>SUM(BK614:BK615)</f>
        <v>0</v>
      </c>
    </row>
    <row r="614" s="1" customFormat="1" ht="16.5" customHeight="1">
      <c r="B614" s="46"/>
      <c r="C614" s="221" t="s">
        <v>813</v>
      </c>
      <c r="D614" s="221" t="s">
        <v>147</v>
      </c>
      <c r="E614" s="222" t="s">
        <v>814</v>
      </c>
      <c r="F614" s="223" t="s">
        <v>815</v>
      </c>
      <c r="G614" s="224" t="s">
        <v>407</v>
      </c>
      <c r="H614" s="225">
        <v>1</v>
      </c>
      <c r="I614" s="226"/>
      <c r="J614" s="227">
        <f>ROUND(I614*H614,2)</f>
        <v>0</v>
      </c>
      <c r="K614" s="223" t="s">
        <v>151</v>
      </c>
      <c r="L614" s="72"/>
      <c r="M614" s="228" t="s">
        <v>22</v>
      </c>
      <c r="N614" s="229" t="s">
        <v>47</v>
      </c>
      <c r="O614" s="47"/>
      <c r="P614" s="230">
        <f>O614*H614</f>
        <v>0</v>
      </c>
      <c r="Q614" s="230">
        <v>0</v>
      </c>
      <c r="R614" s="230">
        <f>Q614*H614</f>
        <v>0</v>
      </c>
      <c r="S614" s="230">
        <v>0</v>
      </c>
      <c r="T614" s="231">
        <f>S614*H614</f>
        <v>0</v>
      </c>
      <c r="AR614" s="24" t="s">
        <v>816</v>
      </c>
      <c r="AT614" s="24" t="s">
        <v>147</v>
      </c>
      <c r="AU614" s="24" t="s">
        <v>153</v>
      </c>
      <c r="AY614" s="24" t="s">
        <v>144</v>
      </c>
      <c r="BE614" s="232">
        <f>IF(N614="základní",J614,0)</f>
        <v>0</v>
      </c>
      <c r="BF614" s="232">
        <f>IF(N614="snížená",J614,0)</f>
        <v>0</v>
      </c>
      <c r="BG614" s="232">
        <f>IF(N614="zákl. přenesená",J614,0)</f>
        <v>0</v>
      </c>
      <c r="BH614" s="232">
        <f>IF(N614="sníž. přenesená",J614,0)</f>
        <v>0</v>
      </c>
      <c r="BI614" s="232">
        <f>IF(N614="nulová",J614,0)</f>
        <v>0</v>
      </c>
      <c r="BJ614" s="24" t="s">
        <v>153</v>
      </c>
      <c r="BK614" s="232">
        <f>ROUND(I614*H614,2)</f>
        <v>0</v>
      </c>
      <c r="BL614" s="24" t="s">
        <v>816</v>
      </c>
      <c r="BM614" s="24" t="s">
        <v>817</v>
      </c>
    </row>
    <row r="615" s="1" customFormat="1">
      <c r="B615" s="46"/>
      <c r="C615" s="74"/>
      <c r="D615" s="233" t="s">
        <v>155</v>
      </c>
      <c r="E615" s="74"/>
      <c r="F615" s="234" t="s">
        <v>818</v>
      </c>
      <c r="G615" s="74"/>
      <c r="H615" s="74"/>
      <c r="I615" s="191"/>
      <c r="J615" s="74"/>
      <c r="K615" s="74"/>
      <c r="L615" s="72"/>
      <c r="M615" s="235"/>
      <c r="N615" s="47"/>
      <c r="O615" s="47"/>
      <c r="P615" s="47"/>
      <c r="Q615" s="47"/>
      <c r="R615" s="47"/>
      <c r="S615" s="47"/>
      <c r="T615" s="95"/>
      <c r="AT615" s="24" t="s">
        <v>155</v>
      </c>
      <c r="AU615" s="24" t="s">
        <v>153</v>
      </c>
    </row>
    <row r="616" s="10" customFormat="1" ht="29.88" customHeight="1">
      <c r="B616" s="205"/>
      <c r="C616" s="206"/>
      <c r="D616" s="207" t="s">
        <v>74</v>
      </c>
      <c r="E616" s="219" t="s">
        <v>819</v>
      </c>
      <c r="F616" s="219" t="s">
        <v>820</v>
      </c>
      <c r="G616" s="206"/>
      <c r="H616" s="206"/>
      <c r="I616" s="209"/>
      <c r="J616" s="220">
        <f>BK616</f>
        <v>0</v>
      </c>
      <c r="K616" s="206"/>
      <c r="L616" s="211"/>
      <c r="M616" s="212"/>
      <c r="N616" s="213"/>
      <c r="O616" s="213"/>
      <c r="P616" s="214">
        <f>SUM(P617:P618)</f>
        <v>0</v>
      </c>
      <c r="Q616" s="213"/>
      <c r="R616" s="214">
        <f>SUM(R617:R618)</f>
        <v>0</v>
      </c>
      <c r="S616" s="213"/>
      <c r="T616" s="215">
        <f>SUM(T617:T618)</f>
        <v>0</v>
      </c>
      <c r="AR616" s="216" t="s">
        <v>185</v>
      </c>
      <c r="AT616" s="217" t="s">
        <v>74</v>
      </c>
      <c r="AU616" s="217" t="s">
        <v>24</v>
      </c>
      <c r="AY616" s="216" t="s">
        <v>144</v>
      </c>
      <c r="BK616" s="218">
        <f>SUM(BK617:BK618)</f>
        <v>0</v>
      </c>
    </row>
    <row r="617" s="1" customFormat="1" ht="16.5" customHeight="1">
      <c r="B617" s="46"/>
      <c r="C617" s="221" t="s">
        <v>821</v>
      </c>
      <c r="D617" s="221" t="s">
        <v>147</v>
      </c>
      <c r="E617" s="222" t="s">
        <v>822</v>
      </c>
      <c r="F617" s="223" t="s">
        <v>823</v>
      </c>
      <c r="G617" s="224" t="s">
        <v>407</v>
      </c>
      <c r="H617" s="225">
        <v>1</v>
      </c>
      <c r="I617" s="226"/>
      <c r="J617" s="227">
        <f>ROUND(I617*H617,2)</f>
        <v>0</v>
      </c>
      <c r="K617" s="223" t="s">
        <v>22</v>
      </c>
      <c r="L617" s="72"/>
      <c r="M617" s="228" t="s">
        <v>22</v>
      </c>
      <c r="N617" s="229" t="s">
        <v>47</v>
      </c>
      <c r="O617" s="47"/>
      <c r="P617" s="230">
        <f>O617*H617</f>
        <v>0</v>
      </c>
      <c r="Q617" s="230">
        <v>0</v>
      </c>
      <c r="R617" s="230">
        <f>Q617*H617</f>
        <v>0</v>
      </c>
      <c r="S617" s="230">
        <v>0</v>
      </c>
      <c r="T617" s="231">
        <f>S617*H617</f>
        <v>0</v>
      </c>
      <c r="AR617" s="24" t="s">
        <v>816</v>
      </c>
      <c r="AT617" s="24" t="s">
        <v>147</v>
      </c>
      <c r="AU617" s="24" t="s">
        <v>153</v>
      </c>
      <c r="AY617" s="24" t="s">
        <v>144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24" t="s">
        <v>153</v>
      </c>
      <c r="BK617" s="232">
        <f>ROUND(I617*H617,2)</f>
        <v>0</v>
      </c>
      <c r="BL617" s="24" t="s">
        <v>816</v>
      </c>
      <c r="BM617" s="24" t="s">
        <v>824</v>
      </c>
    </row>
    <row r="618" s="1" customFormat="1">
      <c r="B618" s="46"/>
      <c r="C618" s="74"/>
      <c r="D618" s="233" t="s">
        <v>155</v>
      </c>
      <c r="E618" s="74"/>
      <c r="F618" s="234" t="s">
        <v>823</v>
      </c>
      <c r="G618" s="74"/>
      <c r="H618" s="74"/>
      <c r="I618" s="191"/>
      <c r="J618" s="74"/>
      <c r="K618" s="74"/>
      <c r="L618" s="72"/>
      <c r="M618" s="235"/>
      <c r="N618" s="47"/>
      <c r="O618" s="47"/>
      <c r="P618" s="47"/>
      <c r="Q618" s="47"/>
      <c r="R618" s="47"/>
      <c r="S618" s="47"/>
      <c r="T618" s="95"/>
      <c r="AT618" s="24" t="s">
        <v>155</v>
      </c>
      <c r="AU618" s="24" t="s">
        <v>153</v>
      </c>
    </row>
    <row r="619" s="10" customFormat="1" ht="29.88" customHeight="1">
      <c r="B619" s="205"/>
      <c r="C619" s="206"/>
      <c r="D619" s="207" t="s">
        <v>74</v>
      </c>
      <c r="E619" s="219" t="s">
        <v>825</v>
      </c>
      <c r="F619" s="219" t="s">
        <v>826</v>
      </c>
      <c r="G619" s="206"/>
      <c r="H619" s="206"/>
      <c r="I619" s="209"/>
      <c r="J619" s="220">
        <f>BK619</f>
        <v>0</v>
      </c>
      <c r="K619" s="206"/>
      <c r="L619" s="211"/>
      <c r="M619" s="212"/>
      <c r="N619" s="213"/>
      <c r="O619" s="213"/>
      <c r="P619" s="214">
        <f>SUM(P620:P621)</f>
        <v>0</v>
      </c>
      <c r="Q619" s="213"/>
      <c r="R619" s="214">
        <f>SUM(R620:R621)</f>
        <v>0</v>
      </c>
      <c r="S619" s="213"/>
      <c r="T619" s="215">
        <f>SUM(T620:T621)</f>
        <v>0</v>
      </c>
      <c r="AR619" s="216" t="s">
        <v>185</v>
      </c>
      <c r="AT619" s="217" t="s">
        <v>74</v>
      </c>
      <c r="AU619" s="217" t="s">
        <v>24</v>
      </c>
      <c r="AY619" s="216" t="s">
        <v>144</v>
      </c>
      <c r="BK619" s="218">
        <f>SUM(BK620:BK621)</f>
        <v>0</v>
      </c>
    </row>
    <row r="620" s="1" customFormat="1" ht="16.5" customHeight="1">
      <c r="B620" s="46"/>
      <c r="C620" s="221" t="s">
        <v>827</v>
      </c>
      <c r="D620" s="221" t="s">
        <v>147</v>
      </c>
      <c r="E620" s="222" t="s">
        <v>828</v>
      </c>
      <c r="F620" s="223" t="s">
        <v>829</v>
      </c>
      <c r="G620" s="224" t="s">
        <v>407</v>
      </c>
      <c r="H620" s="225">
        <v>1</v>
      </c>
      <c r="I620" s="226"/>
      <c r="J620" s="227">
        <f>ROUND(I620*H620,2)</f>
        <v>0</v>
      </c>
      <c r="K620" s="223" t="s">
        <v>22</v>
      </c>
      <c r="L620" s="72"/>
      <c r="M620" s="228" t="s">
        <v>22</v>
      </c>
      <c r="N620" s="229" t="s">
        <v>47</v>
      </c>
      <c r="O620" s="47"/>
      <c r="P620" s="230">
        <f>O620*H620</f>
        <v>0</v>
      </c>
      <c r="Q620" s="230">
        <v>0</v>
      </c>
      <c r="R620" s="230">
        <f>Q620*H620</f>
        <v>0</v>
      </c>
      <c r="S620" s="230">
        <v>0</v>
      </c>
      <c r="T620" s="231">
        <f>S620*H620</f>
        <v>0</v>
      </c>
      <c r="AR620" s="24" t="s">
        <v>816</v>
      </c>
      <c r="AT620" s="24" t="s">
        <v>147</v>
      </c>
      <c r="AU620" s="24" t="s">
        <v>153</v>
      </c>
      <c r="AY620" s="24" t="s">
        <v>144</v>
      </c>
      <c r="BE620" s="232">
        <f>IF(N620="základní",J620,0)</f>
        <v>0</v>
      </c>
      <c r="BF620" s="232">
        <f>IF(N620="snížená",J620,0)</f>
        <v>0</v>
      </c>
      <c r="BG620" s="232">
        <f>IF(N620="zákl. přenesená",J620,0)</f>
        <v>0</v>
      </c>
      <c r="BH620" s="232">
        <f>IF(N620="sníž. přenesená",J620,0)</f>
        <v>0</v>
      </c>
      <c r="BI620" s="232">
        <f>IF(N620="nulová",J620,0)</f>
        <v>0</v>
      </c>
      <c r="BJ620" s="24" t="s">
        <v>153</v>
      </c>
      <c r="BK620" s="232">
        <f>ROUND(I620*H620,2)</f>
        <v>0</v>
      </c>
      <c r="BL620" s="24" t="s">
        <v>816</v>
      </c>
      <c r="BM620" s="24" t="s">
        <v>830</v>
      </c>
    </row>
    <row r="621" s="1" customFormat="1">
      <c r="B621" s="46"/>
      <c r="C621" s="74"/>
      <c r="D621" s="233" t="s">
        <v>155</v>
      </c>
      <c r="E621" s="74"/>
      <c r="F621" s="234" t="s">
        <v>831</v>
      </c>
      <c r="G621" s="74"/>
      <c r="H621" s="74"/>
      <c r="I621" s="191"/>
      <c r="J621" s="74"/>
      <c r="K621" s="74"/>
      <c r="L621" s="72"/>
      <c r="M621" s="235"/>
      <c r="N621" s="47"/>
      <c r="O621" s="47"/>
      <c r="P621" s="47"/>
      <c r="Q621" s="47"/>
      <c r="R621" s="47"/>
      <c r="S621" s="47"/>
      <c r="T621" s="95"/>
      <c r="AT621" s="24" t="s">
        <v>155</v>
      </c>
      <c r="AU621" s="24" t="s">
        <v>153</v>
      </c>
    </row>
    <row r="622" s="10" customFormat="1" ht="29.88" customHeight="1">
      <c r="B622" s="205"/>
      <c r="C622" s="206"/>
      <c r="D622" s="207" t="s">
        <v>74</v>
      </c>
      <c r="E622" s="219" t="s">
        <v>832</v>
      </c>
      <c r="F622" s="219" t="s">
        <v>833</v>
      </c>
      <c r="G622" s="206"/>
      <c r="H622" s="206"/>
      <c r="I622" s="209"/>
      <c r="J622" s="220">
        <f>BK622</f>
        <v>0</v>
      </c>
      <c r="K622" s="206"/>
      <c r="L622" s="211"/>
      <c r="M622" s="212"/>
      <c r="N622" s="213"/>
      <c r="O622" s="213"/>
      <c r="P622" s="214">
        <f>SUM(P623:P624)</f>
        <v>0</v>
      </c>
      <c r="Q622" s="213"/>
      <c r="R622" s="214">
        <f>SUM(R623:R624)</f>
        <v>0</v>
      </c>
      <c r="S622" s="213"/>
      <c r="T622" s="215">
        <f>SUM(T623:T624)</f>
        <v>0</v>
      </c>
      <c r="AR622" s="216" t="s">
        <v>185</v>
      </c>
      <c r="AT622" s="217" t="s">
        <v>74</v>
      </c>
      <c r="AU622" s="217" t="s">
        <v>24</v>
      </c>
      <c r="AY622" s="216" t="s">
        <v>144</v>
      </c>
      <c r="BK622" s="218">
        <f>SUM(BK623:BK624)</f>
        <v>0</v>
      </c>
    </row>
    <row r="623" s="1" customFormat="1" ht="16.5" customHeight="1">
      <c r="B623" s="46"/>
      <c r="C623" s="221" t="s">
        <v>834</v>
      </c>
      <c r="D623" s="221" t="s">
        <v>147</v>
      </c>
      <c r="E623" s="222" t="s">
        <v>835</v>
      </c>
      <c r="F623" s="223" t="s">
        <v>836</v>
      </c>
      <c r="G623" s="224" t="s">
        <v>407</v>
      </c>
      <c r="H623" s="225">
        <v>1</v>
      </c>
      <c r="I623" s="226"/>
      <c r="J623" s="227">
        <f>ROUND(I623*H623,2)</f>
        <v>0</v>
      </c>
      <c r="K623" s="223" t="s">
        <v>22</v>
      </c>
      <c r="L623" s="72"/>
      <c r="M623" s="228" t="s">
        <v>22</v>
      </c>
      <c r="N623" s="229" t="s">
        <v>47</v>
      </c>
      <c r="O623" s="47"/>
      <c r="P623" s="230">
        <f>O623*H623</f>
        <v>0</v>
      </c>
      <c r="Q623" s="230">
        <v>0</v>
      </c>
      <c r="R623" s="230">
        <f>Q623*H623</f>
        <v>0</v>
      </c>
      <c r="S623" s="230">
        <v>0</v>
      </c>
      <c r="T623" s="231">
        <f>S623*H623</f>
        <v>0</v>
      </c>
      <c r="AR623" s="24" t="s">
        <v>816</v>
      </c>
      <c r="AT623" s="24" t="s">
        <v>147</v>
      </c>
      <c r="AU623" s="24" t="s">
        <v>153</v>
      </c>
      <c r="AY623" s="24" t="s">
        <v>144</v>
      </c>
      <c r="BE623" s="232">
        <f>IF(N623="základní",J623,0)</f>
        <v>0</v>
      </c>
      <c r="BF623" s="232">
        <f>IF(N623="snížená",J623,0)</f>
        <v>0</v>
      </c>
      <c r="BG623" s="232">
        <f>IF(N623="zákl. přenesená",J623,0)</f>
        <v>0</v>
      </c>
      <c r="BH623" s="232">
        <f>IF(N623="sníž. přenesená",J623,0)</f>
        <v>0</v>
      </c>
      <c r="BI623" s="232">
        <f>IF(N623="nulová",J623,0)</f>
        <v>0</v>
      </c>
      <c r="BJ623" s="24" t="s">
        <v>153</v>
      </c>
      <c r="BK623" s="232">
        <f>ROUND(I623*H623,2)</f>
        <v>0</v>
      </c>
      <c r="BL623" s="24" t="s">
        <v>816</v>
      </c>
      <c r="BM623" s="24" t="s">
        <v>837</v>
      </c>
    </row>
    <row r="624" s="1" customFormat="1">
      <c r="B624" s="46"/>
      <c r="C624" s="74"/>
      <c r="D624" s="233" t="s">
        <v>155</v>
      </c>
      <c r="E624" s="74"/>
      <c r="F624" s="234" t="s">
        <v>836</v>
      </c>
      <c r="G624" s="74"/>
      <c r="H624" s="74"/>
      <c r="I624" s="191"/>
      <c r="J624" s="74"/>
      <c r="K624" s="74"/>
      <c r="L624" s="72"/>
      <c r="M624" s="291"/>
      <c r="N624" s="292"/>
      <c r="O624" s="292"/>
      <c r="P624" s="292"/>
      <c r="Q624" s="292"/>
      <c r="R624" s="292"/>
      <c r="S624" s="292"/>
      <c r="T624" s="293"/>
      <c r="AT624" s="24" t="s">
        <v>155</v>
      </c>
      <c r="AU624" s="24" t="s">
        <v>153</v>
      </c>
    </row>
    <row r="625" s="1" customFormat="1" ht="6.96" customHeight="1">
      <c r="B625" s="67"/>
      <c r="C625" s="68"/>
      <c r="D625" s="68"/>
      <c r="E625" s="68"/>
      <c r="F625" s="68"/>
      <c r="G625" s="68"/>
      <c r="H625" s="68"/>
      <c r="I625" s="166"/>
      <c r="J625" s="68"/>
      <c r="K625" s="68"/>
      <c r="L625" s="72"/>
    </row>
  </sheetData>
  <sheetProtection sheet="1" autoFilter="0" formatColumns="0" formatRows="0" objects="1" scenarios="1" spinCount="100000" saltValue="XmKUP6fQxPb5dXPrV5mYV7iRX45cGxtAfK1I//pm5Q+O/ZBgQBT08F2hW2AfInWU+STLrCwbi0KneYnDzvyieQ==" hashValue="aSePkMuwube3Vlu4qV2KFWbbaZbD1sc8/UephtkN9c9b+Nkn08zlXLTeo/mnvN+sMVGFxkKGDmNQjp13kOBGZw==" algorithmName="SHA-512" password="CC35"/>
  <autoFilter ref="C101:K624"/>
  <mergeCells count="10">
    <mergeCell ref="E7:H7"/>
    <mergeCell ref="E9:H9"/>
    <mergeCell ref="E24:H24"/>
    <mergeCell ref="E45:H45"/>
    <mergeCell ref="E47:H47"/>
    <mergeCell ref="J51:J52"/>
    <mergeCell ref="E92:H92"/>
    <mergeCell ref="E94:H94"/>
    <mergeCell ref="G1:H1"/>
    <mergeCell ref="L2:V2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89</v>
      </c>
      <c r="G1" s="139" t="s">
        <v>90</v>
      </c>
      <c r="H1" s="139"/>
      <c r="I1" s="140"/>
      <c r="J1" s="139" t="s">
        <v>91</v>
      </c>
      <c r="K1" s="138" t="s">
        <v>92</v>
      </c>
      <c r="L1" s="139" t="s">
        <v>93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85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24</v>
      </c>
    </row>
    <row r="4" ht="36.96" customHeight="1">
      <c r="B4" s="28"/>
      <c r="C4" s="29"/>
      <c r="D4" s="30" t="s">
        <v>94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Stavební úpravy bytu č.1, Mariánská 204, Česká Lípa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95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838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26</v>
      </c>
      <c r="G12" s="47"/>
      <c r="H12" s="47"/>
      <c r="I12" s="146" t="s">
        <v>27</v>
      </c>
      <c r="J12" s="147" t="str">
        <f>'Rekapitulace stavby'!AN8</f>
        <v>25. 7. 2018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46" t="s">
        <v>32</v>
      </c>
      <c r="J14" s="35" t="s">
        <v>22</v>
      </c>
      <c r="K14" s="51"/>
    </row>
    <row r="15" s="1" customFormat="1" ht="18" customHeight="1">
      <c r="B15" s="46"/>
      <c r="C15" s="47"/>
      <c r="D15" s="47"/>
      <c r="E15" s="35" t="s">
        <v>33</v>
      </c>
      <c r="F15" s="47"/>
      <c r="G15" s="47"/>
      <c r="H15" s="47"/>
      <c r="I15" s="146" t="s">
        <v>34</v>
      </c>
      <c r="J15" s="35" t="s">
        <v>22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35</v>
      </c>
      <c r="E17" s="47"/>
      <c r="F17" s="47"/>
      <c r="G17" s="47"/>
      <c r="H17" s="47"/>
      <c r="I17" s="146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34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37</v>
      </c>
      <c r="E20" s="47"/>
      <c r="F20" s="47"/>
      <c r="G20" s="47"/>
      <c r="H20" s="47"/>
      <c r="I20" s="146" t="s">
        <v>32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>Ing. Kateřina Iwanejko</v>
      </c>
      <c r="F21" s="47"/>
      <c r="G21" s="47"/>
      <c r="H21" s="47"/>
      <c r="I21" s="146" t="s">
        <v>34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22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41</v>
      </c>
      <c r="E27" s="47"/>
      <c r="F27" s="47"/>
      <c r="G27" s="47"/>
      <c r="H27" s="47"/>
      <c r="I27" s="144"/>
      <c r="J27" s="155">
        <f>ROUND(J77,2)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56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57">
        <f>ROUND(SUM(BE77:BE166), 2)</f>
        <v>0</v>
      </c>
      <c r="G30" s="47"/>
      <c r="H30" s="47"/>
      <c r="I30" s="158">
        <v>0.20999999999999999</v>
      </c>
      <c r="J30" s="157">
        <f>ROUND(ROUND((SUM(BE77:BE166)),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57">
        <f>ROUND(SUM(BF77:BF166), 2)</f>
        <v>0</v>
      </c>
      <c r="G31" s="47"/>
      <c r="H31" s="47"/>
      <c r="I31" s="158">
        <v>0.14999999999999999</v>
      </c>
      <c r="J31" s="157">
        <f>ROUND(ROUND((SUM(BF77:BF166)),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57">
        <f>ROUND(SUM(BG77:BG166),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57">
        <f>ROUND(SUM(BH77:BH166),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57">
        <f>ROUND(SUM(BI77:BI166),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51</v>
      </c>
      <c r="E36" s="98"/>
      <c r="F36" s="98"/>
      <c r="G36" s="161" t="s">
        <v>52</v>
      </c>
      <c r="H36" s="162" t="s">
        <v>53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97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Stavební úpravy bytu č.1, Mariánská 204, Česká Lípa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95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180725-2 - Silnoproud - byt č.1, Mariánská 204, Česká Lípa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>Česká Lípa</v>
      </c>
      <c r="G49" s="47"/>
      <c r="H49" s="47"/>
      <c r="I49" s="146" t="s">
        <v>27</v>
      </c>
      <c r="J49" s="147" t="str">
        <f>IF(J12="","",J12)</f>
        <v>25. 7. 2018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>Město Česká Lípa</v>
      </c>
      <c r="G51" s="47"/>
      <c r="H51" s="47"/>
      <c r="I51" s="146" t="s">
        <v>37</v>
      </c>
      <c r="J51" s="44" t="str">
        <f>E21</f>
        <v>Ing. Kateřina Iwanejko</v>
      </c>
      <c r="K51" s="51"/>
    </row>
    <row r="52" s="1" customFormat="1" ht="14.4" customHeight="1">
      <c r="B52" s="46"/>
      <c r="C52" s="40" t="s">
        <v>35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98</v>
      </c>
      <c r="D54" s="159"/>
      <c r="E54" s="159"/>
      <c r="F54" s="159"/>
      <c r="G54" s="159"/>
      <c r="H54" s="159"/>
      <c r="I54" s="173"/>
      <c r="J54" s="174" t="s">
        <v>99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100</v>
      </c>
      <c r="D56" s="47"/>
      <c r="E56" s="47"/>
      <c r="F56" s="47"/>
      <c r="G56" s="47"/>
      <c r="H56" s="47"/>
      <c r="I56" s="144"/>
      <c r="J56" s="155">
        <f>J77</f>
        <v>0</v>
      </c>
      <c r="K56" s="51"/>
      <c r="AU56" s="24" t="s">
        <v>101</v>
      </c>
    </row>
    <row r="57" s="7" customFormat="1" ht="24.96" customHeight="1">
      <c r="B57" s="177"/>
      <c r="C57" s="178"/>
      <c r="D57" s="179" t="s">
        <v>839</v>
      </c>
      <c r="E57" s="180"/>
      <c r="F57" s="180"/>
      <c r="G57" s="180"/>
      <c r="H57" s="180"/>
      <c r="I57" s="181"/>
      <c r="J57" s="182">
        <f>J78</f>
        <v>0</v>
      </c>
      <c r="K57" s="183"/>
    </row>
    <row r="58" s="1" customFormat="1" ht="21.84" customHeight="1">
      <c r="B58" s="46"/>
      <c r="C58" s="47"/>
      <c r="D58" s="47"/>
      <c r="E58" s="47"/>
      <c r="F58" s="47"/>
      <c r="G58" s="47"/>
      <c r="H58" s="47"/>
      <c r="I58" s="144"/>
      <c r="J58" s="47"/>
      <c r="K58" s="51"/>
    </row>
    <row r="59" s="1" customFormat="1" ht="6.96" customHeight="1">
      <c r="B59" s="67"/>
      <c r="C59" s="68"/>
      <c r="D59" s="68"/>
      <c r="E59" s="68"/>
      <c r="F59" s="68"/>
      <c r="G59" s="68"/>
      <c r="H59" s="68"/>
      <c r="I59" s="166"/>
      <c r="J59" s="68"/>
      <c r="K59" s="69"/>
    </row>
    <row r="63" s="1" customFormat="1" ht="6.96" customHeight="1">
      <c r="B63" s="70"/>
      <c r="C63" s="71"/>
      <c r="D63" s="71"/>
      <c r="E63" s="71"/>
      <c r="F63" s="71"/>
      <c r="G63" s="71"/>
      <c r="H63" s="71"/>
      <c r="I63" s="169"/>
      <c r="J63" s="71"/>
      <c r="K63" s="71"/>
      <c r="L63" s="72"/>
    </row>
    <row r="64" s="1" customFormat="1" ht="36.96" customHeight="1">
      <c r="B64" s="46"/>
      <c r="C64" s="73" t="s">
        <v>128</v>
      </c>
      <c r="D64" s="74"/>
      <c r="E64" s="74"/>
      <c r="F64" s="74"/>
      <c r="G64" s="74"/>
      <c r="H64" s="74"/>
      <c r="I64" s="191"/>
      <c r="J64" s="74"/>
      <c r="K64" s="74"/>
      <c r="L64" s="72"/>
    </row>
    <row r="65" s="1" customFormat="1" ht="6.96" customHeight="1">
      <c r="B65" s="46"/>
      <c r="C65" s="74"/>
      <c r="D65" s="74"/>
      <c r="E65" s="74"/>
      <c r="F65" s="74"/>
      <c r="G65" s="74"/>
      <c r="H65" s="74"/>
      <c r="I65" s="191"/>
      <c r="J65" s="74"/>
      <c r="K65" s="74"/>
      <c r="L65" s="72"/>
    </row>
    <row r="66" s="1" customFormat="1" ht="14.4" customHeight="1">
      <c r="B66" s="46"/>
      <c r="C66" s="76" t="s">
        <v>18</v>
      </c>
      <c r="D66" s="74"/>
      <c r="E66" s="74"/>
      <c r="F66" s="74"/>
      <c r="G66" s="74"/>
      <c r="H66" s="74"/>
      <c r="I66" s="191"/>
      <c r="J66" s="74"/>
      <c r="K66" s="74"/>
      <c r="L66" s="72"/>
    </row>
    <row r="67" s="1" customFormat="1" ht="16.5" customHeight="1">
      <c r="B67" s="46"/>
      <c r="C67" s="74"/>
      <c r="D67" s="74"/>
      <c r="E67" s="192" t="str">
        <f>E7</f>
        <v>Stavební úpravy bytu č.1, Mariánská 204, Česká Lípa</v>
      </c>
      <c r="F67" s="76"/>
      <c r="G67" s="76"/>
      <c r="H67" s="76"/>
      <c r="I67" s="191"/>
      <c r="J67" s="74"/>
      <c r="K67" s="74"/>
      <c r="L67" s="72"/>
    </row>
    <row r="68" s="1" customFormat="1" ht="14.4" customHeight="1">
      <c r="B68" s="46"/>
      <c r="C68" s="76" t="s">
        <v>95</v>
      </c>
      <c r="D68" s="74"/>
      <c r="E68" s="74"/>
      <c r="F68" s="74"/>
      <c r="G68" s="74"/>
      <c r="H68" s="74"/>
      <c r="I68" s="191"/>
      <c r="J68" s="74"/>
      <c r="K68" s="74"/>
      <c r="L68" s="72"/>
    </row>
    <row r="69" s="1" customFormat="1" ht="17.25" customHeight="1">
      <c r="B69" s="46"/>
      <c r="C69" s="74"/>
      <c r="D69" s="74"/>
      <c r="E69" s="82" t="str">
        <f>E9</f>
        <v>180725-2 - Silnoproud - byt č.1, Mariánská 204, Česká Lípa</v>
      </c>
      <c r="F69" s="74"/>
      <c r="G69" s="74"/>
      <c r="H69" s="74"/>
      <c r="I69" s="191"/>
      <c r="J69" s="74"/>
      <c r="K69" s="74"/>
      <c r="L69" s="72"/>
    </row>
    <row r="70" s="1" customFormat="1" ht="6.96" customHeight="1">
      <c r="B70" s="46"/>
      <c r="C70" s="74"/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18" customHeight="1">
      <c r="B71" s="46"/>
      <c r="C71" s="76" t="s">
        <v>25</v>
      </c>
      <c r="D71" s="74"/>
      <c r="E71" s="74"/>
      <c r="F71" s="193" t="str">
        <f>F12</f>
        <v>Česká Lípa</v>
      </c>
      <c r="G71" s="74"/>
      <c r="H71" s="74"/>
      <c r="I71" s="194" t="s">
        <v>27</v>
      </c>
      <c r="J71" s="85" t="str">
        <f>IF(J12="","",J12)</f>
        <v>25. 7. 2018</v>
      </c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>
      <c r="B73" s="46"/>
      <c r="C73" s="76" t="s">
        <v>31</v>
      </c>
      <c r="D73" s="74"/>
      <c r="E73" s="74"/>
      <c r="F73" s="193" t="str">
        <f>E15</f>
        <v>Město Česká Lípa</v>
      </c>
      <c r="G73" s="74"/>
      <c r="H73" s="74"/>
      <c r="I73" s="194" t="s">
        <v>37</v>
      </c>
      <c r="J73" s="193" t="str">
        <f>E21</f>
        <v>Ing. Kateřina Iwanejko</v>
      </c>
      <c r="K73" s="74"/>
      <c r="L73" s="72"/>
    </row>
    <row r="74" s="1" customFormat="1" ht="14.4" customHeight="1">
      <c r="B74" s="46"/>
      <c r="C74" s="76" t="s">
        <v>35</v>
      </c>
      <c r="D74" s="74"/>
      <c r="E74" s="74"/>
      <c r="F74" s="193" t="str">
        <f>IF(E18="","",E18)</f>
        <v/>
      </c>
      <c r="G74" s="74"/>
      <c r="H74" s="74"/>
      <c r="I74" s="191"/>
      <c r="J74" s="74"/>
      <c r="K74" s="74"/>
      <c r="L74" s="72"/>
    </row>
    <row r="75" s="1" customFormat="1" ht="10.32" customHeight="1">
      <c r="B75" s="46"/>
      <c r="C75" s="74"/>
      <c r="D75" s="74"/>
      <c r="E75" s="74"/>
      <c r="F75" s="74"/>
      <c r="G75" s="74"/>
      <c r="H75" s="74"/>
      <c r="I75" s="191"/>
      <c r="J75" s="74"/>
      <c r="K75" s="74"/>
      <c r="L75" s="72"/>
    </row>
    <row r="76" s="9" customFormat="1" ht="29.28" customHeight="1">
      <c r="B76" s="195"/>
      <c r="C76" s="196" t="s">
        <v>129</v>
      </c>
      <c r="D76" s="197" t="s">
        <v>60</v>
      </c>
      <c r="E76" s="197" t="s">
        <v>56</v>
      </c>
      <c r="F76" s="197" t="s">
        <v>130</v>
      </c>
      <c r="G76" s="197" t="s">
        <v>131</v>
      </c>
      <c r="H76" s="197" t="s">
        <v>132</v>
      </c>
      <c r="I76" s="198" t="s">
        <v>133</v>
      </c>
      <c r="J76" s="197" t="s">
        <v>99</v>
      </c>
      <c r="K76" s="199" t="s">
        <v>134</v>
      </c>
      <c r="L76" s="200"/>
      <c r="M76" s="102" t="s">
        <v>135</v>
      </c>
      <c r="N76" s="103" t="s">
        <v>45</v>
      </c>
      <c r="O76" s="103" t="s">
        <v>136</v>
      </c>
      <c r="P76" s="103" t="s">
        <v>137</v>
      </c>
      <c r="Q76" s="103" t="s">
        <v>138</v>
      </c>
      <c r="R76" s="103" t="s">
        <v>139</v>
      </c>
      <c r="S76" s="103" t="s">
        <v>140</v>
      </c>
      <c r="T76" s="104" t="s">
        <v>141</v>
      </c>
    </row>
    <row r="77" s="1" customFormat="1" ht="29.28" customHeight="1">
      <c r="B77" s="46"/>
      <c r="C77" s="108" t="s">
        <v>100</v>
      </c>
      <c r="D77" s="74"/>
      <c r="E77" s="74"/>
      <c r="F77" s="74"/>
      <c r="G77" s="74"/>
      <c r="H77" s="74"/>
      <c r="I77" s="191"/>
      <c r="J77" s="201">
        <f>BK77</f>
        <v>0</v>
      </c>
      <c r="K77" s="74"/>
      <c r="L77" s="72"/>
      <c r="M77" s="105"/>
      <c r="N77" s="106"/>
      <c r="O77" s="106"/>
      <c r="P77" s="202">
        <f>P78</f>
        <v>0</v>
      </c>
      <c r="Q77" s="106"/>
      <c r="R77" s="202">
        <f>R78</f>
        <v>0</v>
      </c>
      <c r="S77" s="106"/>
      <c r="T77" s="203">
        <f>T78</f>
        <v>0</v>
      </c>
      <c r="AT77" s="24" t="s">
        <v>74</v>
      </c>
      <c r="AU77" s="24" t="s">
        <v>101</v>
      </c>
      <c r="BK77" s="204">
        <f>BK78</f>
        <v>0</v>
      </c>
    </row>
    <row r="78" s="10" customFormat="1" ht="37.44" customHeight="1">
      <c r="B78" s="205"/>
      <c r="C78" s="206"/>
      <c r="D78" s="207" t="s">
        <v>74</v>
      </c>
      <c r="E78" s="208" t="s">
        <v>476</v>
      </c>
      <c r="F78" s="208" t="s">
        <v>840</v>
      </c>
      <c r="G78" s="206"/>
      <c r="H78" s="206"/>
      <c r="I78" s="209"/>
      <c r="J78" s="210">
        <f>BK78</f>
        <v>0</v>
      </c>
      <c r="K78" s="206"/>
      <c r="L78" s="211"/>
      <c r="M78" s="212"/>
      <c r="N78" s="213"/>
      <c r="O78" s="213"/>
      <c r="P78" s="214">
        <f>SUM(P79:P166)</f>
        <v>0</v>
      </c>
      <c r="Q78" s="213"/>
      <c r="R78" s="214">
        <f>SUM(R79:R166)</f>
        <v>0</v>
      </c>
      <c r="S78" s="213"/>
      <c r="T78" s="215">
        <f>SUM(T79:T166)</f>
        <v>0</v>
      </c>
      <c r="AR78" s="216" t="s">
        <v>153</v>
      </c>
      <c r="AT78" s="217" t="s">
        <v>74</v>
      </c>
      <c r="AU78" s="217" t="s">
        <v>75</v>
      </c>
      <c r="AY78" s="216" t="s">
        <v>144</v>
      </c>
      <c r="BK78" s="218">
        <f>SUM(BK79:BK166)</f>
        <v>0</v>
      </c>
    </row>
    <row r="79" s="1" customFormat="1" ht="16.5" customHeight="1">
      <c r="B79" s="46"/>
      <c r="C79" s="221" t="s">
        <v>24</v>
      </c>
      <c r="D79" s="221" t="s">
        <v>147</v>
      </c>
      <c r="E79" s="222" t="s">
        <v>841</v>
      </c>
      <c r="F79" s="223" t="s">
        <v>842</v>
      </c>
      <c r="G79" s="224" t="s">
        <v>325</v>
      </c>
      <c r="H79" s="225">
        <v>25</v>
      </c>
      <c r="I79" s="226"/>
      <c r="J79" s="227">
        <f>ROUND(I79*H79,2)</f>
        <v>0</v>
      </c>
      <c r="K79" s="223" t="s">
        <v>22</v>
      </c>
      <c r="L79" s="72"/>
      <c r="M79" s="228" t="s">
        <v>22</v>
      </c>
      <c r="N79" s="229" t="s">
        <v>47</v>
      </c>
      <c r="O79" s="47"/>
      <c r="P79" s="230">
        <f>O79*H79</f>
        <v>0</v>
      </c>
      <c r="Q79" s="230">
        <v>0</v>
      </c>
      <c r="R79" s="230">
        <f>Q79*H79</f>
        <v>0</v>
      </c>
      <c r="S79" s="230">
        <v>0</v>
      </c>
      <c r="T79" s="231">
        <f>S79*H79</f>
        <v>0</v>
      </c>
      <c r="AR79" s="24" t="s">
        <v>181</v>
      </c>
      <c r="AT79" s="24" t="s">
        <v>147</v>
      </c>
      <c r="AU79" s="24" t="s">
        <v>24</v>
      </c>
      <c r="AY79" s="24" t="s">
        <v>144</v>
      </c>
      <c r="BE79" s="232">
        <f>IF(N79="základní",J79,0)</f>
        <v>0</v>
      </c>
      <c r="BF79" s="232">
        <f>IF(N79="snížená",J79,0)</f>
        <v>0</v>
      </c>
      <c r="BG79" s="232">
        <f>IF(N79="zákl. přenesená",J79,0)</f>
        <v>0</v>
      </c>
      <c r="BH79" s="232">
        <f>IF(N79="sníž. přenesená",J79,0)</f>
        <v>0</v>
      </c>
      <c r="BI79" s="232">
        <f>IF(N79="nulová",J79,0)</f>
        <v>0</v>
      </c>
      <c r="BJ79" s="24" t="s">
        <v>153</v>
      </c>
      <c r="BK79" s="232">
        <f>ROUND(I79*H79,2)</f>
        <v>0</v>
      </c>
      <c r="BL79" s="24" t="s">
        <v>181</v>
      </c>
      <c r="BM79" s="24" t="s">
        <v>843</v>
      </c>
    </row>
    <row r="80" s="1" customFormat="1">
      <c r="B80" s="46"/>
      <c r="C80" s="74"/>
      <c r="D80" s="233" t="s">
        <v>155</v>
      </c>
      <c r="E80" s="74"/>
      <c r="F80" s="234" t="s">
        <v>842</v>
      </c>
      <c r="G80" s="74"/>
      <c r="H80" s="74"/>
      <c r="I80" s="191"/>
      <c r="J80" s="74"/>
      <c r="K80" s="74"/>
      <c r="L80" s="72"/>
      <c r="M80" s="235"/>
      <c r="N80" s="47"/>
      <c r="O80" s="47"/>
      <c r="P80" s="47"/>
      <c r="Q80" s="47"/>
      <c r="R80" s="47"/>
      <c r="S80" s="47"/>
      <c r="T80" s="95"/>
      <c r="AT80" s="24" t="s">
        <v>155</v>
      </c>
      <c r="AU80" s="24" t="s">
        <v>24</v>
      </c>
    </row>
    <row r="81" s="1" customFormat="1" ht="16.5" customHeight="1">
      <c r="B81" s="46"/>
      <c r="C81" s="221" t="s">
        <v>153</v>
      </c>
      <c r="D81" s="221" t="s">
        <v>147</v>
      </c>
      <c r="E81" s="222" t="s">
        <v>844</v>
      </c>
      <c r="F81" s="223" t="s">
        <v>845</v>
      </c>
      <c r="G81" s="224" t="s">
        <v>325</v>
      </c>
      <c r="H81" s="225">
        <v>160</v>
      </c>
      <c r="I81" s="226"/>
      <c r="J81" s="227">
        <f>ROUND(I81*H81,2)</f>
        <v>0</v>
      </c>
      <c r="K81" s="223" t="s">
        <v>22</v>
      </c>
      <c r="L81" s="72"/>
      <c r="M81" s="228" t="s">
        <v>22</v>
      </c>
      <c r="N81" s="229" t="s">
        <v>47</v>
      </c>
      <c r="O81" s="47"/>
      <c r="P81" s="230">
        <f>O81*H81</f>
        <v>0</v>
      </c>
      <c r="Q81" s="230">
        <v>0</v>
      </c>
      <c r="R81" s="230">
        <f>Q81*H81</f>
        <v>0</v>
      </c>
      <c r="S81" s="230">
        <v>0</v>
      </c>
      <c r="T81" s="231">
        <f>S81*H81</f>
        <v>0</v>
      </c>
      <c r="AR81" s="24" t="s">
        <v>181</v>
      </c>
      <c r="AT81" s="24" t="s">
        <v>147</v>
      </c>
      <c r="AU81" s="24" t="s">
        <v>24</v>
      </c>
      <c r="AY81" s="24" t="s">
        <v>144</v>
      </c>
      <c r="BE81" s="232">
        <f>IF(N81="základní",J81,0)</f>
        <v>0</v>
      </c>
      <c r="BF81" s="232">
        <f>IF(N81="snížená",J81,0)</f>
        <v>0</v>
      </c>
      <c r="BG81" s="232">
        <f>IF(N81="zákl. přenesená",J81,0)</f>
        <v>0</v>
      </c>
      <c r="BH81" s="232">
        <f>IF(N81="sníž. přenesená",J81,0)</f>
        <v>0</v>
      </c>
      <c r="BI81" s="232">
        <f>IF(N81="nulová",J81,0)</f>
        <v>0</v>
      </c>
      <c r="BJ81" s="24" t="s">
        <v>153</v>
      </c>
      <c r="BK81" s="232">
        <f>ROUND(I81*H81,2)</f>
        <v>0</v>
      </c>
      <c r="BL81" s="24" t="s">
        <v>181</v>
      </c>
      <c r="BM81" s="24" t="s">
        <v>846</v>
      </c>
    </row>
    <row r="82" s="1" customFormat="1">
      <c r="B82" s="46"/>
      <c r="C82" s="74"/>
      <c r="D82" s="233" t="s">
        <v>155</v>
      </c>
      <c r="E82" s="74"/>
      <c r="F82" s="234" t="s">
        <v>845</v>
      </c>
      <c r="G82" s="74"/>
      <c r="H82" s="74"/>
      <c r="I82" s="191"/>
      <c r="J82" s="74"/>
      <c r="K82" s="74"/>
      <c r="L82" s="72"/>
      <c r="M82" s="235"/>
      <c r="N82" s="47"/>
      <c r="O82" s="47"/>
      <c r="P82" s="47"/>
      <c r="Q82" s="47"/>
      <c r="R82" s="47"/>
      <c r="S82" s="47"/>
      <c r="T82" s="95"/>
      <c r="AT82" s="24" t="s">
        <v>155</v>
      </c>
      <c r="AU82" s="24" t="s">
        <v>24</v>
      </c>
    </row>
    <row r="83" s="1" customFormat="1" ht="16.5" customHeight="1">
      <c r="B83" s="46"/>
      <c r="C83" s="221" t="s">
        <v>145</v>
      </c>
      <c r="D83" s="221" t="s">
        <v>147</v>
      </c>
      <c r="E83" s="222" t="s">
        <v>847</v>
      </c>
      <c r="F83" s="223" t="s">
        <v>848</v>
      </c>
      <c r="G83" s="224" t="s">
        <v>849</v>
      </c>
      <c r="H83" s="225">
        <v>69</v>
      </c>
      <c r="I83" s="226"/>
      <c r="J83" s="227">
        <f>ROUND(I83*H83,2)</f>
        <v>0</v>
      </c>
      <c r="K83" s="223" t="s">
        <v>22</v>
      </c>
      <c r="L83" s="72"/>
      <c r="M83" s="228" t="s">
        <v>22</v>
      </c>
      <c r="N83" s="229" t="s">
        <v>47</v>
      </c>
      <c r="O83" s="47"/>
      <c r="P83" s="230">
        <f>O83*H83</f>
        <v>0</v>
      </c>
      <c r="Q83" s="230">
        <v>0</v>
      </c>
      <c r="R83" s="230">
        <f>Q83*H83</f>
        <v>0</v>
      </c>
      <c r="S83" s="230">
        <v>0</v>
      </c>
      <c r="T83" s="231">
        <f>S83*H83</f>
        <v>0</v>
      </c>
      <c r="AR83" s="24" t="s">
        <v>181</v>
      </c>
      <c r="AT83" s="24" t="s">
        <v>147</v>
      </c>
      <c r="AU83" s="24" t="s">
        <v>24</v>
      </c>
      <c r="AY83" s="24" t="s">
        <v>144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24" t="s">
        <v>153</v>
      </c>
      <c r="BK83" s="232">
        <f>ROUND(I83*H83,2)</f>
        <v>0</v>
      </c>
      <c r="BL83" s="24" t="s">
        <v>181</v>
      </c>
      <c r="BM83" s="24" t="s">
        <v>850</v>
      </c>
    </row>
    <row r="84" s="1" customFormat="1">
      <c r="B84" s="46"/>
      <c r="C84" s="74"/>
      <c r="D84" s="233" t="s">
        <v>155</v>
      </c>
      <c r="E84" s="74"/>
      <c r="F84" s="234" t="s">
        <v>848</v>
      </c>
      <c r="G84" s="74"/>
      <c r="H84" s="74"/>
      <c r="I84" s="191"/>
      <c r="J84" s="74"/>
      <c r="K84" s="74"/>
      <c r="L84" s="72"/>
      <c r="M84" s="235"/>
      <c r="N84" s="47"/>
      <c r="O84" s="47"/>
      <c r="P84" s="47"/>
      <c r="Q84" s="47"/>
      <c r="R84" s="47"/>
      <c r="S84" s="47"/>
      <c r="T84" s="95"/>
      <c r="AT84" s="24" t="s">
        <v>155</v>
      </c>
      <c r="AU84" s="24" t="s">
        <v>24</v>
      </c>
    </row>
    <row r="85" s="1" customFormat="1" ht="16.5" customHeight="1">
      <c r="B85" s="46"/>
      <c r="C85" s="221" t="s">
        <v>152</v>
      </c>
      <c r="D85" s="221" t="s">
        <v>147</v>
      </c>
      <c r="E85" s="222" t="s">
        <v>851</v>
      </c>
      <c r="F85" s="223" t="s">
        <v>852</v>
      </c>
      <c r="G85" s="224" t="s">
        <v>849</v>
      </c>
      <c r="H85" s="225">
        <v>36</v>
      </c>
      <c r="I85" s="226"/>
      <c r="J85" s="227">
        <f>ROUND(I85*H85,2)</f>
        <v>0</v>
      </c>
      <c r="K85" s="223" t="s">
        <v>22</v>
      </c>
      <c r="L85" s="72"/>
      <c r="M85" s="228" t="s">
        <v>22</v>
      </c>
      <c r="N85" s="229" t="s">
        <v>47</v>
      </c>
      <c r="O85" s="47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4" t="s">
        <v>181</v>
      </c>
      <c r="AT85" s="24" t="s">
        <v>147</v>
      </c>
      <c r="AU85" s="24" t="s">
        <v>24</v>
      </c>
      <c r="AY85" s="24" t="s">
        <v>144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4" t="s">
        <v>153</v>
      </c>
      <c r="BK85" s="232">
        <f>ROUND(I85*H85,2)</f>
        <v>0</v>
      </c>
      <c r="BL85" s="24" t="s">
        <v>181</v>
      </c>
      <c r="BM85" s="24" t="s">
        <v>853</v>
      </c>
    </row>
    <row r="86" s="1" customFormat="1">
      <c r="B86" s="46"/>
      <c r="C86" s="74"/>
      <c r="D86" s="233" t="s">
        <v>155</v>
      </c>
      <c r="E86" s="74"/>
      <c r="F86" s="234" t="s">
        <v>852</v>
      </c>
      <c r="G86" s="74"/>
      <c r="H86" s="74"/>
      <c r="I86" s="191"/>
      <c r="J86" s="74"/>
      <c r="K86" s="74"/>
      <c r="L86" s="72"/>
      <c r="M86" s="235"/>
      <c r="N86" s="47"/>
      <c r="O86" s="47"/>
      <c r="P86" s="47"/>
      <c r="Q86" s="47"/>
      <c r="R86" s="47"/>
      <c r="S86" s="47"/>
      <c r="T86" s="95"/>
      <c r="AT86" s="24" t="s">
        <v>155</v>
      </c>
      <c r="AU86" s="24" t="s">
        <v>24</v>
      </c>
    </row>
    <row r="87" s="1" customFormat="1" ht="16.5" customHeight="1">
      <c r="B87" s="46"/>
      <c r="C87" s="221" t="s">
        <v>185</v>
      </c>
      <c r="D87" s="221" t="s">
        <v>147</v>
      </c>
      <c r="E87" s="222" t="s">
        <v>854</v>
      </c>
      <c r="F87" s="223" t="s">
        <v>855</v>
      </c>
      <c r="G87" s="224" t="s">
        <v>849</v>
      </c>
      <c r="H87" s="225">
        <v>3</v>
      </c>
      <c r="I87" s="226"/>
      <c r="J87" s="227">
        <f>ROUND(I87*H87,2)</f>
        <v>0</v>
      </c>
      <c r="K87" s="223" t="s">
        <v>22</v>
      </c>
      <c r="L87" s="72"/>
      <c r="M87" s="228" t="s">
        <v>22</v>
      </c>
      <c r="N87" s="229" t="s">
        <v>47</v>
      </c>
      <c r="O87" s="47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4" t="s">
        <v>181</v>
      </c>
      <c r="AT87" s="24" t="s">
        <v>147</v>
      </c>
      <c r="AU87" s="24" t="s">
        <v>24</v>
      </c>
      <c r="AY87" s="24" t="s">
        <v>144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4" t="s">
        <v>153</v>
      </c>
      <c r="BK87" s="232">
        <f>ROUND(I87*H87,2)</f>
        <v>0</v>
      </c>
      <c r="BL87" s="24" t="s">
        <v>181</v>
      </c>
      <c r="BM87" s="24" t="s">
        <v>856</v>
      </c>
    </row>
    <row r="88" s="1" customFormat="1">
      <c r="B88" s="46"/>
      <c r="C88" s="74"/>
      <c r="D88" s="233" t="s">
        <v>155</v>
      </c>
      <c r="E88" s="74"/>
      <c r="F88" s="234" t="s">
        <v>855</v>
      </c>
      <c r="G88" s="74"/>
      <c r="H88" s="74"/>
      <c r="I88" s="191"/>
      <c r="J88" s="74"/>
      <c r="K88" s="74"/>
      <c r="L88" s="72"/>
      <c r="M88" s="235"/>
      <c r="N88" s="47"/>
      <c r="O88" s="47"/>
      <c r="P88" s="47"/>
      <c r="Q88" s="47"/>
      <c r="R88" s="47"/>
      <c r="S88" s="47"/>
      <c r="T88" s="95"/>
      <c r="AT88" s="24" t="s">
        <v>155</v>
      </c>
      <c r="AU88" s="24" t="s">
        <v>24</v>
      </c>
    </row>
    <row r="89" s="1" customFormat="1" ht="16.5" customHeight="1">
      <c r="B89" s="46"/>
      <c r="C89" s="221" t="s">
        <v>193</v>
      </c>
      <c r="D89" s="221" t="s">
        <v>147</v>
      </c>
      <c r="E89" s="222" t="s">
        <v>857</v>
      </c>
      <c r="F89" s="223" t="s">
        <v>858</v>
      </c>
      <c r="G89" s="224" t="s">
        <v>849</v>
      </c>
      <c r="H89" s="225">
        <v>140</v>
      </c>
      <c r="I89" s="226"/>
      <c r="J89" s="227">
        <f>ROUND(I89*H89,2)</f>
        <v>0</v>
      </c>
      <c r="K89" s="223" t="s">
        <v>22</v>
      </c>
      <c r="L89" s="72"/>
      <c r="M89" s="228" t="s">
        <v>22</v>
      </c>
      <c r="N89" s="229" t="s">
        <v>47</v>
      </c>
      <c r="O89" s="47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4" t="s">
        <v>181</v>
      </c>
      <c r="AT89" s="24" t="s">
        <v>147</v>
      </c>
      <c r="AU89" s="24" t="s">
        <v>24</v>
      </c>
      <c r="AY89" s="24" t="s">
        <v>144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153</v>
      </c>
      <c r="BK89" s="232">
        <f>ROUND(I89*H89,2)</f>
        <v>0</v>
      </c>
      <c r="BL89" s="24" t="s">
        <v>181</v>
      </c>
      <c r="BM89" s="24" t="s">
        <v>859</v>
      </c>
    </row>
    <row r="90" s="1" customFormat="1">
      <c r="B90" s="46"/>
      <c r="C90" s="74"/>
      <c r="D90" s="233" t="s">
        <v>155</v>
      </c>
      <c r="E90" s="74"/>
      <c r="F90" s="234" t="s">
        <v>858</v>
      </c>
      <c r="G90" s="74"/>
      <c r="H90" s="74"/>
      <c r="I90" s="191"/>
      <c r="J90" s="74"/>
      <c r="K90" s="74"/>
      <c r="L90" s="72"/>
      <c r="M90" s="235"/>
      <c r="N90" s="47"/>
      <c r="O90" s="47"/>
      <c r="P90" s="47"/>
      <c r="Q90" s="47"/>
      <c r="R90" s="47"/>
      <c r="S90" s="47"/>
      <c r="T90" s="95"/>
      <c r="AT90" s="24" t="s">
        <v>155</v>
      </c>
      <c r="AU90" s="24" t="s">
        <v>24</v>
      </c>
    </row>
    <row r="91" s="1" customFormat="1" ht="16.5" customHeight="1">
      <c r="B91" s="46"/>
      <c r="C91" s="221" t="s">
        <v>201</v>
      </c>
      <c r="D91" s="221" t="s">
        <v>147</v>
      </c>
      <c r="E91" s="222" t="s">
        <v>860</v>
      </c>
      <c r="F91" s="223" t="s">
        <v>861</v>
      </c>
      <c r="G91" s="224" t="s">
        <v>849</v>
      </c>
      <c r="H91" s="225">
        <v>40</v>
      </c>
      <c r="I91" s="226"/>
      <c r="J91" s="227">
        <f>ROUND(I91*H91,2)</f>
        <v>0</v>
      </c>
      <c r="K91" s="223" t="s">
        <v>22</v>
      </c>
      <c r="L91" s="72"/>
      <c r="M91" s="228" t="s">
        <v>22</v>
      </c>
      <c r="N91" s="229" t="s">
        <v>47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4" t="s">
        <v>181</v>
      </c>
      <c r="AT91" s="24" t="s">
        <v>147</v>
      </c>
      <c r="AU91" s="24" t="s">
        <v>24</v>
      </c>
      <c r="AY91" s="24" t="s">
        <v>144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153</v>
      </c>
      <c r="BK91" s="232">
        <f>ROUND(I91*H91,2)</f>
        <v>0</v>
      </c>
      <c r="BL91" s="24" t="s">
        <v>181</v>
      </c>
      <c r="BM91" s="24" t="s">
        <v>862</v>
      </c>
    </row>
    <row r="92" s="1" customFormat="1">
      <c r="B92" s="46"/>
      <c r="C92" s="74"/>
      <c r="D92" s="233" t="s">
        <v>155</v>
      </c>
      <c r="E92" s="74"/>
      <c r="F92" s="234" t="s">
        <v>861</v>
      </c>
      <c r="G92" s="74"/>
      <c r="H92" s="74"/>
      <c r="I92" s="191"/>
      <c r="J92" s="74"/>
      <c r="K92" s="74"/>
      <c r="L92" s="72"/>
      <c r="M92" s="235"/>
      <c r="N92" s="47"/>
      <c r="O92" s="47"/>
      <c r="P92" s="47"/>
      <c r="Q92" s="47"/>
      <c r="R92" s="47"/>
      <c r="S92" s="47"/>
      <c r="T92" s="95"/>
      <c r="AT92" s="24" t="s">
        <v>155</v>
      </c>
      <c r="AU92" s="24" t="s">
        <v>24</v>
      </c>
    </row>
    <row r="93" s="1" customFormat="1" ht="16.5" customHeight="1">
      <c r="B93" s="46"/>
      <c r="C93" s="221" t="s">
        <v>207</v>
      </c>
      <c r="D93" s="221" t="s">
        <v>147</v>
      </c>
      <c r="E93" s="222" t="s">
        <v>863</v>
      </c>
      <c r="F93" s="223" t="s">
        <v>864</v>
      </c>
      <c r="G93" s="224" t="s">
        <v>849</v>
      </c>
      <c r="H93" s="225">
        <v>30</v>
      </c>
      <c r="I93" s="226"/>
      <c r="J93" s="227">
        <f>ROUND(I93*H93,2)</f>
        <v>0</v>
      </c>
      <c r="K93" s="223" t="s">
        <v>22</v>
      </c>
      <c r="L93" s="72"/>
      <c r="M93" s="228" t="s">
        <v>22</v>
      </c>
      <c r="N93" s="229" t="s">
        <v>47</v>
      </c>
      <c r="O93" s="47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AR93" s="24" t="s">
        <v>181</v>
      </c>
      <c r="AT93" s="24" t="s">
        <v>147</v>
      </c>
      <c r="AU93" s="24" t="s">
        <v>24</v>
      </c>
      <c r="AY93" s="24" t="s">
        <v>144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4" t="s">
        <v>153</v>
      </c>
      <c r="BK93" s="232">
        <f>ROUND(I93*H93,2)</f>
        <v>0</v>
      </c>
      <c r="BL93" s="24" t="s">
        <v>181</v>
      </c>
      <c r="BM93" s="24" t="s">
        <v>865</v>
      </c>
    </row>
    <row r="94" s="1" customFormat="1">
      <c r="B94" s="46"/>
      <c r="C94" s="74"/>
      <c r="D94" s="233" t="s">
        <v>155</v>
      </c>
      <c r="E94" s="74"/>
      <c r="F94" s="234" t="s">
        <v>864</v>
      </c>
      <c r="G94" s="74"/>
      <c r="H94" s="74"/>
      <c r="I94" s="191"/>
      <c r="J94" s="74"/>
      <c r="K94" s="74"/>
      <c r="L94" s="72"/>
      <c r="M94" s="235"/>
      <c r="N94" s="47"/>
      <c r="O94" s="47"/>
      <c r="P94" s="47"/>
      <c r="Q94" s="47"/>
      <c r="R94" s="47"/>
      <c r="S94" s="47"/>
      <c r="T94" s="95"/>
      <c r="AT94" s="24" t="s">
        <v>155</v>
      </c>
      <c r="AU94" s="24" t="s">
        <v>24</v>
      </c>
    </row>
    <row r="95" s="1" customFormat="1" ht="16.5" customHeight="1">
      <c r="B95" s="46"/>
      <c r="C95" s="221" t="s">
        <v>212</v>
      </c>
      <c r="D95" s="221" t="s">
        <v>147</v>
      </c>
      <c r="E95" s="222" t="s">
        <v>866</v>
      </c>
      <c r="F95" s="223" t="s">
        <v>867</v>
      </c>
      <c r="G95" s="224" t="s">
        <v>849</v>
      </c>
      <c r="H95" s="225">
        <v>5</v>
      </c>
      <c r="I95" s="226"/>
      <c r="J95" s="227">
        <f>ROUND(I95*H95,2)</f>
        <v>0</v>
      </c>
      <c r="K95" s="223" t="s">
        <v>22</v>
      </c>
      <c r="L95" s="72"/>
      <c r="M95" s="228" t="s">
        <v>22</v>
      </c>
      <c r="N95" s="229" t="s">
        <v>47</v>
      </c>
      <c r="O95" s="47"/>
      <c r="P95" s="230">
        <f>O95*H95</f>
        <v>0</v>
      </c>
      <c r="Q95" s="230">
        <v>0</v>
      </c>
      <c r="R95" s="230">
        <f>Q95*H95</f>
        <v>0</v>
      </c>
      <c r="S95" s="230">
        <v>0</v>
      </c>
      <c r="T95" s="231">
        <f>S95*H95</f>
        <v>0</v>
      </c>
      <c r="AR95" s="24" t="s">
        <v>181</v>
      </c>
      <c r="AT95" s="24" t="s">
        <v>147</v>
      </c>
      <c r="AU95" s="24" t="s">
        <v>24</v>
      </c>
      <c r="AY95" s="24" t="s">
        <v>144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153</v>
      </c>
      <c r="BK95" s="232">
        <f>ROUND(I95*H95,2)</f>
        <v>0</v>
      </c>
      <c r="BL95" s="24" t="s">
        <v>181</v>
      </c>
      <c r="BM95" s="24" t="s">
        <v>868</v>
      </c>
    </row>
    <row r="96" s="1" customFormat="1">
      <c r="B96" s="46"/>
      <c r="C96" s="74"/>
      <c r="D96" s="233" t="s">
        <v>155</v>
      </c>
      <c r="E96" s="74"/>
      <c r="F96" s="234" t="s">
        <v>867</v>
      </c>
      <c r="G96" s="74"/>
      <c r="H96" s="74"/>
      <c r="I96" s="191"/>
      <c r="J96" s="74"/>
      <c r="K96" s="74"/>
      <c r="L96" s="72"/>
      <c r="M96" s="235"/>
      <c r="N96" s="47"/>
      <c r="O96" s="47"/>
      <c r="P96" s="47"/>
      <c r="Q96" s="47"/>
      <c r="R96" s="47"/>
      <c r="S96" s="47"/>
      <c r="T96" s="95"/>
      <c r="AT96" s="24" t="s">
        <v>155</v>
      </c>
      <c r="AU96" s="24" t="s">
        <v>24</v>
      </c>
    </row>
    <row r="97" s="1" customFormat="1" ht="16.5" customHeight="1">
      <c r="B97" s="46"/>
      <c r="C97" s="221" t="s">
        <v>29</v>
      </c>
      <c r="D97" s="221" t="s">
        <v>147</v>
      </c>
      <c r="E97" s="222" t="s">
        <v>869</v>
      </c>
      <c r="F97" s="223" t="s">
        <v>870</v>
      </c>
      <c r="G97" s="224" t="s">
        <v>849</v>
      </c>
      <c r="H97" s="225">
        <v>3</v>
      </c>
      <c r="I97" s="226"/>
      <c r="J97" s="227">
        <f>ROUND(I97*H97,2)</f>
        <v>0</v>
      </c>
      <c r="K97" s="223" t="s">
        <v>22</v>
      </c>
      <c r="L97" s="72"/>
      <c r="M97" s="228" t="s">
        <v>22</v>
      </c>
      <c r="N97" s="229" t="s">
        <v>47</v>
      </c>
      <c r="O97" s="47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AR97" s="24" t="s">
        <v>181</v>
      </c>
      <c r="AT97" s="24" t="s">
        <v>147</v>
      </c>
      <c r="AU97" s="24" t="s">
        <v>24</v>
      </c>
      <c r="AY97" s="24" t="s">
        <v>144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153</v>
      </c>
      <c r="BK97" s="232">
        <f>ROUND(I97*H97,2)</f>
        <v>0</v>
      </c>
      <c r="BL97" s="24" t="s">
        <v>181</v>
      </c>
      <c r="BM97" s="24" t="s">
        <v>871</v>
      </c>
    </row>
    <row r="98" s="1" customFormat="1">
      <c r="B98" s="46"/>
      <c r="C98" s="74"/>
      <c r="D98" s="233" t="s">
        <v>155</v>
      </c>
      <c r="E98" s="74"/>
      <c r="F98" s="234" t="s">
        <v>870</v>
      </c>
      <c r="G98" s="74"/>
      <c r="H98" s="74"/>
      <c r="I98" s="191"/>
      <c r="J98" s="74"/>
      <c r="K98" s="74"/>
      <c r="L98" s="72"/>
      <c r="M98" s="235"/>
      <c r="N98" s="47"/>
      <c r="O98" s="47"/>
      <c r="P98" s="47"/>
      <c r="Q98" s="47"/>
      <c r="R98" s="47"/>
      <c r="S98" s="47"/>
      <c r="T98" s="95"/>
      <c r="AT98" s="24" t="s">
        <v>155</v>
      </c>
      <c r="AU98" s="24" t="s">
        <v>24</v>
      </c>
    </row>
    <row r="99" s="1" customFormat="1" ht="16.5" customHeight="1">
      <c r="B99" s="46"/>
      <c r="C99" s="221" t="s">
        <v>221</v>
      </c>
      <c r="D99" s="221" t="s">
        <v>147</v>
      </c>
      <c r="E99" s="222" t="s">
        <v>872</v>
      </c>
      <c r="F99" s="223" t="s">
        <v>873</v>
      </c>
      <c r="G99" s="224" t="s">
        <v>849</v>
      </c>
      <c r="H99" s="225">
        <v>2</v>
      </c>
      <c r="I99" s="226"/>
      <c r="J99" s="227">
        <f>ROUND(I99*H99,2)</f>
        <v>0</v>
      </c>
      <c r="K99" s="223" t="s">
        <v>22</v>
      </c>
      <c r="L99" s="72"/>
      <c r="M99" s="228" t="s">
        <v>22</v>
      </c>
      <c r="N99" s="229" t="s">
        <v>47</v>
      </c>
      <c r="O99" s="47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4" t="s">
        <v>181</v>
      </c>
      <c r="AT99" s="24" t="s">
        <v>147</v>
      </c>
      <c r="AU99" s="24" t="s">
        <v>24</v>
      </c>
      <c r="AY99" s="24" t="s">
        <v>144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153</v>
      </c>
      <c r="BK99" s="232">
        <f>ROUND(I99*H99,2)</f>
        <v>0</v>
      </c>
      <c r="BL99" s="24" t="s">
        <v>181</v>
      </c>
      <c r="BM99" s="24" t="s">
        <v>874</v>
      </c>
    </row>
    <row r="100" s="1" customFormat="1">
      <c r="B100" s="46"/>
      <c r="C100" s="74"/>
      <c r="D100" s="233" t="s">
        <v>155</v>
      </c>
      <c r="E100" s="74"/>
      <c r="F100" s="234" t="s">
        <v>873</v>
      </c>
      <c r="G100" s="74"/>
      <c r="H100" s="74"/>
      <c r="I100" s="191"/>
      <c r="J100" s="74"/>
      <c r="K100" s="74"/>
      <c r="L100" s="72"/>
      <c r="M100" s="235"/>
      <c r="N100" s="47"/>
      <c r="O100" s="47"/>
      <c r="P100" s="47"/>
      <c r="Q100" s="47"/>
      <c r="R100" s="47"/>
      <c r="S100" s="47"/>
      <c r="T100" s="95"/>
      <c r="AT100" s="24" t="s">
        <v>155</v>
      </c>
      <c r="AU100" s="24" t="s">
        <v>24</v>
      </c>
    </row>
    <row r="101" s="1" customFormat="1" ht="16.5" customHeight="1">
      <c r="B101" s="46"/>
      <c r="C101" s="221" t="s">
        <v>234</v>
      </c>
      <c r="D101" s="221" t="s">
        <v>147</v>
      </c>
      <c r="E101" s="222" t="s">
        <v>875</v>
      </c>
      <c r="F101" s="223" t="s">
        <v>876</v>
      </c>
      <c r="G101" s="224" t="s">
        <v>849</v>
      </c>
      <c r="H101" s="225">
        <v>1</v>
      </c>
      <c r="I101" s="226"/>
      <c r="J101" s="227">
        <f>ROUND(I101*H101,2)</f>
        <v>0</v>
      </c>
      <c r="K101" s="223" t="s">
        <v>22</v>
      </c>
      <c r="L101" s="72"/>
      <c r="M101" s="228" t="s">
        <v>22</v>
      </c>
      <c r="N101" s="229" t="s">
        <v>47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181</v>
      </c>
      <c r="AT101" s="24" t="s">
        <v>147</v>
      </c>
      <c r="AU101" s="24" t="s">
        <v>24</v>
      </c>
      <c r="AY101" s="24" t="s">
        <v>144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153</v>
      </c>
      <c r="BK101" s="232">
        <f>ROUND(I101*H101,2)</f>
        <v>0</v>
      </c>
      <c r="BL101" s="24" t="s">
        <v>181</v>
      </c>
      <c r="BM101" s="24" t="s">
        <v>877</v>
      </c>
    </row>
    <row r="102" s="1" customFormat="1">
      <c r="B102" s="46"/>
      <c r="C102" s="74"/>
      <c r="D102" s="233" t="s">
        <v>155</v>
      </c>
      <c r="E102" s="74"/>
      <c r="F102" s="234" t="s">
        <v>876</v>
      </c>
      <c r="G102" s="74"/>
      <c r="H102" s="74"/>
      <c r="I102" s="191"/>
      <c r="J102" s="74"/>
      <c r="K102" s="74"/>
      <c r="L102" s="72"/>
      <c r="M102" s="235"/>
      <c r="N102" s="47"/>
      <c r="O102" s="47"/>
      <c r="P102" s="47"/>
      <c r="Q102" s="47"/>
      <c r="R102" s="47"/>
      <c r="S102" s="47"/>
      <c r="T102" s="95"/>
      <c r="AT102" s="24" t="s">
        <v>155</v>
      </c>
      <c r="AU102" s="24" t="s">
        <v>24</v>
      </c>
    </row>
    <row r="103" s="1" customFormat="1" ht="16.5" customHeight="1">
      <c r="B103" s="46"/>
      <c r="C103" s="221" t="s">
        <v>238</v>
      </c>
      <c r="D103" s="221" t="s">
        <v>147</v>
      </c>
      <c r="E103" s="222" t="s">
        <v>878</v>
      </c>
      <c r="F103" s="223" t="s">
        <v>879</v>
      </c>
      <c r="G103" s="224" t="s">
        <v>849</v>
      </c>
      <c r="H103" s="225">
        <v>3</v>
      </c>
      <c r="I103" s="226"/>
      <c r="J103" s="227">
        <f>ROUND(I103*H103,2)</f>
        <v>0</v>
      </c>
      <c r="K103" s="223" t="s">
        <v>22</v>
      </c>
      <c r="L103" s="72"/>
      <c r="M103" s="228" t="s">
        <v>22</v>
      </c>
      <c r="N103" s="229" t="s">
        <v>47</v>
      </c>
      <c r="O103" s="4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4" t="s">
        <v>181</v>
      </c>
      <c r="AT103" s="24" t="s">
        <v>147</v>
      </c>
      <c r="AU103" s="24" t="s">
        <v>24</v>
      </c>
      <c r="AY103" s="24" t="s">
        <v>144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153</v>
      </c>
      <c r="BK103" s="232">
        <f>ROUND(I103*H103,2)</f>
        <v>0</v>
      </c>
      <c r="BL103" s="24" t="s">
        <v>181</v>
      </c>
      <c r="BM103" s="24" t="s">
        <v>880</v>
      </c>
    </row>
    <row r="104" s="1" customFormat="1">
      <c r="B104" s="46"/>
      <c r="C104" s="74"/>
      <c r="D104" s="233" t="s">
        <v>155</v>
      </c>
      <c r="E104" s="74"/>
      <c r="F104" s="234" t="s">
        <v>879</v>
      </c>
      <c r="G104" s="74"/>
      <c r="H104" s="74"/>
      <c r="I104" s="191"/>
      <c r="J104" s="74"/>
      <c r="K104" s="74"/>
      <c r="L104" s="72"/>
      <c r="M104" s="235"/>
      <c r="N104" s="47"/>
      <c r="O104" s="47"/>
      <c r="P104" s="47"/>
      <c r="Q104" s="47"/>
      <c r="R104" s="47"/>
      <c r="S104" s="47"/>
      <c r="T104" s="95"/>
      <c r="AT104" s="24" t="s">
        <v>155</v>
      </c>
      <c r="AU104" s="24" t="s">
        <v>24</v>
      </c>
    </row>
    <row r="105" s="1" customFormat="1" ht="16.5" customHeight="1">
      <c r="B105" s="46"/>
      <c r="C105" s="221" t="s">
        <v>245</v>
      </c>
      <c r="D105" s="221" t="s">
        <v>147</v>
      </c>
      <c r="E105" s="222" t="s">
        <v>881</v>
      </c>
      <c r="F105" s="223" t="s">
        <v>882</v>
      </c>
      <c r="G105" s="224" t="s">
        <v>849</v>
      </c>
      <c r="H105" s="225">
        <v>44</v>
      </c>
      <c r="I105" s="226"/>
      <c r="J105" s="227">
        <f>ROUND(I105*H105,2)</f>
        <v>0</v>
      </c>
      <c r="K105" s="223" t="s">
        <v>22</v>
      </c>
      <c r="L105" s="72"/>
      <c r="M105" s="228" t="s">
        <v>22</v>
      </c>
      <c r="N105" s="229" t="s">
        <v>47</v>
      </c>
      <c r="O105" s="4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4" t="s">
        <v>181</v>
      </c>
      <c r="AT105" s="24" t="s">
        <v>147</v>
      </c>
      <c r="AU105" s="24" t="s">
        <v>24</v>
      </c>
      <c r="AY105" s="24" t="s">
        <v>144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153</v>
      </c>
      <c r="BK105" s="232">
        <f>ROUND(I105*H105,2)</f>
        <v>0</v>
      </c>
      <c r="BL105" s="24" t="s">
        <v>181</v>
      </c>
      <c r="BM105" s="24" t="s">
        <v>883</v>
      </c>
    </row>
    <row r="106" s="1" customFormat="1">
      <c r="B106" s="46"/>
      <c r="C106" s="74"/>
      <c r="D106" s="233" t="s">
        <v>155</v>
      </c>
      <c r="E106" s="74"/>
      <c r="F106" s="234" t="s">
        <v>882</v>
      </c>
      <c r="G106" s="74"/>
      <c r="H106" s="74"/>
      <c r="I106" s="191"/>
      <c r="J106" s="74"/>
      <c r="K106" s="74"/>
      <c r="L106" s="72"/>
      <c r="M106" s="235"/>
      <c r="N106" s="47"/>
      <c r="O106" s="47"/>
      <c r="P106" s="47"/>
      <c r="Q106" s="47"/>
      <c r="R106" s="47"/>
      <c r="S106" s="47"/>
      <c r="T106" s="95"/>
      <c r="AT106" s="24" t="s">
        <v>155</v>
      </c>
      <c r="AU106" s="24" t="s">
        <v>24</v>
      </c>
    </row>
    <row r="107" s="1" customFormat="1" ht="16.5" customHeight="1">
      <c r="B107" s="46"/>
      <c r="C107" s="221" t="s">
        <v>10</v>
      </c>
      <c r="D107" s="221" t="s">
        <v>147</v>
      </c>
      <c r="E107" s="222" t="s">
        <v>884</v>
      </c>
      <c r="F107" s="223" t="s">
        <v>885</v>
      </c>
      <c r="G107" s="224" t="s">
        <v>849</v>
      </c>
      <c r="H107" s="225">
        <v>2</v>
      </c>
      <c r="I107" s="226"/>
      <c r="J107" s="227">
        <f>ROUND(I107*H107,2)</f>
        <v>0</v>
      </c>
      <c r="K107" s="223" t="s">
        <v>22</v>
      </c>
      <c r="L107" s="72"/>
      <c r="M107" s="228" t="s">
        <v>22</v>
      </c>
      <c r="N107" s="229" t="s">
        <v>47</v>
      </c>
      <c r="O107" s="47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AR107" s="24" t="s">
        <v>181</v>
      </c>
      <c r="AT107" s="24" t="s">
        <v>147</v>
      </c>
      <c r="AU107" s="24" t="s">
        <v>24</v>
      </c>
      <c r="AY107" s="24" t="s">
        <v>144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4" t="s">
        <v>153</v>
      </c>
      <c r="BK107" s="232">
        <f>ROUND(I107*H107,2)</f>
        <v>0</v>
      </c>
      <c r="BL107" s="24" t="s">
        <v>181</v>
      </c>
      <c r="BM107" s="24" t="s">
        <v>886</v>
      </c>
    </row>
    <row r="108" s="1" customFormat="1">
      <c r="B108" s="46"/>
      <c r="C108" s="74"/>
      <c r="D108" s="233" t="s">
        <v>155</v>
      </c>
      <c r="E108" s="74"/>
      <c r="F108" s="234" t="s">
        <v>885</v>
      </c>
      <c r="G108" s="74"/>
      <c r="H108" s="74"/>
      <c r="I108" s="191"/>
      <c r="J108" s="74"/>
      <c r="K108" s="74"/>
      <c r="L108" s="72"/>
      <c r="M108" s="235"/>
      <c r="N108" s="47"/>
      <c r="O108" s="47"/>
      <c r="P108" s="47"/>
      <c r="Q108" s="47"/>
      <c r="R108" s="47"/>
      <c r="S108" s="47"/>
      <c r="T108" s="95"/>
      <c r="AT108" s="24" t="s">
        <v>155</v>
      </c>
      <c r="AU108" s="24" t="s">
        <v>24</v>
      </c>
    </row>
    <row r="109" s="1" customFormat="1" ht="16.5" customHeight="1">
      <c r="B109" s="46"/>
      <c r="C109" s="221" t="s">
        <v>181</v>
      </c>
      <c r="D109" s="221" t="s">
        <v>147</v>
      </c>
      <c r="E109" s="222" t="s">
        <v>887</v>
      </c>
      <c r="F109" s="223" t="s">
        <v>888</v>
      </c>
      <c r="G109" s="224" t="s">
        <v>849</v>
      </c>
      <c r="H109" s="225">
        <v>1</v>
      </c>
      <c r="I109" s="226"/>
      <c r="J109" s="227">
        <f>ROUND(I109*H109,2)</f>
        <v>0</v>
      </c>
      <c r="K109" s="223" t="s">
        <v>22</v>
      </c>
      <c r="L109" s="72"/>
      <c r="M109" s="228" t="s">
        <v>22</v>
      </c>
      <c r="N109" s="229" t="s">
        <v>47</v>
      </c>
      <c r="O109" s="4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4" t="s">
        <v>181</v>
      </c>
      <c r="AT109" s="24" t="s">
        <v>147</v>
      </c>
      <c r="AU109" s="24" t="s">
        <v>24</v>
      </c>
      <c r="AY109" s="24" t="s">
        <v>144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153</v>
      </c>
      <c r="BK109" s="232">
        <f>ROUND(I109*H109,2)</f>
        <v>0</v>
      </c>
      <c r="BL109" s="24" t="s">
        <v>181</v>
      </c>
      <c r="BM109" s="24" t="s">
        <v>889</v>
      </c>
    </row>
    <row r="110" s="1" customFormat="1">
      <c r="B110" s="46"/>
      <c r="C110" s="74"/>
      <c r="D110" s="233" t="s">
        <v>155</v>
      </c>
      <c r="E110" s="74"/>
      <c r="F110" s="234" t="s">
        <v>888</v>
      </c>
      <c r="G110" s="74"/>
      <c r="H110" s="74"/>
      <c r="I110" s="191"/>
      <c r="J110" s="74"/>
      <c r="K110" s="74"/>
      <c r="L110" s="72"/>
      <c r="M110" s="235"/>
      <c r="N110" s="47"/>
      <c r="O110" s="47"/>
      <c r="P110" s="47"/>
      <c r="Q110" s="47"/>
      <c r="R110" s="47"/>
      <c r="S110" s="47"/>
      <c r="T110" s="95"/>
      <c r="AT110" s="24" t="s">
        <v>155</v>
      </c>
      <c r="AU110" s="24" t="s">
        <v>24</v>
      </c>
    </row>
    <row r="111" s="1" customFormat="1" ht="16.5" customHeight="1">
      <c r="B111" s="46"/>
      <c r="C111" s="221" t="s">
        <v>259</v>
      </c>
      <c r="D111" s="221" t="s">
        <v>147</v>
      </c>
      <c r="E111" s="222" t="s">
        <v>890</v>
      </c>
      <c r="F111" s="223" t="s">
        <v>891</v>
      </c>
      <c r="G111" s="224" t="s">
        <v>849</v>
      </c>
      <c r="H111" s="225">
        <v>3</v>
      </c>
      <c r="I111" s="226"/>
      <c r="J111" s="227">
        <f>ROUND(I111*H111,2)</f>
        <v>0</v>
      </c>
      <c r="K111" s="223" t="s">
        <v>22</v>
      </c>
      <c r="L111" s="72"/>
      <c r="M111" s="228" t="s">
        <v>22</v>
      </c>
      <c r="N111" s="229" t="s">
        <v>47</v>
      </c>
      <c r="O111" s="47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4" t="s">
        <v>181</v>
      </c>
      <c r="AT111" s="24" t="s">
        <v>147</v>
      </c>
      <c r="AU111" s="24" t="s">
        <v>24</v>
      </c>
      <c r="AY111" s="24" t="s">
        <v>144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153</v>
      </c>
      <c r="BK111" s="232">
        <f>ROUND(I111*H111,2)</f>
        <v>0</v>
      </c>
      <c r="BL111" s="24" t="s">
        <v>181</v>
      </c>
      <c r="BM111" s="24" t="s">
        <v>892</v>
      </c>
    </row>
    <row r="112" s="1" customFormat="1">
      <c r="B112" s="46"/>
      <c r="C112" s="74"/>
      <c r="D112" s="233" t="s">
        <v>155</v>
      </c>
      <c r="E112" s="74"/>
      <c r="F112" s="234" t="s">
        <v>891</v>
      </c>
      <c r="G112" s="74"/>
      <c r="H112" s="74"/>
      <c r="I112" s="191"/>
      <c r="J112" s="74"/>
      <c r="K112" s="74"/>
      <c r="L112" s="72"/>
      <c r="M112" s="235"/>
      <c r="N112" s="47"/>
      <c r="O112" s="47"/>
      <c r="P112" s="47"/>
      <c r="Q112" s="47"/>
      <c r="R112" s="47"/>
      <c r="S112" s="47"/>
      <c r="T112" s="95"/>
      <c r="AT112" s="24" t="s">
        <v>155</v>
      </c>
      <c r="AU112" s="24" t="s">
        <v>24</v>
      </c>
    </row>
    <row r="113" s="1" customFormat="1" ht="16.5" customHeight="1">
      <c r="B113" s="46"/>
      <c r="C113" s="221" t="s">
        <v>263</v>
      </c>
      <c r="D113" s="221" t="s">
        <v>147</v>
      </c>
      <c r="E113" s="222" t="s">
        <v>893</v>
      </c>
      <c r="F113" s="223" t="s">
        <v>894</v>
      </c>
      <c r="G113" s="224" t="s">
        <v>849</v>
      </c>
      <c r="H113" s="225">
        <v>2</v>
      </c>
      <c r="I113" s="226"/>
      <c r="J113" s="227">
        <f>ROUND(I113*H113,2)</f>
        <v>0</v>
      </c>
      <c r="K113" s="223" t="s">
        <v>22</v>
      </c>
      <c r="L113" s="72"/>
      <c r="M113" s="228" t="s">
        <v>22</v>
      </c>
      <c r="N113" s="229" t="s">
        <v>47</v>
      </c>
      <c r="O113" s="4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4" t="s">
        <v>181</v>
      </c>
      <c r="AT113" s="24" t="s">
        <v>147</v>
      </c>
      <c r="AU113" s="24" t="s">
        <v>24</v>
      </c>
      <c r="AY113" s="24" t="s">
        <v>144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153</v>
      </c>
      <c r="BK113" s="232">
        <f>ROUND(I113*H113,2)</f>
        <v>0</v>
      </c>
      <c r="BL113" s="24" t="s">
        <v>181</v>
      </c>
      <c r="BM113" s="24" t="s">
        <v>895</v>
      </c>
    </row>
    <row r="114" s="1" customFormat="1">
      <c r="B114" s="46"/>
      <c r="C114" s="74"/>
      <c r="D114" s="233" t="s">
        <v>155</v>
      </c>
      <c r="E114" s="74"/>
      <c r="F114" s="234" t="s">
        <v>894</v>
      </c>
      <c r="G114" s="74"/>
      <c r="H114" s="74"/>
      <c r="I114" s="191"/>
      <c r="J114" s="74"/>
      <c r="K114" s="74"/>
      <c r="L114" s="72"/>
      <c r="M114" s="235"/>
      <c r="N114" s="47"/>
      <c r="O114" s="47"/>
      <c r="P114" s="47"/>
      <c r="Q114" s="47"/>
      <c r="R114" s="47"/>
      <c r="S114" s="47"/>
      <c r="T114" s="95"/>
      <c r="AT114" s="24" t="s">
        <v>155</v>
      </c>
      <c r="AU114" s="24" t="s">
        <v>24</v>
      </c>
    </row>
    <row r="115" s="1" customFormat="1" ht="16.5" customHeight="1">
      <c r="B115" s="46"/>
      <c r="C115" s="221" t="s">
        <v>269</v>
      </c>
      <c r="D115" s="221" t="s">
        <v>147</v>
      </c>
      <c r="E115" s="222" t="s">
        <v>896</v>
      </c>
      <c r="F115" s="223" t="s">
        <v>897</v>
      </c>
      <c r="G115" s="224" t="s">
        <v>849</v>
      </c>
      <c r="H115" s="225">
        <v>1</v>
      </c>
      <c r="I115" s="226"/>
      <c r="J115" s="227">
        <f>ROUND(I115*H115,2)</f>
        <v>0</v>
      </c>
      <c r="K115" s="223" t="s">
        <v>22</v>
      </c>
      <c r="L115" s="72"/>
      <c r="M115" s="228" t="s">
        <v>22</v>
      </c>
      <c r="N115" s="229" t="s">
        <v>47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4" t="s">
        <v>181</v>
      </c>
      <c r="AT115" s="24" t="s">
        <v>147</v>
      </c>
      <c r="AU115" s="24" t="s">
        <v>24</v>
      </c>
      <c r="AY115" s="24" t="s">
        <v>144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153</v>
      </c>
      <c r="BK115" s="232">
        <f>ROUND(I115*H115,2)</f>
        <v>0</v>
      </c>
      <c r="BL115" s="24" t="s">
        <v>181</v>
      </c>
      <c r="BM115" s="24" t="s">
        <v>898</v>
      </c>
    </row>
    <row r="116" s="1" customFormat="1">
      <c r="B116" s="46"/>
      <c r="C116" s="74"/>
      <c r="D116" s="233" t="s">
        <v>155</v>
      </c>
      <c r="E116" s="74"/>
      <c r="F116" s="234" t="s">
        <v>897</v>
      </c>
      <c r="G116" s="74"/>
      <c r="H116" s="74"/>
      <c r="I116" s="191"/>
      <c r="J116" s="74"/>
      <c r="K116" s="74"/>
      <c r="L116" s="72"/>
      <c r="M116" s="235"/>
      <c r="N116" s="47"/>
      <c r="O116" s="47"/>
      <c r="P116" s="47"/>
      <c r="Q116" s="47"/>
      <c r="R116" s="47"/>
      <c r="S116" s="47"/>
      <c r="T116" s="95"/>
      <c r="AT116" s="24" t="s">
        <v>155</v>
      </c>
      <c r="AU116" s="24" t="s">
        <v>24</v>
      </c>
    </row>
    <row r="117" s="1" customFormat="1" ht="16.5" customHeight="1">
      <c r="B117" s="46"/>
      <c r="C117" s="221" t="s">
        <v>276</v>
      </c>
      <c r="D117" s="221" t="s">
        <v>147</v>
      </c>
      <c r="E117" s="222" t="s">
        <v>899</v>
      </c>
      <c r="F117" s="223" t="s">
        <v>900</v>
      </c>
      <c r="G117" s="224" t="s">
        <v>849</v>
      </c>
      <c r="H117" s="225">
        <v>1</v>
      </c>
      <c r="I117" s="226"/>
      <c r="J117" s="227">
        <f>ROUND(I117*H117,2)</f>
        <v>0</v>
      </c>
      <c r="K117" s="223" t="s">
        <v>22</v>
      </c>
      <c r="L117" s="72"/>
      <c r="M117" s="228" t="s">
        <v>22</v>
      </c>
      <c r="N117" s="229" t="s">
        <v>47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4" t="s">
        <v>181</v>
      </c>
      <c r="AT117" s="24" t="s">
        <v>147</v>
      </c>
      <c r="AU117" s="24" t="s">
        <v>24</v>
      </c>
      <c r="AY117" s="24" t="s">
        <v>144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153</v>
      </c>
      <c r="BK117" s="232">
        <f>ROUND(I117*H117,2)</f>
        <v>0</v>
      </c>
      <c r="BL117" s="24" t="s">
        <v>181</v>
      </c>
      <c r="BM117" s="24" t="s">
        <v>901</v>
      </c>
    </row>
    <row r="118" s="1" customFormat="1">
      <c r="B118" s="46"/>
      <c r="C118" s="74"/>
      <c r="D118" s="233" t="s">
        <v>155</v>
      </c>
      <c r="E118" s="74"/>
      <c r="F118" s="234" t="s">
        <v>900</v>
      </c>
      <c r="G118" s="74"/>
      <c r="H118" s="74"/>
      <c r="I118" s="191"/>
      <c r="J118" s="74"/>
      <c r="K118" s="74"/>
      <c r="L118" s="72"/>
      <c r="M118" s="235"/>
      <c r="N118" s="47"/>
      <c r="O118" s="47"/>
      <c r="P118" s="47"/>
      <c r="Q118" s="47"/>
      <c r="R118" s="47"/>
      <c r="S118" s="47"/>
      <c r="T118" s="95"/>
      <c r="AT118" s="24" t="s">
        <v>155</v>
      </c>
      <c r="AU118" s="24" t="s">
        <v>24</v>
      </c>
    </row>
    <row r="119" s="1" customFormat="1" ht="16.5" customHeight="1">
      <c r="B119" s="46"/>
      <c r="C119" s="221" t="s">
        <v>9</v>
      </c>
      <c r="D119" s="221" t="s">
        <v>147</v>
      </c>
      <c r="E119" s="222" t="s">
        <v>902</v>
      </c>
      <c r="F119" s="223" t="s">
        <v>903</v>
      </c>
      <c r="G119" s="224" t="s">
        <v>849</v>
      </c>
      <c r="H119" s="225">
        <v>1</v>
      </c>
      <c r="I119" s="226"/>
      <c r="J119" s="227">
        <f>ROUND(I119*H119,2)</f>
        <v>0</v>
      </c>
      <c r="K119" s="223" t="s">
        <v>22</v>
      </c>
      <c r="L119" s="72"/>
      <c r="M119" s="228" t="s">
        <v>22</v>
      </c>
      <c r="N119" s="229" t="s">
        <v>47</v>
      </c>
      <c r="O119" s="4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4" t="s">
        <v>181</v>
      </c>
      <c r="AT119" s="24" t="s">
        <v>147</v>
      </c>
      <c r="AU119" s="24" t="s">
        <v>24</v>
      </c>
      <c r="AY119" s="24" t="s">
        <v>144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4" t="s">
        <v>153</v>
      </c>
      <c r="BK119" s="232">
        <f>ROUND(I119*H119,2)</f>
        <v>0</v>
      </c>
      <c r="BL119" s="24" t="s">
        <v>181</v>
      </c>
      <c r="BM119" s="24" t="s">
        <v>904</v>
      </c>
    </row>
    <row r="120" s="1" customFormat="1">
      <c r="B120" s="46"/>
      <c r="C120" s="74"/>
      <c r="D120" s="233" t="s">
        <v>155</v>
      </c>
      <c r="E120" s="74"/>
      <c r="F120" s="234" t="s">
        <v>903</v>
      </c>
      <c r="G120" s="74"/>
      <c r="H120" s="74"/>
      <c r="I120" s="191"/>
      <c r="J120" s="74"/>
      <c r="K120" s="74"/>
      <c r="L120" s="72"/>
      <c r="M120" s="235"/>
      <c r="N120" s="47"/>
      <c r="O120" s="47"/>
      <c r="P120" s="47"/>
      <c r="Q120" s="47"/>
      <c r="R120" s="47"/>
      <c r="S120" s="47"/>
      <c r="T120" s="95"/>
      <c r="AT120" s="24" t="s">
        <v>155</v>
      </c>
      <c r="AU120" s="24" t="s">
        <v>24</v>
      </c>
    </row>
    <row r="121" s="1" customFormat="1" ht="16.5" customHeight="1">
      <c r="B121" s="46"/>
      <c r="C121" s="221" t="s">
        <v>286</v>
      </c>
      <c r="D121" s="221" t="s">
        <v>147</v>
      </c>
      <c r="E121" s="222" t="s">
        <v>905</v>
      </c>
      <c r="F121" s="223" t="s">
        <v>906</v>
      </c>
      <c r="G121" s="224" t="s">
        <v>849</v>
      </c>
      <c r="H121" s="225">
        <v>1</v>
      </c>
      <c r="I121" s="226"/>
      <c r="J121" s="227">
        <f>ROUND(I121*H121,2)</f>
        <v>0</v>
      </c>
      <c r="K121" s="223" t="s">
        <v>22</v>
      </c>
      <c r="L121" s="72"/>
      <c r="M121" s="228" t="s">
        <v>22</v>
      </c>
      <c r="N121" s="229" t="s">
        <v>47</v>
      </c>
      <c r="O121" s="4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AR121" s="24" t="s">
        <v>181</v>
      </c>
      <c r="AT121" s="24" t="s">
        <v>147</v>
      </c>
      <c r="AU121" s="24" t="s">
        <v>24</v>
      </c>
      <c r="AY121" s="24" t="s">
        <v>144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153</v>
      </c>
      <c r="BK121" s="232">
        <f>ROUND(I121*H121,2)</f>
        <v>0</v>
      </c>
      <c r="BL121" s="24" t="s">
        <v>181</v>
      </c>
      <c r="BM121" s="24" t="s">
        <v>907</v>
      </c>
    </row>
    <row r="122" s="1" customFormat="1">
      <c r="B122" s="46"/>
      <c r="C122" s="74"/>
      <c r="D122" s="233" t="s">
        <v>155</v>
      </c>
      <c r="E122" s="74"/>
      <c r="F122" s="234" t="s">
        <v>906</v>
      </c>
      <c r="G122" s="74"/>
      <c r="H122" s="74"/>
      <c r="I122" s="191"/>
      <c r="J122" s="74"/>
      <c r="K122" s="74"/>
      <c r="L122" s="72"/>
      <c r="M122" s="235"/>
      <c r="N122" s="47"/>
      <c r="O122" s="47"/>
      <c r="P122" s="47"/>
      <c r="Q122" s="47"/>
      <c r="R122" s="47"/>
      <c r="S122" s="47"/>
      <c r="T122" s="95"/>
      <c r="AT122" s="24" t="s">
        <v>155</v>
      </c>
      <c r="AU122" s="24" t="s">
        <v>24</v>
      </c>
    </row>
    <row r="123" s="1" customFormat="1" ht="16.5" customHeight="1">
      <c r="B123" s="46"/>
      <c r="C123" s="221" t="s">
        <v>290</v>
      </c>
      <c r="D123" s="221" t="s">
        <v>147</v>
      </c>
      <c r="E123" s="222" t="s">
        <v>908</v>
      </c>
      <c r="F123" s="223" t="s">
        <v>909</v>
      </c>
      <c r="G123" s="224" t="s">
        <v>849</v>
      </c>
      <c r="H123" s="225">
        <v>1</v>
      </c>
      <c r="I123" s="226"/>
      <c r="J123" s="227">
        <f>ROUND(I123*H123,2)</f>
        <v>0</v>
      </c>
      <c r="K123" s="223" t="s">
        <v>22</v>
      </c>
      <c r="L123" s="72"/>
      <c r="M123" s="228" t="s">
        <v>22</v>
      </c>
      <c r="N123" s="229" t="s">
        <v>47</v>
      </c>
      <c r="O123" s="4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4" t="s">
        <v>181</v>
      </c>
      <c r="AT123" s="24" t="s">
        <v>147</v>
      </c>
      <c r="AU123" s="24" t="s">
        <v>24</v>
      </c>
      <c r="AY123" s="24" t="s">
        <v>144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153</v>
      </c>
      <c r="BK123" s="232">
        <f>ROUND(I123*H123,2)</f>
        <v>0</v>
      </c>
      <c r="BL123" s="24" t="s">
        <v>181</v>
      </c>
      <c r="BM123" s="24" t="s">
        <v>910</v>
      </c>
    </row>
    <row r="124" s="1" customFormat="1">
      <c r="B124" s="46"/>
      <c r="C124" s="74"/>
      <c r="D124" s="233" t="s">
        <v>155</v>
      </c>
      <c r="E124" s="74"/>
      <c r="F124" s="234" t="s">
        <v>909</v>
      </c>
      <c r="G124" s="74"/>
      <c r="H124" s="74"/>
      <c r="I124" s="191"/>
      <c r="J124" s="74"/>
      <c r="K124" s="74"/>
      <c r="L124" s="72"/>
      <c r="M124" s="235"/>
      <c r="N124" s="47"/>
      <c r="O124" s="47"/>
      <c r="P124" s="47"/>
      <c r="Q124" s="47"/>
      <c r="R124" s="47"/>
      <c r="S124" s="47"/>
      <c r="T124" s="95"/>
      <c r="AT124" s="24" t="s">
        <v>155</v>
      </c>
      <c r="AU124" s="24" t="s">
        <v>24</v>
      </c>
    </row>
    <row r="125" s="1" customFormat="1" ht="16.5" customHeight="1">
      <c r="B125" s="46"/>
      <c r="C125" s="221" t="s">
        <v>298</v>
      </c>
      <c r="D125" s="221" t="s">
        <v>147</v>
      </c>
      <c r="E125" s="222" t="s">
        <v>911</v>
      </c>
      <c r="F125" s="223" t="s">
        <v>912</v>
      </c>
      <c r="G125" s="224" t="s">
        <v>849</v>
      </c>
      <c r="H125" s="225">
        <v>1</v>
      </c>
      <c r="I125" s="226"/>
      <c r="J125" s="227">
        <f>ROUND(I125*H125,2)</f>
        <v>0</v>
      </c>
      <c r="K125" s="223" t="s">
        <v>22</v>
      </c>
      <c r="L125" s="72"/>
      <c r="M125" s="228" t="s">
        <v>22</v>
      </c>
      <c r="N125" s="229" t="s">
        <v>47</v>
      </c>
      <c r="O125" s="4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4" t="s">
        <v>181</v>
      </c>
      <c r="AT125" s="24" t="s">
        <v>147</v>
      </c>
      <c r="AU125" s="24" t="s">
        <v>24</v>
      </c>
      <c r="AY125" s="24" t="s">
        <v>144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153</v>
      </c>
      <c r="BK125" s="232">
        <f>ROUND(I125*H125,2)</f>
        <v>0</v>
      </c>
      <c r="BL125" s="24" t="s">
        <v>181</v>
      </c>
      <c r="BM125" s="24" t="s">
        <v>913</v>
      </c>
    </row>
    <row r="126" s="1" customFormat="1">
      <c r="B126" s="46"/>
      <c r="C126" s="74"/>
      <c r="D126" s="233" t="s">
        <v>155</v>
      </c>
      <c r="E126" s="74"/>
      <c r="F126" s="234" t="s">
        <v>912</v>
      </c>
      <c r="G126" s="74"/>
      <c r="H126" s="74"/>
      <c r="I126" s="191"/>
      <c r="J126" s="74"/>
      <c r="K126" s="74"/>
      <c r="L126" s="72"/>
      <c r="M126" s="235"/>
      <c r="N126" s="47"/>
      <c r="O126" s="47"/>
      <c r="P126" s="47"/>
      <c r="Q126" s="47"/>
      <c r="R126" s="47"/>
      <c r="S126" s="47"/>
      <c r="T126" s="95"/>
      <c r="AT126" s="24" t="s">
        <v>155</v>
      </c>
      <c r="AU126" s="24" t="s">
        <v>24</v>
      </c>
    </row>
    <row r="127" s="1" customFormat="1" ht="16.5" customHeight="1">
      <c r="B127" s="46"/>
      <c r="C127" s="221" t="s">
        <v>305</v>
      </c>
      <c r="D127" s="221" t="s">
        <v>147</v>
      </c>
      <c r="E127" s="222" t="s">
        <v>914</v>
      </c>
      <c r="F127" s="223" t="s">
        <v>915</v>
      </c>
      <c r="G127" s="224" t="s">
        <v>849</v>
      </c>
      <c r="H127" s="225">
        <v>6</v>
      </c>
      <c r="I127" s="226"/>
      <c r="J127" s="227">
        <f>ROUND(I127*H127,2)</f>
        <v>0</v>
      </c>
      <c r="K127" s="223" t="s">
        <v>22</v>
      </c>
      <c r="L127" s="72"/>
      <c r="M127" s="228" t="s">
        <v>22</v>
      </c>
      <c r="N127" s="229" t="s">
        <v>47</v>
      </c>
      <c r="O127" s="4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4" t="s">
        <v>181</v>
      </c>
      <c r="AT127" s="24" t="s">
        <v>147</v>
      </c>
      <c r="AU127" s="24" t="s">
        <v>24</v>
      </c>
      <c r="AY127" s="24" t="s">
        <v>144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4" t="s">
        <v>153</v>
      </c>
      <c r="BK127" s="232">
        <f>ROUND(I127*H127,2)</f>
        <v>0</v>
      </c>
      <c r="BL127" s="24" t="s">
        <v>181</v>
      </c>
      <c r="BM127" s="24" t="s">
        <v>916</v>
      </c>
    </row>
    <row r="128" s="1" customFormat="1">
      <c r="B128" s="46"/>
      <c r="C128" s="74"/>
      <c r="D128" s="233" t="s">
        <v>155</v>
      </c>
      <c r="E128" s="74"/>
      <c r="F128" s="234" t="s">
        <v>915</v>
      </c>
      <c r="G128" s="74"/>
      <c r="H128" s="74"/>
      <c r="I128" s="191"/>
      <c r="J128" s="74"/>
      <c r="K128" s="74"/>
      <c r="L128" s="72"/>
      <c r="M128" s="235"/>
      <c r="N128" s="47"/>
      <c r="O128" s="47"/>
      <c r="P128" s="47"/>
      <c r="Q128" s="47"/>
      <c r="R128" s="47"/>
      <c r="S128" s="47"/>
      <c r="T128" s="95"/>
      <c r="AT128" s="24" t="s">
        <v>155</v>
      </c>
      <c r="AU128" s="24" t="s">
        <v>24</v>
      </c>
    </row>
    <row r="129" s="1" customFormat="1" ht="16.5" customHeight="1">
      <c r="B129" s="46"/>
      <c r="C129" s="221" t="s">
        <v>312</v>
      </c>
      <c r="D129" s="221" t="s">
        <v>147</v>
      </c>
      <c r="E129" s="222" t="s">
        <v>917</v>
      </c>
      <c r="F129" s="223" t="s">
        <v>918</v>
      </c>
      <c r="G129" s="224" t="s">
        <v>849</v>
      </c>
      <c r="H129" s="225">
        <v>8</v>
      </c>
      <c r="I129" s="226"/>
      <c r="J129" s="227">
        <f>ROUND(I129*H129,2)</f>
        <v>0</v>
      </c>
      <c r="K129" s="223" t="s">
        <v>22</v>
      </c>
      <c r="L129" s="72"/>
      <c r="M129" s="228" t="s">
        <v>22</v>
      </c>
      <c r="N129" s="229" t="s">
        <v>47</v>
      </c>
      <c r="O129" s="47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4" t="s">
        <v>181</v>
      </c>
      <c r="AT129" s="24" t="s">
        <v>147</v>
      </c>
      <c r="AU129" s="24" t="s">
        <v>24</v>
      </c>
      <c r="AY129" s="24" t="s">
        <v>144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153</v>
      </c>
      <c r="BK129" s="232">
        <f>ROUND(I129*H129,2)</f>
        <v>0</v>
      </c>
      <c r="BL129" s="24" t="s">
        <v>181</v>
      </c>
      <c r="BM129" s="24" t="s">
        <v>919</v>
      </c>
    </row>
    <row r="130" s="1" customFormat="1">
      <c r="B130" s="46"/>
      <c r="C130" s="74"/>
      <c r="D130" s="233" t="s">
        <v>155</v>
      </c>
      <c r="E130" s="74"/>
      <c r="F130" s="234" t="s">
        <v>918</v>
      </c>
      <c r="G130" s="74"/>
      <c r="H130" s="74"/>
      <c r="I130" s="191"/>
      <c r="J130" s="74"/>
      <c r="K130" s="74"/>
      <c r="L130" s="72"/>
      <c r="M130" s="235"/>
      <c r="N130" s="47"/>
      <c r="O130" s="47"/>
      <c r="P130" s="47"/>
      <c r="Q130" s="47"/>
      <c r="R130" s="47"/>
      <c r="S130" s="47"/>
      <c r="T130" s="95"/>
      <c r="AT130" s="24" t="s">
        <v>155</v>
      </c>
      <c r="AU130" s="24" t="s">
        <v>24</v>
      </c>
    </row>
    <row r="131" s="1" customFormat="1" ht="16.5" customHeight="1">
      <c r="B131" s="46"/>
      <c r="C131" s="221" t="s">
        <v>317</v>
      </c>
      <c r="D131" s="221" t="s">
        <v>147</v>
      </c>
      <c r="E131" s="222" t="s">
        <v>920</v>
      </c>
      <c r="F131" s="223" t="s">
        <v>921</v>
      </c>
      <c r="G131" s="224" t="s">
        <v>849</v>
      </c>
      <c r="H131" s="225">
        <v>2</v>
      </c>
      <c r="I131" s="226"/>
      <c r="J131" s="227">
        <f>ROUND(I131*H131,2)</f>
        <v>0</v>
      </c>
      <c r="K131" s="223" t="s">
        <v>22</v>
      </c>
      <c r="L131" s="72"/>
      <c r="M131" s="228" t="s">
        <v>22</v>
      </c>
      <c r="N131" s="229" t="s">
        <v>47</v>
      </c>
      <c r="O131" s="4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4" t="s">
        <v>181</v>
      </c>
      <c r="AT131" s="24" t="s">
        <v>147</v>
      </c>
      <c r="AU131" s="24" t="s">
        <v>24</v>
      </c>
      <c r="AY131" s="24" t="s">
        <v>144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4" t="s">
        <v>153</v>
      </c>
      <c r="BK131" s="232">
        <f>ROUND(I131*H131,2)</f>
        <v>0</v>
      </c>
      <c r="BL131" s="24" t="s">
        <v>181</v>
      </c>
      <c r="BM131" s="24" t="s">
        <v>922</v>
      </c>
    </row>
    <row r="132" s="1" customFormat="1">
      <c r="B132" s="46"/>
      <c r="C132" s="74"/>
      <c r="D132" s="233" t="s">
        <v>155</v>
      </c>
      <c r="E132" s="74"/>
      <c r="F132" s="234" t="s">
        <v>921</v>
      </c>
      <c r="G132" s="74"/>
      <c r="H132" s="74"/>
      <c r="I132" s="191"/>
      <c r="J132" s="74"/>
      <c r="K132" s="74"/>
      <c r="L132" s="72"/>
      <c r="M132" s="235"/>
      <c r="N132" s="47"/>
      <c r="O132" s="47"/>
      <c r="P132" s="47"/>
      <c r="Q132" s="47"/>
      <c r="R132" s="47"/>
      <c r="S132" s="47"/>
      <c r="T132" s="95"/>
      <c r="AT132" s="24" t="s">
        <v>155</v>
      </c>
      <c r="AU132" s="24" t="s">
        <v>24</v>
      </c>
    </row>
    <row r="133" s="1" customFormat="1" ht="16.5" customHeight="1">
      <c r="B133" s="46"/>
      <c r="C133" s="221" t="s">
        <v>322</v>
      </c>
      <c r="D133" s="221" t="s">
        <v>147</v>
      </c>
      <c r="E133" s="222" t="s">
        <v>923</v>
      </c>
      <c r="F133" s="223" t="s">
        <v>924</v>
      </c>
      <c r="G133" s="224" t="s">
        <v>325</v>
      </c>
      <c r="H133" s="225">
        <v>170</v>
      </c>
      <c r="I133" s="226"/>
      <c r="J133" s="227">
        <f>ROUND(I133*H133,2)</f>
        <v>0</v>
      </c>
      <c r="K133" s="223" t="s">
        <v>22</v>
      </c>
      <c r="L133" s="72"/>
      <c r="M133" s="228" t="s">
        <v>22</v>
      </c>
      <c r="N133" s="229" t="s">
        <v>47</v>
      </c>
      <c r="O133" s="47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4" t="s">
        <v>181</v>
      </c>
      <c r="AT133" s="24" t="s">
        <v>147</v>
      </c>
      <c r="AU133" s="24" t="s">
        <v>24</v>
      </c>
      <c r="AY133" s="24" t="s">
        <v>144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153</v>
      </c>
      <c r="BK133" s="232">
        <f>ROUND(I133*H133,2)</f>
        <v>0</v>
      </c>
      <c r="BL133" s="24" t="s">
        <v>181</v>
      </c>
      <c r="BM133" s="24" t="s">
        <v>925</v>
      </c>
    </row>
    <row r="134" s="1" customFormat="1">
      <c r="B134" s="46"/>
      <c r="C134" s="74"/>
      <c r="D134" s="233" t="s">
        <v>155</v>
      </c>
      <c r="E134" s="74"/>
      <c r="F134" s="234" t="s">
        <v>924</v>
      </c>
      <c r="G134" s="74"/>
      <c r="H134" s="74"/>
      <c r="I134" s="191"/>
      <c r="J134" s="74"/>
      <c r="K134" s="74"/>
      <c r="L134" s="72"/>
      <c r="M134" s="235"/>
      <c r="N134" s="47"/>
      <c r="O134" s="47"/>
      <c r="P134" s="47"/>
      <c r="Q134" s="47"/>
      <c r="R134" s="47"/>
      <c r="S134" s="47"/>
      <c r="T134" s="95"/>
      <c r="AT134" s="24" t="s">
        <v>155</v>
      </c>
      <c r="AU134" s="24" t="s">
        <v>24</v>
      </c>
    </row>
    <row r="135" s="1" customFormat="1" ht="16.5" customHeight="1">
      <c r="B135" s="46"/>
      <c r="C135" s="221" t="s">
        <v>330</v>
      </c>
      <c r="D135" s="221" t="s">
        <v>147</v>
      </c>
      <c r="E135" s="222" t="s">
        <v>926</v>
      </c>
      <c r="F135" s="223" t="s">
        <v>927</v>
      </c>
      <c r="G135" s="224" t="s">
        <v>325</v>
      </c>
      <c r="H135" s="225">
        <v>30</v>
      </c>
      <c r="I135" s="226"/>
      <c r="J135" s="227">
        <f>ROUND(I135*H135,2)</f>
        <v>0</v>
      </c>
      <c r="K135" s="223" t="s">
        <v>22</v>
      </c>
      <c r="L135" s="72"/>
      <c r="M135" s="228" t="s">
        <v>22</v>
      </c>
      <c r="N135" s="229" t="s">
        <v>47</v>
      </c>
      <c r="O135" s="47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4" t="s">
        <v>181</v>
      </c>
      <c r="AT135" s="24" t="s">
        <v>147</v>
      </c>
      <c r="AU135" s="24" t="s">
        <v>24</v>
      </c>
      <c r="AY135" s="24" t="s">
        <v>144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153</v>
      </c>
      <c r="BK135" s="232">
        <f>ROUND(I135*H135,2)</f>
        <v>0</v>
      </c>
      <c r="BL135" s="24" t="s">
        <v>181</v>
      </c>
      <c r="BM135" s="24" t="s">
        <v>928</v>
      </c>
    </row>
    <row r="136" s="1" customFormat="1">
      <c r="B136" s="46"/>
      <c r="C136" s="74"/>
      <c r="D136" s="233" t="s">
        <v>155</v>
      </c>
      <c r="E136" s="74"/>
      <c r="F136" s="234" t="s">
        <v>927</v>
      </c>
      <c r="G136" s="74"/>
      <c r="H136" s="74"/>
      <c r="I136" s="191"/>
      <c r="J136" s="74"/>
      <c r="K136" s="74"/>
      <c r="L136" s="72"/>
      <c r="M136" s="235"/>
      <c r="N136" s="47"/>
      <c r="O136" s="47"/>
      <c r="P136" s="47"/>
      <c r="Q136" s="47"/>
      <c r="R136" s="47"/>
      <c r="S136" s="47"/>
      <c r="T136" s="95"/>
      <c r="AT136" s="24" t="s">
        <v>155</v>
      </c>
      <c r="AU136" s="24" t="s">
        <v>24</v>
      </c>
    </row>
    <row r="137" s="1" customFormat="1" ht="16.5" customHeight="1">
      <c r="B137" s="46"/>
      <c r="C137" s="221" t="s">
        <v>335</v>
      </c>
      <c r="D137" s="221" t="s">
        <v>147</v>
      </c>
      <c r="E137" s="222" t="s">
        <v>929</v>
      </c>
      <c r="F137" s="223" t="s">
        <v>930</v>
      </c>
      <c r="G137" s="224" t="s">
        <v>325</v>
      </c>
      <c r="H137" s="225">
        <v>260</v>
      </c>
      <c r="I137" s="226"/>
      <c r="J137" s="227">
        <f>ROUND(I137*H137,2)</f>
        <v>0</v>
      </c>
      <c r="K137" s="223" t="s">
        <v>22</v>
      </c>
      <c r="L137" s="72"/>
      <c r="M137" s="228" t="s">
        <v>22</v>
      </c>
      <c r="N137" s="229" t="s">
        <v>47</v>
      </c>
      <c r="O137" s="47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4" t="s">
        <v>181</v>
      </c>
      <c r="AT137" s="24" t="s">
        <v>147</v>
      </c>
      <c r="AU137" s="24" t="s">
        <v>24</v>
      </c>
      <c r="AY137" s="24" t="s">
        <v>144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4" t="s">
        <v>153</v>
      </c>
      <c r="BK137" s="232">
        <f>ROUND(I137*H137,2)</f>
        <v>0</v>
      </c>
      <c r="BL137" s="24" t="s">
        <v>181</v>
      </c>
      <c r="BM137" s="24" t="s">
        <v>931</v>
      </c>
    </row>
    <row r="138" s="1" customFormat="1">
      <c r="B138" s="46"/>
      <c r="C138" s="74"/>
      <c r="D138" s="233" t="s">
        <v>155</v>
      </c>
      <c r="E138" s="74"/>
      <c r="F138" s="234" t="s">
        <v>930</v>
      </c>
      <c r="G138" s="74"/>
      <c r="H138" s="74"/>
      <c r="I138" s="191"/>
      <c r="J138" s="74"/>
      <c r="K138" s="74"/>
      <c r="L138" s="72"/>
      <c r="M138" s="235"/>
      <c r="N138" s="47"/>
      <c r="O138" s="47"/>
      <c r="P138" s="47"/>
      <c r="Q138" s="47"/>
      <c r="R138" s="47"/>
      <c r="S138" s="47"/>
      <c r="T138" s="95"/>
      <c r="AT138" s="24" t="s">
        <v>155</v>
      </c>
      <c r="AU138" s="24" t="s">
        <v>24</v>
      </c>
    </row>
    <row r="139" s="1" customFormat="1" ht="16.5" customHeight="1">
      <c r="B139" s="46"/>
      <c r="C139" s="221" t="s">
        <v>340</v>
      </c>
      <c r="D139" s="221" t="s">
        <v>147</v>
      </c>
      <c r="E139" s="222" t="s">
        <v>932</v>
      </c>
      <c r="F139" s="223" t="s">
        <v>933</v>
      </c>
      <c r="G139" s="224" t="s">
        <v>325</v>
      </c>
      <c r="H139" s="225">
        <v>390</v>
      </c>
      <c r="I139" s="226"/>
      <c r="J139" s="227">
        <f>ROUND(I139*H139,2)</f>
        <v>0</v>
      </c>
      <c r="K139" s="223" t="s">
        <v>22</v>
      </c>
      <c r="L139" s="72"/>
      <c r="M139" s="228" t="s">
        <v>22</v>
      </c>
      <c r="N139" s="229" t="s">
        <v>47</v>
      </c>
      <c r="O139" s="47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4" t="s">
        <v>181</v>
      </c>
      <c r="AT139" s="24" t="s">
        <v>147</v>
      </c>
      <c r="AU139" s="24" t="s">
        <v>24</v>
      </c>
      <c r="AY139" s="24" t="s">
        <v>144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4" t="s">
        <v>153</v>
      </c>
      <c r="BK139" s="232">
        <f>ROUND(I139*H139,2)</f>
        <v>0</v>
      </c>
      <c r="BL139" s="24" t="s">
        <v>181</v>
      </c>
      <c r="BM139" s="24" t="s">
        <v>934</v>
      </c>
    </row>
    <row r="140" s="1" customFormat="1">
      <c r="B140" s="46"/>
      <c r="C140" s="74"/>
      <c r="D140" s="233" t="s">
        <v>155</v>
      </c>
      <c r="E140" s="74"/>
      <c r="F140" s="234" t="s">
        <v>933</v>
      </c>
      <c r="G140" s="74"/>
      <c r="H140" s="74"/>
      <c r="I140" s="191"/>
      <c r="J140" s="74"/>
      <c r="K140" s="74"/>
      <c r="L140" s="72"/>
      <c r="M140" s="235"/>
      <c r="N140" s="47"/>
      <c r="O140" s="47"/>
      <c r="P140" s="47"/>
      <c r="Q140" s="47"/>
      <c r="R140" s="47"/>
      <c r="S140" s="47"/>
      <c r="T140" s="95"/>
      <c r="AT140" s="24" t="s">
        <v>155</v>
      </c>
      <c r="AU140" s="24" t="s">
        <v>24</v>
      </c>
    </row>
    <row r="141" s="1" customFormat="1" ht="16.5" customHeight="1">
      <c r="B141" s="46"/>
      <c r="C141" s="221" t="s">
        <v>350</v>
      </c>
      <c r="D141" s="221" t="s">
        <v>147</v>
      </c>
      <c r="E141" s="222" t="s">
        <v>935</v>
      </c>
      <c r="F141" s="223" t="s">
        <v>936</v>
      </c>
      <c r="G141" s="224" t="s">
        <v>325</v>
      </c>
      <c r="H141" s="225">
        <v>40</v>
      </c>
      <c r="I141" s="226"/>
      <c r="J141" s="227">
        <f>ROUND(I141*H141,2)</f>
        <v>0</v>
      </c>
      <c r="K141" s="223" t="s">
        <v>22</v>
      </c>
      <c r="L141" s="72"/>
      <c r="M141" s="228" t="s">
        <v>22</v>
      </c>
      <c r="N141" s="229" t="s">
        <v>47</v>
      </c>
      <c r="O141" s="47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4" t="s">
        <v>181</v>
      </c>
      <c r="AT141" s="24" t="s">
        <v>147</v>
      </c>
      <c r="AU141" s="24" t="s">
        <v>24</v>
      </c>
      <c r="AY141" s="24" t="s">
        <v>144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153</v>
      </c>
      <c r="BK141" s="232">
        <f>ROUND(I141*H141,2)</f>
        <v>0</v>
      </c>
      <c r="BL141" s="24" t="s">
        <v>181</v>
      </c>
      <c r="BM141" s="24" t="s">
        <v>937</v>
      </c>
    </row>
    <row r="142" s="1" customFormat="1">
      <c r="B142" s="46"/>
      <c r="C142" s="74"/>
      <c r="D142" s="233" t="s">
        <v>155</v>
      </c>
      <c r="E142" s="74"/>
      <c r="F142" s="234" t="s">
        <v>936</v>
      </c>
      <c r="G142" s="74"/>
      <c r="H142" s="74"/>
      <c r="I142" s="191"/>
      <c r="J142" s="74"/>
      <c r="K142" s="74"/>
      <c r="L142" s="72"/>
      <c r="M142" s="235"/>
      <c r="N142" s="47"/>
      <c r="O142" s="47"/>
      <c r="P142" s="47"/>
      <c r="Q142" s="47"/>
      <c r="R142" s="47"/>
      <c r="S142" s="47"/>
      <c r="T142" s="95"/>
      <c r="AT142" s="24" t="s">
        <v>155</v>
      </c>
      <c r="AU142" s="24" t="s">
        <v>24</v>
      </c>
    </row>
    <row r="143" s="1" customFormat="1" ht="16.5" customHeight="1">
      <c r="B143" s="46"/>
      <c r="C143" s="221" t="s">
        <v>354</v>
      </c>
      <c r="D143" s="221" t="s">
        <v>147</v>
      </c>
      <c r="E143" s="222" t="s">
        <v>938</v>
      </c>
      <c r="F143" s="223" t="s">
        <v>939</v>
      </c>
      <c r="G143" s="224" t="s">
        <v>325</v>
      </c>
      <c r="H143" s="225">
        <v>27</v>
      </c>
      <c r="I143" s="226"/>
      <c r="J143" s="227">
        <f>ROUND(I143*H143,2)</f>
        <v>0</v>
      </c>
      <c r="K143" s="223" t="s">
        <v>22</v>
      </c>
      <c r="L143" s="72"/>
      <c r="M143" s="228" t="s">
        <v>22</v>
      </c>
      <c r="N143" s="229" t="s">
        <v>47</v>
      </c>
      <c r="O143" s="47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4" t="s">
        <v>181</v>
      </c>
      <c r="AT143" s="24" t="s">
        <v>147</v>
      </c>
      <c r="AU143" s="24" t="s">
        <v>24</v>
      </c>
      <c r="AY143" s="24" t="s">
        <v>144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153</v>
      </c>
      <c r="BK143" s="232">
        <f>ROUND(I143*H143,2)</f>
        <v>0</v>
      </c>
      <c r="BL143" s="24" t="s">
        <v>181</v>
      </c>
      <c r="BM143" s="24" t="s">
        <v>940</v>
      </c>
    </row>
    <row r="144" s="1" customFormat="1">
      <c r="B144" s="46"/>
      <c r="C144" s="74"/>
      <c r="D144" s="233" t="s">
        <v>155</v>
      </c>
      <c r="E144" s="74"/>
      <c r="F144" s="234" t="s">
        <v>939</v>
      </c>
      <c r="G144" s="74"/>
      <c r="H144" s="74"/>
      <c r="I144" s="191"/>
      <c r="J144" s="74"/>
      <c r="K144" s="74"/>
      <c r="L144" s="72"/>
      <c r="M144" s="235"/>
      <c r="N144" s="47"/>
      <c r="O144" s="47"/>
      <c r="P144" s="47"/>
      <c r="Q144" s="47"/>
      <c r="R144" s="47"/>
      <c r="S144" s="47"/>
      <c r="T144" s="95"/>
      <c r="AT144" s="24" t="s">
        <v>155</v>
      </c>
      <c r="AU144" s="24" t="s">
        <v>24</v>
      </c>
    </row>
    <row r="145" s="1" customFormat="1" ht="16.5" customHeight="1">
      <c r="B145" s="46"/>
      <c r="C145" s="221" t="s">
        <v>359</v>
      </c>
      <c r="D145" s="221" t="s">
        <v>147</v>
      </c>
      <c r="E145" s="222" t="s">
        <v>941</v>
      </c>
      <c r="F145" s="223" t="s">
        <v>942</v>
      </c>
      <c r="G145" s="224" t="s">
        <v>325</v>
      </c>
      <c r="H145" s="225">
        <v>12</v>
      </c>
      <c r="I145" s="226"/>
      <c r="J145" s="227">
        <f>ROUND(I145*H145,2)</f>
        <v>0</v>
      </c>
      <c r="K145" s="223" t="s">
        <v>22</v>
      </c>
      <c r="L145" s="72"/>
      <c r="M145" s="228" t="s">
        <v>22</v>
      </c>
      <c r="N145" s="229" t="s">
        <v>47</v>
      </c>
      <c r="O145" s="47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AR145" s="24" t="s">
        <v>181</v>
      </c>
      <c r="AT145" s="24" t="s">
        <v>147</v>
      </c>
      <c r="AU145" s="24" t="s">
        <v>24</v>
      </c>
      <c r="AY145" s="24" t="s">
        <v>144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4" t="s">
        <v>153</v>
      </c>
      <c r="BK145" s="232">
        <f>ROUND(I145*H145,2)</f>
        <v>0</v>
      </c>
      <c r="BL145" s="24" t="s">
        <v>181</v>
      </c>
      <c r="BM145" s="24" t="s">
        <v>943</v>
      </c>
    </row>
    <row r="146" s="1" customFormat="1">
      <c r="B146" s="46"/>
      <c r="C146" s="74"/>
      <c r="D146" s="233" t="s">
        <v>155</v>
      </c>
      <c r="E146" s="74"/>
      <c r="F146" s="234" t="s">
        <v>942</v>
      </c>
      <c r="G146" s="74"/>
      <c r="H146" s="74"/>
      <c r="I146" s="191"/>
      <c r="J146" s="74"/>
      <c r="K146" s="74"/>
      <c r="L146" s="72"/>
      <c r="M146" s="235"/>
      <c r="N146" s="47"/>
      <c r="O146" s="47"/>
      <c r="P146" s="47"/>
      <c r="Q146" s="47"/>
      <c r="R146" s="47"/>
      <c r="S146" s="47"/>
      <c r="T146" s="95"/>
      <c r="AT146" s="24" t="s">
        <v>155</v>
      </c>
      <c r="AU146" s="24" t="s">
        <v>24</v>
      </c>
    </row>
    <row r="147" s="1" customFormat="1" ht="16.5" customHeight="1">
      <c r="B147" s="46"/>
      <c r="C147" s="221" t="s">
        <v>366</v>
      </c>
      <c r="D147" s="221" t="s">
        <v>147</v>
      </c>
      <c r="E147" s="222" t="s">
        <v>944</v>
      </c>
      <c r="F147" s="223" t="s">
        <v>945</v>
      </c>
      <c r="G147" s="224" t="s">
        <v>325</v>
      </c>
      <c r="H147" s="225">
        <v>25</v>
      </c>
      <c r="I147" s="226"/>
      <c r="J147" s="227">
        <f>ROUND(I147*H147,2)</f>
        <v>0</v>
      </c>
      <c r="K147" s="223" t="s">
        <v>22</v>
      </c>
      <c r="L147" s="72"/>
      <c r="M147" s="228" t="s">
        <v>22</v>
      </c>
      <c r="N147" s="229" t="s">
        <v>47</v>
      </c>
      <c r="O147" s="47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AR147" s="24" t="s">
        <v>181</v>
      </c>
      <c r="AT147" s="24" t="s">
        <v>147</v>
      </c>
      <c r="AU147" s="24" t="s">
        <v>24</v>
      </c>
      <c r="AY147" s="24" t="s">
        <v>144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4" t="s">
        <v>153</v>
      </c>
      <c r="BK147" s="232">
        <f>ROUND(I147*H147,2)</f>
        <v>0</v>
      </c>
      <c r="BL147" s="24" t="s">
        <v>181</v>
      </c>
      <c r="BM147" s="24" t="s">
        <v>946</v>
      </c>
    </row>
    <row r="148" s="1" customFormat="1">
      <c r="B148" s="46"/>
      <c r="C148" s="74"/>
      <c r="D148" s="233" t="s">
        <v>155</v>
      </c>
      <c r="E148" s="74"/>
      <c r="F148" s="234" t="s">
        <v>945</v>
      </c>
      <c r="G148" s="74"/>
      <c r="H148" s="74"/>
      <c r="I148" s="191"/>
      <c r="J148" s="74"/>
      <c r="K148" s="74"/>
      <c r="L148" s="72"/>
      <c r="M148" s="235"/>
      <c r="N148" s="47"/>
      <c r="O148" s="47"/>
      <c r="P148" s="47"/>
      <c r="Q148" s="47"/>
      <c r="R148" s="47"/>
      <c r="S148" s="47"/>
      <c r="T148" s="95"/>
      <c r="AT148" s="24" t="s">
        <v>155</v>
      </c>
      <c r="AU148" s="24" t="s">
        <v>24</v>
      </c>
    </row>
    <row r="149" s="1" customFormat="1" ht="16.5" customHeight="1">
      <c r="B149" s="46"/>
      <c r="C149" s="221" t="s">
        <v>374</v>
      </c>
      <c r="D149" s="221" t="s">
        <v>147</v>
      </c>
      <c r="E149" s="222" t="s">
        <v>947</v>
      </c>
      <c r="F149" s="223" t="s">
        <v>948</v>
      </c>
      <c r="G149" s="224" t="s">
        <v>325</v>
      </c>
      <c r="H149" s="225">
        <v>5</v>
      </c>
      <c r="I149" s="226"/>
      <c r="J149" s="227">
        <f>ROUND(I149*H149,2)</f>
        <v>0</v>
      </c>
      <c r="K149" s="223" t="s">
        <v>22</v>
      </c>
      <c r="L149" s="72"/>
      <c r="M149" s="228" t="s">
        <v>22</v>
      </c>
      <c r="N149" s="229" t="s">
        <v>47</v>
      </c>
      <c r="O149" s="47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AR149" s="24" t="s">
        <v>181</v>
      </c>
      <c r="AT149" s="24" t="s">
        <v>147</v>
      </c>
      <c r="AU149" s="24" t="s">
        <v>24</v>
      </c>
      <c r="AY149" s="24" t="s">
        <v>144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153</v>
      </c>
      <c r="BK149" s="232">
        <f>ROUND(I149*H149,2)</f>
        <v>0</v>
      </c>
      <c r="BL149" s="24" t="s">
        <v>181</v>
      </c>
      <c r="BM149" s="24" t="s">
        <v>949</v>
      </c>
    </row>
    <row r="150" s="1" customFormat="1">
      <c r="B150" s="46"/>
      <c r="C150" s="74"/>
      <c r="D150" s="233" t="s">
        <v>155</v>
      </c>
      <c r="E150" s="74"/>
      <c r="F150" s="234" t="s">
        <v>948</v>
      </c>
      <c r="G150" s="74"/>
      <c r="H150" s="74"/>
      <c r="I150" s="191"/>
      <c r="J150" s="74"/>
      <c r="K150" s="74"/>
      <c r="L150" s="72"/>
      <c r="M150" s="235"/>
      <c r="N150" s="47"/>
      <c r="O150" s="47"/>
      <c r="P150" s="47"/>
      <c r="Q150" s="47"/>
      <c r="R150" s="47"/>
      <c r="S150" s="47"/>
      <c r="T150" s="95"/>
      <c r="AT150" s="24" t="s">
        <v>155</v>
      </c>
      <c r="AU150" s="24" t="s">
        <v>24</v>
      </c>
    </row>
    <row r="151" s="1" customFormat="1" ht="16.5" customHeight="1">
      <c r="B151" s="46"/>
      <c r="C151" s="221" t="s">
        <v>384</v>
      </c>
      <c r="D151" s="221" t="s">
        <v>147</v>
      </c>
      <c r="E151" s="222" t="s">
        <v>950</v>
      </c>
      <c r="F151" s="223" t="s">
        <v>951</v>
      </c>
      <c r="G151" s="224" t="s">
        <v>325</v>
      </c>
      <c r="H151" s="225">
        <v>70</v>
      </c>
      <c r="I151" s="226"/>
      <c r="J151" s="227">
        <f>ROUND(I151*H151,2)</f>
        <v>0</v>
      </c>
      <c r="K151" s="223" t="s">
        <v>22</v>
      </c>
      <c r="L151" s="72"/>
      <c r="M151" s="228" t="s">
        <v>22</v>
      </c>
      <c r="N151" s="229" t="s">
        <v>47</v>
      </c>
      <c r="O151" s="47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4" t="s">
        <v>181</v>
      </c>
      <c r="AT151" s="24" t="s">
        <v>147</v>
      </c>
      <c r="AU151" s="24" t="s">
        <v>24</v>
      </c>
      <c r="AY151" s="24" t="s">
        <v>144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4" t="s">
        <v>153</v>
      </c>
      <c r="BK151" s="232">
        <f>ROUND(I151*H151,2)</f>
        <v>0</v>
      </c>
      <c r="BL151" s="24" t="s">
        <v>181</v>
      </c>
      <c r="BM151" s="24" t="s">
        <v>952</v>
      </c>
    </row>
    <row r="152" s="1" customFormat="1">
      <c r="B152" s="46"/>
      <c r="C152" s="74"/>
      <c r="D152" s="233" t="s">
        <v>155</v>
      </c>
      <c r="E152" s="74"/>
      <c r="F152" s="234" t="s">
        <v>951</v>
      </c>
      <c r="G152" s="74"/>
      <c r="H152" s="74"/>
      <c r="I152" s="191"/>
      <c r="J152" s="74"/>
      <c r="K152" s="74"/>
      <c r="L152" s="72"/>
      <c r="M152" s="235"/>
      <c r="N152" s="47"/>
      <c r="O152" s="47"/>
      <c r="P152" s="47"/>
      <c r="Q152" s="47"/>
      <c r="R152" s="47"/>
      <c r="S152" s="47"/>
      <c r="T152" s="95"/>
      <c r="AT152" s="24" t="s">
        <v>155</v>
      </c>
      <c r="AU152" s="24" t="s">
        <v>24</v>
      </c>
    </row>
    <row r="153" s="1" customFormat="1" ht="16.5" customHeight="1">
      <c r="B153" s="46"/>
      <c r="C153" s="221" t="s">
        <v>391</v>
      </c>
      <c r="D153" s="221" t="s">
        <v>147</v>
      </c>
      <c r="E153" s="222" t="s">
        <v>953</v>
      </c>
      <c r="F153" s="223" t="s">
        <v>954</v>
      </c>
      <c r="G153" s="224" t="s">
        <v>325</v>
      </c>
      <c r="H153" s="225">
        <v>110</v>
      </c>
      <c r="I153" s="226"/>
      <c r="J153" s="227">
        <f>ROUND(I153*H153,2)</f>
        <v>0</v>
      </c>
      <c r="K153" s="223" t="s">
        <v>22</v>
      </c>
      <c r="L153" s="72"/>
      <c r="M153" s="228" t="s">
        <v>22</v>
      </c>
      <c r="N153" s="229" t="s">
        <v>47</v>
      </c>
      <c r="O153" s="47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4" t="s">
        <v>181</v>
      </c>
      <c r="AT153" s="24" t="s">
        <v>147</v>
      </c>
      <c r="AU153" s="24" t="s">
        <v>24</v>
      </c>
      <c r="AY153" s="24" t="s">
        <v>144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153</v>
      </c>
      <c r="BK153" s="232">
        <f>ROUND(I153*H153,2)</f>
        <v>0</v>
      </c>
      <c r="BL153" s="24" t="s">
        <v>181</v>
      </c>
      <c r="BM153" s="24" t="s">
        <v>955</v>
      </c>
    </row>
    <row r="154" s="1" customFormat="1">
      <c r="B154" s="46"/>
      <c r="C154" s="74"/>
      <c r="D154" s="233" t="s">
        <v>155</v>
      </c>
      <c r="E154" s="74"/>
      <c r="F154" s="234" t="s">
        <v>954</v>
      </c>
      <c r="G154" s="74"/>
      <c r="H154" s="74"/>
      <c r="I154" s="191"/>
      <c r="J154" s="74"/>
      <c r="K154" s="74"/>
      <c r="L154" s="72"/>
      <c r="M154" s="235"/>
      <c r="N154" s="47"/>
      <c r="O154" s="47"/>
      <c r="P154" s="47"/>
      <c r="Q154" s="47"/>
      <c r="R154" s="47"/>
      <c r="S154" s="47"/>
      <c r="T154" s="95"/>
      <c r="AT154" s="24" t="s">
        <v>155</v>
      </c>
      <c r="AU154" s="24" t="s">
        <v>24</v>
      </c>
    </row>
    <row r="155" s="1" customFormat="1" ht="16.5" customHeight="1">
      <c r="B155" s="46"/>
      <c r="C155" s="221" t="s">
        <v>396</v>
      </c>
      <c r="D155" s="221" t="s">
        <v>147</v>
      </c>
      <c r="E155" s="222" t="s">
        <v>956</v>
      </c>
      <c r="F155" s="223" t="s">
        <v>957</v>
      </c>
      <c r="G155" s="224" t="s">
        <v>325</v>
      </c>
      <c r="H155" s="225">
        <v>25</v>
      </c>
      <c r="I155" s="226"/>
      <c r="J155" s="227">
        <f>ROUND(I155*H155,2)</f>
        <v>0</v>
      </c>
      <c r="K155" s="223" t="s">
        <v>22</v>
      </c>
      <c r="L155" s="72"/>
      <c r="M155" s="228" t="s">
        <v>22</v>
      </c>
      <c r="N155" s="229" t="s">
        <v>47</v>
      </c>
      <c r="O155" s="47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AR155" s="24" t="s">
        <v>181</v>
      </c>
      <c r="AT155" s="24" t="s">
        <v>147</v>
      </c>
      <c r="AU155" s="24" t="s">
        <v>24</v>
      </c>
      <c r="AY155" s="24" t="s">
        <v>144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4" t="s">
        <v>153</v>
      </c>
      <c r="BK155" s="232">
        <f>ROUND(I155*H155,2)</f>
        <v>0</v>
      </c>
      <c r="BL155" s="24" t="s">
        <v>181</v>
      </c>
      <c r="BM155" s="24" t="s">
        <v>958</v>
      </c>
    </row>
    <row r="156" s="1" customFormat="1">
      <c r="B156" s="46"/>
      <c r="C156" s="74"/>
      <c r="D156" s="233" t="s">
        <v>155</v>
      </c>
      <c r="E156" s="74"/>
      <c r="F156" s="234" t="s">
        <v>957</v>
      </c>
      <c r="G156" s="74"/>
      <c r="H156" s="74"/>
      <c r="I156" s="191"/>
      <c r="J156" s="74"/>
      <c r="K156" s="74"/>
      <c r="L156" s="72"/>
      <c r="M156" s="235"/>
      <c r="N156" s="47"/>
      <c r="O156" s="47"/>
      <c r="P156" s="47"/>
      <c r="Q156" s="47"/>
      <c r="R156" s="47"/>
      <c r="S156" s="47"/>
      <c r="T156" s="95"/>
      <c r="AT156" s="24" t="s">
        <v>155</v>
      </c>
      <c r="AU156" s="24" t="s">
        <v>24</v>
      </c>
    </row>
    <row r="157" s="1" customFormat="1" ht="16.5" customHeight="1">
      <c r="B157" s="46"/>
      <c r="C157" s="221" t="s">
        <v>400</v>
      </c>
      <c r="D157" s="221" t="s">
        <v>147</v>
      </c>
      <c r="E157" s="222" t="s">
        <v>959</v>
      </c>
      <c r="F157" s="223" t="s">
        <v>960</v>
      </c>
      <c r="G157" s="224" t="s">
        <v>849</v>
      </c>
      <c r="H157" s="225">
        <v>1</v>
      </c>
      <c r="I157" s="226"/>
      <c r="J157" s="227">
        <f>ROUND(I157*H157,2)</f>
        <v>0</v>
      </c>
      <c r="K157" s="223" t="s">
        <v>22</v>
      </c>
      <c r="L157" s="72"/>
      <c r="M157" s="228" t="s">
        <v>22</v>
      </c>
      <c r="N157" s="229" t="s">
        <v>47</v>
      </c>
      <c r="O157" s="47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AR157" s="24" t="s">
        <v>181</v>
      </c>
      <c r="AT157" s="24" t="s">
        <v>147</v>
      </c>
      <c r="AU157" s="24" t="s">
        <v>24</v>
      </c>
      <c r="AY157" s="24" t="s">
        <v>144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4" t="s">
        <v>153</v>
      </c>
      <c r="BK157" s="232">
        <f>ROUND(I157*H157,2)</f>
        <v>0</v>
      </c>
      <c r="BL157" s="24" t="s">
        <v>181</v>
      </c>
      <c r="BM157" s="24" t="s">
        <v>961</v>
      </c>
    </row>
    <row r="158" s="1" customFormat="1">
      <c r="B158" s="46"/>
      <c r="C158" s="74"/>
      <c r="D158" s="233" t="s">
        <v>155</v>
      </c>
      <c r="E158" s="74"/>
      <c r="F158" s="234" t="s">
        <v>960</v>
      </c>
      <c r="G158" s="74"/>
      <c r="H158" s="74"/>
      <c r="I158" s="191"/>
      <c r="J158" s="74"/>
      <c r="K158" s="74"/>
      <c r="L158" s="72"/>
      <c r="M158" s="235"/>
      <c r="N158" s="47"/>
      <c r="O158" s="47"/>
      <c r="P158" s="47"/>
      <c r="Q158" s="47"/>
      <c r="R158" s="47"/>
      <c r="S158" s="47"/>
      <c r="T158" s="95"/>
      <c r="AT158" s="24" t="s">
        <v>155</v>
      </c>
      <c r="AU158" s="24" t="s">
        <v>24</v>
      </c>
    </row>
    <row r="159" s="1" customFormat="1" ht="16.5" customHeight="1">
      <c r="B159" s="46"/>
      <c r="C159" s="221" t="s">
        <v>404</v>
      </c>
      <c r="D159" s="221" t="s">
        <v>147</v>
      </c>
      <c r="E159" s="222" t="s">
        <v>962</v>
      </c>
      <c r="F159" s="223" t="s">
        <v>963</v>
      </c>
      <c r="G159" s="224" t="s">
        <v>964</v>
      </c>
      <c r="H159" s="225">
        <v>30</v>
      </c>
      <c r="I159" s="226"/>
      <c r="J159" s="227">
        <f>ROUND(I159*H159,2)</f>
        <v>0</v>
      </c>
      <c r="K159" s="223" t="s">
        <v>22</v>
      </c>
      <c r="L159" s="72"/>
      <c r="M159" s="228" t="s">
        <v>22</v>
      </c>
      <c r="N159" s="229" t="s">
        <v>47</v>
      </c>
      <c r="O159" s="47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AR159" s="24" t="s">
        <v>181</v>
      </c>
      <c r="AT159" s="24" t="s">
        <v>147</v>
      </c>
      <c r="AU159" s="24" t="s">
        <v>24</v>
      </c>
      <c r="AY159" s="24" t="s">
        <v>144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4" t="s">
        <v>153</v>
      </c>
      <c r="BK159" s="232">
        <f>ROUND(I159*H159,2)</f>
        <v>0</v>
      </c>
      <c r="BL159" s="24" t="s">
        <v>181</v>
      </c>
      <c r="BM159" s="24" t="s">
        <v>965</v>
      </c>
    </row>
    <row r="160" s="1" customFormat="1">
      <c r="B160" s="46"/>
      <c r="C160" s="74"/>
      <c r="D160" s="233" t="s">
        <v>155</v>
      </c>
      <c r="E160" s="74"/>
      <c r="F160" s="234" t="s">
        <v>963</v>
      </c>
      <c r="G160" s="74"/>
      <c r="H160" s="74"/>
      <c r="I160" s="191"/>
      <c r="J160" s="74"/>
      <c r="K160" s="74"/>
      <c r="L160" s="72"/>
      <c r="M160" s="235"/>
      <c r="N160" s="47"/>
      <c r="O160" s="47"/>
      <c r="P160" s="47"/>
      <c r="Q160" s="47"/>
      <c r="R160" s="47"/>
      <c r="S160" s="47"/>
      <c r="T160" s="95"/>
      <c r="AT160" s="24" t="s">
        <v>155</v>
      </c>
      <c r="AU160" s="24" t="s">
        <v>24</v>
      </c>
    </row>
    <row r="161" s="1" customFormat="1" ht="16.5" customHeight="1">
      <c r="B161" s="46"/>
      <c r="C161" s="221" t="s">
        <v>410</v>
      </c>
      <c r="D161" s="221" t="s">
        <v>147</v>
      </c>
      <c r="E161" s="222" t="s">
        <v>966</v>
      </c>
      <c r="F161" s="223" t="s">
        <v>967</v>
      </c>
      <c r="G161" s="224" t="s">
        <v>407</v>
      </c>
      <c r="H161" s="225">
        <v>1</v>
      </c>
      <c r="I161" s="226"/>
      <c r="J161" s="227">
        <f>ROUND(I161*H161,2)</f>
        <v>0</v>
      </c>
      <c r="K161" s="223" t="s">
        <v>22</v>
      </c>
      <c r="L161" s="72"/>
      <c r="M161" s="228" t="s">
        <v>22</v>
      </c>
      <c r="N161" s="229" t="s">
        <v>47</v>
      </c>
      <c r="O161" s="47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4" t="s">
        <v>181</v>
      </c>
      <c r="AT161" s="24" t="s">
        <v>147</v>
      </c>
      <c r="AU161" s="24" t="s">
        <v>24</v>
      </c>
      <c r="AY161" s="24" t="s">
        <v>144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4" t="s">
        <v>153</v>
      </c>
      <c r="BK161" s="232">
        <f>ROUND(I161*H161,2)</f>
        <v>0</v>
      </c>
      <c r="BL161" s="24" t="s">
        <v>181</v>
      </c>
      <c r="BM161" s="24" t="s">
        <v>968</v>
      </c>
    </row>
    <row r="162" s="1" customFormat="1">
      <c r="B162" s="46"/>
      <c r="C162" s="74"/>
      <c r="D162" s="233" t="s">
        <v>155</v>
      </c>
      <c r="E162" s="74"/>
      <c r="F162" s="234" t="s">
        <v>969</v>
      </c>
      <c r="G162" s="74"/>
      <c r="H162" s="74"/>
      <c r="I162" s="191"/>
      <c r="J162" s="74"/>
      <c r="K162" s="74"/>
      <c r="L162" s="72"/>
      <c r="M162" s="235"/>
      <c r="N162" s="47"/>
      <c r="O162" s="47"/>
      <c r="P162" s="47"/>
      <c r="Q162" s="47"/>
      <c r="R162" s="47"/>
      <c r="S162" s="47"/>
      <c r="T162" s="95"/>
      <c r="AT162" s="24" t="s">
        <v>155</v>
      </c>
      <c r="AU162" s="24" t="s">
        <v>24</v>
      </c>
    </row>
    <row r="163" s="1" customFormat="1" ht="16.5" customHeight="1">
      <c r="B163" s="46"/>
      <c r="C163" s="221" t="s">
        <v>415</v>
      </c>
      <c r="D163" s="221" t="s">
        <v>147</v>
      </c>
      <c r="E163" s="222" t="s">
        <v>970</v>
      </c>
      <c r="F163" s="223" t="s">
        <v>971</v>
      </c>
      <c r="G163" s="224" t="s">
        <v>849</v>
      </c>
      <c r="H163" s="225">
        <v>1</v>
      </c>
      <c r="I163" s="226"/>
      <c r="J163" s="227">
        <f>ROUND(I163*H163,2)</f>
        <v>0</v>
      </c>
      <c r="K163" s="223" t="s">
        <v>22</v>
      </c>
      <c r="L163" s="72"/>
      <c r="M163" s="228" t="s">
        <v>22</v>
      </c>
      <c r="N163" s="229" t="s">
        <v>47</v>
      </c>
      <c r="O163" s="47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AR163" s="24" t="s">
        <v>181</v>
      </c>
      <c r="AT163" s="24" t="s">
        <v>147</v>
      </c>
      <c r="AU163" s="24" t="s">
        <v>24</v>
      </c>
      <c r="AY163" s="24" t="s">
        <v>144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4" t="s">
        <v>153</v>
      </c>
      <c r="BK163" s="232">
        <f>ROUND(I163*H163,2)</f>
        <v>0</v>
      </c>
      <c r="BL163" s="24" t="s">
        <v>181</v>
      </c>
      <c r="BM163" s="24" t="s">
        <v>972</v>
      </c>
    </row>
    <row r="164" s="1" customFormat="1">
      <c r="B164" s="46"/>
      <c r="C164" s="74"/>
      <c r="D164" s="233" t="s">
        <v>155</v>
      </c>
      <c r="E164" s="74"/>
      <c r="F164" s="234" t="s">
        <v>971</v>
      </c>
      <c r="G164" s="74"/>
      <c r="H164" s="74"/>
      <c r="I164" s="191"/>
      <c r="J164" s="74"/>
      <c r="K164" s="74"/>
      <c r="L164" s="72"/>
      <c r="M164" s="235"/>
      <c r="N164" s="47"/>
      <c r="O164" s="47"/>
      <c r="P164" s="47"/>
      <c r="Q164" s="47"/>
      <c r="R164" s="47"/>
      <c r="S164" s="47"/>
      <c r="T164" s="95"/>
      <c r="AT164" s="24" t="s">
        <v>155</v>
      </c>
      <c r="AU164" s="24" t="s">
        <v>24</v>
      </c>
    </row>
    <row r="165" s="1" customFormat="1" ht="16.5" customHeight="1">
      <c r="B165" s="46"/>
      <c r="C165" s="221" t="s">
        <v>420</v>
      </c>
      <c r="D165" s="221" t="s">
        <v>147</v>
      </c>
      <c r="E165" s="222" t="s">
        <v>973</v>
      </c>
      <c r="F165" s="223" t="s">
        <v>974</v>
      </c>
      <c r="G165" s="224" t="s">
        <v>849</v>
      </c>
      <c r="H165" s="225">
        <v>1</v>
      </c>
      <c r="I165" s="226"/>
      <c r="J165" s="227">
        <f>ROUND(I165*H165,2)</f>
        <v>0</v>
      </c>
      <c r="K165" s="223" t="s">
        <v>22</v>
      </c>
      <c r="L165" s="72"/>
      <c r="M165" s="228" t="s">
        <v>22</v>
      </c>
      <c r="N165" s="229" t="s">
        <v>47</v>
      </c>
      <c r="O165" s="47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AR165" s="24" t="s">
        <v>181</v>
      </c>
      <c r="AT165" s="24" t="s">
        <v>147</v>
      </c>
      <c r="AU165" s="24" t="s">
        <v>24</v>
      </c>
      <c r="AY165" s="24" t="s">
        <v>144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4" t="s">
        <v>153</v>
      </c>
      <c r="BK165" s="232">
        <f>ROUND(I165*H165,2)</f>
        <v>0</v>
      </c>
      <c r="BL165" s="24" t="s">
        <v>181</v>
      </c>
      <c r="BM165" s="24" t="s">
        <v>975</v>
      </c>
    </row>
    <row r="166" s="1" customFormat="1">
      <c r="B166" s="46"/>
      <c r="C166" s="74"/>
      <c r="D166" s="233" t="s">
        <v>155</v>
      </c>
      <c r="E166" s="74"/>
      <c r="F166" s="234" t="s">
        <v>974</v>
      </c>
      <c r="G166" s="74"/>
      <c r="H166" s="74"/>
      <c r="I166" s="191"/>
      <c r="J166" s="74"/>
      <c r="K166" s="74"/>
      <c r="L166" s="72"/>
      <c r="M166" s="291"/>
      <c r="N166" s="292"/>
      <c r="O166" s="292"/>
      <c r="P166" s="292"/>
      <c r="Q166" s="292"/>
      <c r="R166" s="292"/>
      <c r="S166" s="292"/>
      <c r="T166" s="293"/>
      <c r="AT166" s="24" t="s">
        <v>155</v>
      </c>
      <c r="AU166" s="24" t="s">
        <v>24</v>
      </c>
    </row>
    <row r="167" s="1" customFormat="1" ht="6.96" customHeight="1">
      <c r="B167" s="67"/>
      <c r="C167" s="68"/>
      <c r="D167" s="68"/>
      <c r="E167" s="68"/>
      <c r="F167" s="68"/>
      <c r="G167" s="68"/>
      <c r="H167" s="68"/>
      <c r="I167" s="166"/>
      <c r="J167" s="68"/>
      <c r="K167" s="68"/>
      <c r="L167" s="72"/>
    </row>
  </sheetData>
  <sheetProtection sheet="1" autoFilter="0" formatColumns="0" formatRows="0" objects="1" scenarios="1" spinCount="100000" saltValue="ohNPTrnWRkJqUFVePJ9fh6N9PQcZFIlDH6tLAYWq6z++C+HSzSNnQ+M2VNUyXM4Tsb7ddy8eV4EBPUv6UFL/Lg==" hashValue="OPTZNQNYdrMgi1UJbOAr4pLT1mUYAGfMuNCX7hMJlKjxEKNVmS4FfwFmfdzvVyivGK0C0Q8g9zJ9K2wwQOBzOA==" algorithmName="SHA-512" password="CC35"/>
  <autoFilter ref="C76:K166"/>
  <mergeCells count="10">
    <mergeCell ref="E7:H7"/>
    <mergeCell ref="E9:H9"/>
    <mergeCell ref="E24:H24"/>
    <mergeCell ref="E45:H45"/>
    <mergeCell ref="E47:H47"/>
    <mergeCell ref="J51:J52"/>
    <mergeCell ref="E67:H67"/>
    <mergeCell ref="E69:H69"/>
    <mergeCell ref="G1:H1"/>
    <mergeCell ref="L2:V2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89</v>
      </c>
      <c r="G1" s="139" t="s">
        <v>90</v>
      </c>
      <c r="H1" s="139"/>
      <c r="I1" s="140"/>
      <c r="J1" s="139" t="s">
        <v>91</v>
      </c>
      <c r="K1" s="138" t="s">
        <v>92</v>
      </c>
      <c r="L1" s="139" t="s">
        <v>93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88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24</v>
      </c>
    </row>
    <row r="4" ht="36.96" customHeight="1">
      <c r="B4" s="28"/>
      <c r="C4" s="29"/>
      <c r="D4" s="30" t="s">
        <v>94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Stavební úpravy bytu č.1, Mariánská 204, Česká Lípa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95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976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26</v>
      </c>
      <c r="G12" s="47"/>
      <c r="H12" s="47"/>
      <c r="I12" s="146" t="s">
        <v>27</v>
      </c>
      <c r="J12" s="147" t="str">
        <f>'Rekapitulace stavby'!AN8</f>
        <v>25. 7. 2018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46" t="s">
        <v>32</v>
      </c>
      <c r="J14" s="35" t="s">
        <v>22</v>
      </c>
      <c r="K14" s="51"/>
    </row>
    <row r="15" s="1" customFormat="1" ht="18" customHeight="1">
      <c r="B15" s="46"/>
      <c r="C15" s="47"/>
      <c r="D15" s="47"/>
      <c r="E15" s="35" t="s">
        <v>33</v>
      </c>
      <c r="F15" s="47"/>
      <c r="G15" s="47"/>
      <c r="H15" s="47"/>
      <c r="I15" s="146" t="s">
        <v>34</v>
      </c>
      <c r="J15" s="35" t="s">
        <v>22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35</v>
      </c>
      <c r="E17" s="47"/>
      <c r="F17" s="47"/>
      <c r="G17" s="47"/>
      <c r="H17" s="47"/>
      <c r="I17" s="146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34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37</v>
      </c>
      <c r="E20" s="47"/>
      <c r="F20" s="47"/>
      <c r="G20" s="47"/>
      <c r="H20" s="47"/>
      <c r="I20" s="146" t="s">
        <v>32</v>
      </c>
      <c r="J20" s="35" t="s">
        <v>22</v>
      </c>
      <c r="K20" s="51"/>
    </row>
    <row r="21" s="1" customFormat="1" ht="18" customHeight="1">
      <c r="B21" s="46"/>
      <c r="C21" s="47"/>
      <c r="D21" s="47"/>
      <c r="E21" s="35" t="s">
        <v>38</v>
      </c>
      <c r="F21" s="47"/>
      <c r="G21" s="47"/>
      <c r="H21" s="47"/>
      <c r="I21" s="146" t="s">
        <v>34</v>
      </c>
      <c r="J21" s="35" t="s">
        <v>22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22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41</v>
      </c>
      <c r="E27" s="47"/>
      <c r="F27" s="47"/>
      <c r="G27" s="47"/>
      <c r="H27" s="47"/>
      <c r="I27" s="144"/>
      <c r="J27" s="155">
        <f>ROUND(J83,2)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56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57">
        <f>ROUND(SUM(BE83:BE130), 2)</f>
        <v>0</v>
      </c>
      <c r="G30" s="47"/>
      <c r="H30" s="47"/>
      <c r="I30" s="158">
        <v>0.20999999999999999</v>
      </c>
      <c r="J30" s="157">
        <f>ROUND(ROUND((SUM(BE83:BE130)),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57">
        <f>ROUND(SUM(BF83:BF130), 2)</f>
        <v>0</v>
      </c>
      <c r="G31" s="47"/>
      <c r="H31" s="47"/>
      <c r="I31" s="158">
        <v>0.14999999999999999</v>
      </c>
      <c r="J31" s="157">
        <f>ROUND(ROUND((SUM(BF83:BF130)),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57">
        <f>ROUND(SUM(BG83:BG130),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57">
        <f>ROUND(SUM(BH83:BH130),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57">
        <f>ROUND(SUM(BI83:BI130),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51</v>
      </c>
      <c r="E36" s="98"/>
      <c r="F36" s="98"/>
      <c r="G36" s="161" t="s">
        <v>52</v>
      </c>
      <c r="H36" s="162" t="s">
        <v>53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97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Stavební úpravy bytu č.1, Mariánská 204, Česká Lípa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95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180725-3 - Ústřední vytápění - byt č.1, Mariánská 204, Česká Lípa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>Česká Lípa</v>
      </c>
      <c r="G49" s="47"/>
      <c r="H49" s="47"/>
      <c r="I49" s="146" t="s">
        <v>27</v>
      </c>
      <c r="J49" s="147" t="str">
        <f>IF(J12="","",J12)</f>
        <v>25. 7. 2018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>Město Česká Lípa</v>
      </c>
      <c r="G51" s="47"/>
      <c r="H51" s="47"/>
      <c r="I51" s="146" t="s">
        <v>37</v>
      </c>
      <c r="J51" s="44" t="str">
        <f>E21</f>
        <v>Ing. Kateřina Iwanejko</v>
      </c>
      <c r="K51" s="51"/>
    </row>
    <row r="52" s="1" customFormat="1" ht="14.4" customHeight="1">
      <c r="B52" s="46"/>
      <c r="C52" s="40" t="s">
        <v>35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98</v>
      </c>
      <c r="D54" s="159"/>
      <c r="E54" s="159"/>
      <c r="F54" s="159"/>
      <c r="G54" s="159"/>
      <c r="H54" s="159"/>
      <c r="I54" s="173"/>
      <c r="J54" s="174" t="s">
        <v>99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100</v>
      </c>
      <c r="D56" s="47"/>
      <c r="E56" s="47"/>
      <c r="F56" s="47"/>
      <c r="G56" s="47"/>
      <c r="H56" s="47"/>
      <c r="I56" s="144"/>
      <c r="J56" s="155">
        <f>J83</f>
        <v>0</v>
      </c>
      <c r="K56" s="51"/>
      <c r="AU56" s="24" t="s">
        <v>101</v>
      </c>
    </row>
    <row r="57" s="7" customFormat="1" ht="24.96" customHeight="1">
      <c r="B57" s="177"/>
      <c r="C57" s="178"/>
      <c r="D57" s="179" t="s">
        <v>109</v>
      </c>
      <c r="E57" s="180"/>
      <c r="F57" s="180"/>
      <c r="G57" s="180"/>
      <c r="H57" s="180"/>
      <c r="I57" s="181"/>
      <c r="J57" s="182">
        <f>J84</f>
        <v>0</v>
      </c>
      <c r="K57" s="183"/>
    </row>
    <row r="58" s="8" customFormat="1" ht="19.92" customHeight="1">
      <c r="B58" s="184"/>
      <c r="C58" s="185"/>
      <c r="D58" s="186" t="s">
        <v>977</v>
      </c>
      <c r="E58" s="187"/>
      <c r="F58" s="187"/>
      <c r="G58" s="187"/>
      <c r="H58" s="187"/>
      <c r="I58" s="188"/>
      <c r="J58" s="189">
        <f>J85</f>
        <v>0</v>
      </c>
      <c r="K58" s="190"/>
    </row>
    <row r="59" s="8" customFormat="1" ht="19.92" customHeight="1">
      <c r="B59" s="184"/>
      <c r="C59" s="185"/>
      <c r="D59" s="186" t="s">
        <v>978</v>
      </c>
      <c r="E59" s="187"/>
      <c r="F59" s="187"/>
      <c r="G59" s="187"/>
      <c r="H59" s="187"/>
      <c r="I59" s="188"/>
      <c r="J59" s="189">
        <f>J88</f>
        <v>0</v>
      </c>
      <c r="K59" s="190"/>
    </row>
    <row r="60" s="8" customFormat="1" ht="19.92" customHeight="1">
      <c r="B60" s="184"/>
      <c r="C60" s="185"/>
      <c r="D60" s="186" t="s">
        <v>979</v>
      </c>
      <c r="E60" s="187"/>
      <c r="F60" s="187"/>
      <c r="G60" s="187"/>
      <c r="H60" s="187"/>
      <c r="I60" s="188"/>
      <c r="J60" s="189">
        <f>J98</f>
        <v>0</v>
      </c>
      <c r="K60" s="190"/>
    </row>
    <row r="61" s="8" customFormat="1" ht="19.92" customHeight="1">
      <c r="B61" s="184"/>
      <c r="C61" s="185"/>
      <c r="D61" s="186" t="s">
        <v>980</v>
      </c>
      <c r="E61" s="187"/>
      <c r="F61" s="187"/>
      <c r="G61" s="187"/>
      <c r="H61" s="187"/>
      <c r="I61" s="188"/>
      <c r="J61" s="189">
        <f>J105</f>
        <v>0</v>
      </c>
      <c r="K61" s="190"/>
    </row>
    <row r="62" s="7" customFormat="1" ht="24.96" customHeight="1">
      <c r="B62" s="177"/>
      <c r="C62" s="178"/>
      <c r="D62" s="179" t="s">
        <v>123</v>
      </c>
      <c r="E62" s="180"/>
      <c r="F62" s="180"/>
      <c r="G62" s="180"/>
      <c r="H62" s="180"/>
      <c r="I62" s="181"/>
      <c r="J62" s="182">
        <f>J126</f>
        <v>0</v>
      </c>
      <c r="K62" s="183"/>
    </row>
    <row r="63" s="8" customFormat="1" ht="19.92" customHeight="1">
      <c r="B63" s="184"/>
      <c r="C63" s="185"/>
      <c r="D63" s="186" t="s">
        <v>126</v>
      </c>
      <c r="E63" s="187"/>
      <c r="F63" s="187"/>
      <c r="G63" s="187"/>
      <c r="H63" s="187"/>
      <c r="I63" s="188"/>
      <c r="J63" s="189">
        <f>J127</f>
        <v>0</v>
      </c>
      <c r="K63" s="190"/>
    </row>
    <row r="64" s="1" customFormat="1" ht="21.84" customHeight="1">
      <c r="B64" s="46"/>
      <c r="C64" s="47"/>
      <c r="D64" s="47"/>
      <c r="E64" s="47"/>
      <c r="F64" s="47"/>
      <c r="G64" s="47"/>
      <c r="H64" s="47"/>
      <c r="I64" s="144"/>
      <c r="J64" s="47"/>
      <c r="K64" s="51"/>
    </row>
    <row r="65" s="1" customFormat="1" ht="6.96" customHeight="1">
      <c r="B65" s="67"/>
      <c r="C65" s="68"/>
      <c r="D65" s="68"/>
      <c r="E65" s="68"/>
      <c r="F65" s="68"/>
      <c r="G65" s="68"/>
      <c r="H65" s="68"/>
      <c r="I65" s="166"/>
      <c r="J65" s="68"/>
      <c r="K65" s="69"/>
    </row>
    <row r="69" s="1" customFormat="1" ht="6.96" customHeight="1">
      <c r="B69" s="70"/>
      <c r="C69" s="71"/>
      <c r="D69" s="71"/>
      <c r="E69" s="71"/>
      <c r="F69" s="71"/>
      <c r="G69" s="71"/>
      <c r="H69" s="71"/>
      <c r="I69" s="169"/>
      <c r="J69" s="71"/>
      <c r="K69" s="71"/>
      <c r="L69" s="72"/>
    </row>
    <row r="70" s="1" customFormat="1" ht="36.96" customHeight="1">
      <c r="B70" s="46"/>
      <c r="C70" s="73" t="s">
        <v>128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4.4" customHeight="1">
      <c r="B72" s="46"/>
      <c r="C72" s="76" t="s">
        <v>18</v>
      </c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6.5" customHeight="1">
      <c r="B73" s="46"/>
      <c r="C73" s="74"/>
      <c r="D73" s="74"/>
      <c r="E73" s="192" t="str">
        <f>E7</f>
        <v>Stavební úpravy bytu č.1, Mariánská 204, Česká Lípa</v>
      </c>
      <c r="F73" s="76"/>
      <c r="G73" s="76"/>
      <c r="H73" s="76"/>
      <c r="I73" s="191"/>
      <c r="J73" s="74"/>
      <c r="K73" s="74"/>
      <c r="L73" s="72"/>
    </row>
    <row r="74" s="1" customFormat="1" ht="14.4" customHeight="1">
      <c r="B74" s="46"/>
      <c r="C74" s="76" t="s">
        <v>95</v>
      </c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17.25" customHeight="1">
      <c r="B75" s="46"/>
      <c r="C75" s="74"/>
      <c r="D75" s="74"/>
      <c r="E75" s="82" t="str">
        <f>E9</f>
        <v>180725-3 - Ústřední vytápění - byt č.1, Mariánská 204, Česká Lípa</v>
      </c>
      <c r="F75" s="74"/>
      <c r="G75" s="74"/>
      <c r="H75" s="74"/>
      <c r="I75" s="191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 ht="18" customHeight="1">
      <c r="B77" s="46"/>
      <c r="C77" s="76" t="s">
        <v>25</v>
      </c>
      <c r="D77" s="74"/>
      <c r="E77" s="74"/>
      <c r="F77" s="193" t="str">
        <f>F12</f>
        <v>Česká Lípa</v>
      </c>
      <c r="G77" s="74"/>
      <c r="H77" s="74"/>
      <c r="I77" s="194" t="s">
        <v>27</v>
      </c>
      <c r="J77" s="85" t="str">
        <f>IF(J12="","",J12)</f>
        <v>25. 7. 2018</v>
      </c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>
      <c r="B79" s="46"/>
      <c r="C79" s="76" t="s">
        <v>31</v>
      </c>
      <c r="D79" s="74"/>
      <c r="E79" s="74"/>
      <c r="F79" s="193" t="str">
        <f>E15</f>
        <v>Město Česká Lípa</v>
      </c>
      <c r="G79" s="74"/>
      <c r="H79" s="74"/>
      <c r="I79" s="194" t="s">
        <v>37</v>
      </c>
      <c r="J79" s="193" t="str">
        <f>E21</f>
        <v>Ing. Kateřina Iwanejko</v>
      </c>
      <c r="K79" s="74"/>
      <c r="L79" s="72"/>
    </row>
    <row r="80" s="1" customFormat="1" ht="14.4" customHeight="1">
      <c r="B80" s="46"/>
      <c r="C80" s="76" t="s">
        <v>35</v>
      </c>
      <c r="D80" s="74"/>
      <c r="E80" s="74"/>
      <c r="F80" s="193" t="str">
        <f>IF(E18="","",E18)</f>
        <v/>
      </c>
      <c r="G80" s="74"/>
      <c r="H80" s="74"/>
      <c r="I80" s="191"/>
      <c r="J80" s="74"/>
      <c r="K80" s="74"/>
      <c r="L80" s="72"/>
    </row>
    <row r="81" s="1" customFormat="1" ht="10.32" customHeight="1">
      <c r="B81" s="46"/>
      <c r="C81" s="74"/>
      <c r="D81" s="74"/>
      <c r="E81" s="74"/>
      <c r="F81" s="74"/>
      <c r="G81" s="74"/>
      <c r="H81" s="74"/>
      <c r="I81" s="191"/>
      <c r="J81" s="74"/>
      <c r="K81" s="74"/>
      <c r="L81" s="72"/>
    </row>
    <row r="82" s="9" customFormat="1" ht="29.28" customHeight="1">
      <c r="B82" s="195"/>
      <c r="C82" s="196" t="s">
        <v>129</v>
      </c>
      <c r="D82" s="197" t="s">
        <v>60</v>
      </c>
      <c r="E82" s="197" t="s">
        <v>56</v>
      </c>
      <c r="F82" s="197" t="s">
        <v>130</v>
      </c>
      <c r="G82" s="197" t="s">
        <v>131</v>
      </c>
      <c r="H82" s="197" t="s">
        <v>132</v>
      </c>
      <c r="I82" s="198" t="s">
        <v>133</v>
      </c>
      <c r="J82" s="197" t="s">
        <v>99</v>
      </c>
      <c r="K82" s="199" t="s">
        <v>134</v>
      </c>
      <c r="L82" s="200"/>
      <c r="M82" s="102" t="s">
        <v>135</v>
      </c>
      <c r="N82" s="103" t="s">
        <v>45</v>
      </c>
      <c r="O82" s="103" t="s">
        <v>136</v>
      </c>
      <c r="P82" s="103" t="s">
        <v>137</v>
      </c>
      <c r="Q82" s="103" t="s">
        <v>138</v>
      </c>
      <c r="R82" s="103" t="s">
        <v>139</v>
      </c>
      <c r="S82" s="103" t="s">
        <v>140</v>
      </c>
      <c r="T82" s="104" t="s">
        <v>141</v>
      </c>
    </row>
    <row r="83" s="1" customFormat="1" ht="29.28" customHeight="1">
      <c r="B83" s="46"/>
      <c r="C83" s="108" t="s">
        <v>100</v>
      </c>
      <c r="D83" s="74"/>
      <c r="E83" s="74"/>
      <c r="F83" s="74"/>
      <c r="G83" s="74"/>
      <c r="H83" s="74"/>
      <c r="I83" s="191"/>
      <c r="J83" s="201">
        <f>BK83</f>
        <v>0</v>
      </c>
      <c r="K83" s="74"/>
      <c r="L83" s="72"/>
      <c r="M83" s="105"/>
      <c r="N83" s="106"/>
      <c r="O83" s="106"/>
      <c r="P83" s="202">
        <f>P84+P126</f>
        <v>0</v>
      </c>
      <c r="Q83" s="106"/>
      <c r="R83" s="202">
        <f>R84+R126</f>
        <v>0.81225033950000003</v>
      </c>
      <c r="S83" s="106"/>
      <c r="T83" s="203">
        <f>T84+T126</f>
        <v>0</v>
      </c>
      <c r="AT83" s="24" t="s">
        <v>74</v>
      </c>
      <c r="AU83" s="24" t="s">
        <v>101</v>
      </c>
      <c r="BK83" s="204">
        <f>BK84+BK126</f>
        <v>0</v>
      </c>
    </row>
    <row r="84" s="10" customFormat="1" ht="37.44" customHeight="1">
      <c r="B84" s="205"/>
      <c r="C84" s="206"/>
      <c r="D84" s="207" t="s">
        <v>74</v>
      </c>
      <c r="E84" s="208" t="s">
        <v>370</v>
      </c>
      <c r="F84" s="208" t="s">
        <v>371</v>
      </c>
      <c r="G84" s="206"/>
      <c r="H84" s="206"/>
      <c r="I84" s="209"/>
      <c r="J84" s="210">
        <f>BK84</f>
        <v>0</v>
      </c>
      <c r="K84" s="206"/>
      <c r="L84" s="211"/>
      <c r="M84" s="212"/>
      <c r="N84" s="213"/>
      <c r="O84" s="213"/>
      <c r="P84" s="214">
        <f>P85+P88+P98+P105</f>
        <v>0</v>
      </c>
      <c r="Q84" s="213"/>
      <c r="R84" s="214">
        <f>R85+R88+R98+R105</f>
        <v>0.81225033950000003</v>
      </c>
      <c r="S84" s="213"/>
      <c r="T84" s="215">
        <f>T85+T88+T98+T105</f>
        <v>0</v>
      </c>
      <c r="AR84" s="216" t="s">
        <v>24</v>
      </c>
      <c r="AT84" s="217" t="s">
        <v>74</v>
      </c>
      <c r="AU84" s="217" t="s">
        <v>75</v>
      </c>
      <c r="AY84" s="216" t="s">
        <v>144</v>
      </c>
      <c r="BK84" s="218">
        <f>BK85+BK88+BK98+BK105</f>
        <v>0</v>
      </c>
    </row>
    <row r="85" s="10" customFormat="1" ht="19.92" customHeight="1">
      <c r="B85" s="205"/>
      <c r="C85" s="206"/>
      <c r="D85" s="207" t="s">
        <v>74</v>
      </c>
      <c r="E85" s="219" t="s">
        <v>981</v>
      </c>
      <c r="F85" s="219" t="s">
        <v>982</v>
      </c>
      <c r="G85" s="206"/>
      <c r="H85" s="206"/>
      <c r="I85" s="209"/>
      <c r="J85" s="220">
        <f>BK85</f>
        <v>0</v>
      </c>
      <c r="K85" s="206"/>
      <c r="L85" s="211"/>
      <c r="M85" s="212"/>
      <c r="N85" s="213"/>
      <c r="O85" s="213"/>
      <c r="P85" s="214">
        <f>SUM(P86:P87)</f>
        <v>0</v>
      </c>
      <c r="Q85" s="213"/>
      <c r="R85" s="214">
        <f>SUM(R86:R87)</f>
        <v>0.046550000000000001</v>
      </c>
      <c r="S85" s="213"/>
      <c r="T85" s="215">
        <f>SUM(T86:T87)</f>
        <v>0</v>
      </c>
      <c r="AR85" s="216" t="s">
        <v>24</v>
      </c>
      <c r="AT85" s="217" t="s">
        <v>74</v>
      </c>
      <c r="AU85" s="217" t="s">
        <v>24</v>
      </c>
      <c r="AY85" s="216" t="s">
        <v>144</v>
      </c>
      <c r="BK85" s="218">
        <f>SUM(BK86:BK87)</f>
        <v>0</v>
      </c>
    </row>
    <row r="86" s="1" customFormat="1" ht="38.25" customHeight="1">
      <c r="B86" s="46"/>
      <c r="C86" s="221" t="s">
        <v>24</v>
      </c>
      <c r="D86" s="221" t="s">
        <v>147</v>
      </c>
      <c r="E86" s="222" t="s">
        <v>983</v>
      </c>
      <c r="F86" s="223" t="s">
        <v>984</v>
      </c>
      <c r="G86" s="224" t="s">
        <v>418</v>
      </c>
      <c r="H86" s="225">
        <v>1</v>
      </c>
      <c r="I86" s="226"/>
      <c r="J86" s="227">
        <f>ROUND(I86*H86,2)</f>
        <v>0</v>
      </c>
      <c r="K86" s="223" t="s">
        <v>22</v>
      </c>
      <c r="L86" s="72"/>
      <c r="M86" s="228" t="s">
        <v>22</v>
      </c>
      <c r="N86" s="229" t="s">
        <v>47</v>
      </c>
      <c r="O86" s="47"/>
      <c r="P86" s="230">
        <f>O86*H86</f>
        <v>0</v>
      </c>
      <c r="Q86" s="230">
        <v>0.046550000000000001</v>
      </c>
      <c r="R86" s="230">
        <f>Q86*H86</f>
        <v>0.046550000000000001</v>
      </c>
      <c r="S86" s="230">
        <v>0</v>
      </c>
      <c r="T86" s="231">
        <f>S86*H86</f>
        <v>0</v>
      </c>
      <c r="AR86" s="24" t="s">
        <v>181</v>
      </c>
      <c r="AT86" s="24" t="s">
        <v>147</v>
      </c>
      <c r="AU86" s="24" t="s">
        <v>153</v>
      </c>
      <c r="AY86" s="24" t="s">
        <v>144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153</v>
      </c>
      <c r="BK86" s="232">
        <f>ROUND(I86*H86,2)</f>
        <v>0</v>
      </c>
      <c r="BL86" s="24" t="s">
        <v>181</v>
      </c>
      <c r="BM86" s="24" t="s">
        <v>985</v>
      </c>
    </row>
    <row r="87" s="1" customFormat="1" ht="16.5" customHeight="1">
      <c r="B87" s="46"/>
      <c r="C87" s="221" t="s">
        <v>153</v>
      </c>
      <c r="D87" s="221" t="s">
        <v>147</v>
      </c>
      <c r="E87" s="222" t="s">
        <v>986</v>
      </c>
      <c r="F87" s="223" t="s">
        <v>987</v>
      </c>
      <c r="G87" s="224" t="s">
        <v>387</v>
      </c>
      <c r="H87" s="290"/>
      <c r="I87" s="226"/>
      <c r="J87" s="227">
        <f>ROUND(I87*H87,2)</f>
        <v>0</v>
      </c>
      <c r="K87" s="223" t="s">
        <v>151</v>
      </c>
      <c r="L87" s="72"/>
      <c r="M87" s="228" t="s">
        <v>22</v>
      </c>
      <c r="N87" s="229" t="s">
        <v>47</v>
      </c>
      <c r="O87" s="47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4" t="s">
        <v>181</v>
      </c>
      <c r="AT87" s="24" t="s">
        <v>147</v>
      </c>
      <c r="AU87" s="24" t="s">
        <v>153</v>
      </c>
      <c r="AY87" s="24" t="s">
        <v>144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4" t="s">
        <v>153</v>
      </c>
      <c r="BK87" s="232">
        <f>ROUND(I87*H87,2)</f>
        <v>0</v>
      </c>
      <c r="BL87" s="24" t="s">
        <v>181</v>
      </c>
      <c r="BM87" s="24" t="s">
        <v>988</v>
      </c>
    </row>
    <row r="88" s="10" customFormat="1" ht="29.88" customHeight="1">
      <c r="B88" s="205"/>
      <c r="C88" s="206"/>
      <c r="D88" s="207" t="s">
        <v>74</v>
      </c>
      <c r="E88" s="219" t="s">
        <v>989</v>
      </c>
      <c r="F88" s="219" t="s">
        <v>990</v>
      </c>
      <c r="G88" s="206"/>
      <c r="H88" s="206"/>
      <c r="I88" s="209"/>
      <c r="J88" s="220">
        <f>BK88</f>
        <v>0</v>
      </c>
      <c r="K88" s="206"/>
      <c r="L88" s="211"/>
      <c r="M88" s="212"/>
      <c r="N88" s="213"/>
      <c r="O88" s="213"/>
      <c r="P88" s="214">
        <f>SUM(P89:P97)</f>
        <v>0</v>
      </c>
      <c r="Q88" s="213"/>
      <c r="R88" s="214">
        <f>SUM(R89:R97)</f>
        <v>0.06216</v>
      </c>
      <c r="S88" s="213"/>
      <c r="T88" s="215">
        <f>SUM(T89:T97)</f>
        <v>0</v>
      </c>
      <c r="AR88" s="216" t="s">
        <v>153</v>
      </c>
      <c r="AT88" s="217" t="s">
        <v>74</v>
      </c>
      <c r="AU88" s="217" t="s">
        <v>24</v>
      </c>
      <c r="AY88" s="216" t="s">
        <v>144</v>
      </c>
      <c r="BK88" s="218">
        <f>SUM(BK89:BK97)</f>
        <v>0</v>
      </c>
    </row>
    <row r="89" s="1" customFormat="1" ht="25.5" customHeight="1">
      <c r="B89" s="46"/>
      <c r="C89" s="221" t="s">
        <v>145</v>
      </c>
      <c r="D89" s="221" t="s">
        <v>147</v>
      </c>
      <c r="E89" s="222" t="s">
        <v>991</v>
      </c>
      <c r="F89" s="223" t="s">
        <v>992</v>
      </c>
      <c r="G89" s="224" t="s">
        <v>325</v>
      </c>
      <c r="H89" s="225">
        <v>15</v>
      </c>
      <c r="I89" s="226"/>
      <c r="J89" s="227">
        <f>ROUND(I89*H89,2)</f>
        <v>0</v>
      </c>
      <c r="K89" s="223" t="s">
        <v>22</v>
      </c>
      <c r="L89" s="72"/>
      <c r="M89" s="228" t="s">
        <v>22</v>
      </c>
      <c r="N89" s="229" t="s">
        <v>47</v>
      </c>
      <c r="O89" s="47"/>
      <c r="P89" s="230">
        <f>O89*H89</f>
        <v>0</v>
      </c>
      <c r="Q89" s="230">
        <v>0.00044999999999999999</v>
      </c>
      <c r="R89" s="230">
        <f>Q89*H89</f>
        <v>0.0067499999999999999</v>
      </c>
      <c r="S89" s="230">
        <v>0</v>
      </c>
      <c r="T89" s="231">
        <f>S89*H89</f>
        <v>0</v>
      </c>
      <c r="AR89" s="24" t="s">
        <v>181</v>
      </c>
      <c r="AT89" s="24" t="s">
        <v>147</v>
      </c>
      <c r="AU89" s="24" t="s">
        <v>153</v>
      </c>
      <c r="AY89" s="24" t="s">
        <v>144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153</v>
      </c>
      <c r="BK89" s="232">
        <f>ROUND(I89*H89,2)</f>
        <v>0</v>
      </c>
      <c r="BL89" s="24" t="s">
        <v>181</v>
      </c>
      <c r="BM89" s="24" t="s">
        <v>993</v>
      </c>
    </row>
    <row r="90" s="1" customFormat="1">
      <c r="B90" s="46"/>
      <c r="C90" s="74"/>
      <c r="D90" s="233" t="s">
        <v>155</v>
      </c>
      <c r="E90" s="74"/>
      <c r="F90" s="234" t="s">
        <v>992</v>
      </c>
      <c r="G90" s="74"/>
      <c r="H90" s="74"/>
      <c r="I90" s="191"/>
      <c r="J90" s="74"/>
      <c r="K90" s="74"/>
      <c r="L90" s="72"/>
      <c r="M90" s="235"/>
      <c r="N90" s="47"/>
      <c r="O90" s="47"/>
      <c r="P90" s="47"/>
      <c r="Q90" s="47"/>
      <c r="R90" s="47"/>
      <c r="S90" s="47"/>
      <c r="T90" s="95"/>
      <c r="AT90" s="24" t="s">
        <v>155</v>
      </c>
      <c r="AU90" s="24" t="s">
        <v>153</v>
      </c>
    </row>
    <row r="91" s="1" customFormat="1" ht="25.5" customHeight="1">
      <c r="B91" s="46"/>
      <c r="C91" s="221" t="s">
        <v>152</v>
      </c>
      <c r="D91" s="221" t="s">
        <v>147</v>
      </c>
      <c r="E91" s="222" t="s">
        <v>994</v>
      </c>
      <c r="F91" s="223" t="s">
        <v>995</v>
      </c>
      <c r="G91" s="224" t="s">
        <v>325</v>
      </c>
      <c r="H91" s="225">
        <v>63</v>
      </c>
      <c r="I91" s="226"/>
      <c r="J91" s="227">
        <f>ROUND(I91*H91,2)</f>
        <v>0</v>
      </c>
      <c r="K91" s="223" t="s">
        <v>22</v>
      </c>
      <c r="L91" s="72"/>
      <c r="M91" s="228" t="s">
        <v>22</v>
      </c>
      <c r="N91" s="229" t="s">
        <v>47</v>
      </c>
      <c r="O91" s="47"/>
      <c r="P91" s="230">
        <f>O91*H91</f>
        <v>0</v>
      </c>
      <c r="Q91" s="230">
        <v>0.00055999999999999995</v>
      </c>
      <c r="R91" s="230">
        <f>Q91*H91</f>
        <v>0.035279999999999999</v>
      </c>
      <c r="S91" s="230">
        <v>0</v>
      </c>
      <c r="T91" s="231">
        <f>S91*H91</f>
        <v>0</v>
      </c>
      <c r="AR91" s="24" t="s">
        <v>181</v>
      </c>
      <c r="AT91" s="24" t="s">
        <v>147</v>
      </c>
      <c r="AU91" s="24" t="s">
        <v>153</v>
      </c>
      <c r="AY91" s="24" t="s">
        <v>144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153</v>
      </c>
      <c r="BK91" s="232">
        <f>ROUND(I91*H91,2)</f>
        <v>0</v>
      </c>
      <c r="BL91" s="24" t="s">
        <v>181</v>
      </c>
      <c r="BM91" s="24" t="s">
        <v>996</v>
      </c>
    </row>
    <row r="92" s="1" customFormat="1">
      <c r="B92" s="46"/>
      <c r="C92" s="74"/>
      <c r="D92" s="233" t="s">
        <v>155</v>
      </c>
      <c r="E92" s="74"/>
      <c r="F92" s="234" t="s">
        <v>995</v>
      </c>
      <c r="G92" s="74"/>
      <c r="H92" s="74"/>
      <c r="I92" s="191"/>
      <c r="J92" s="74"/>
      <c r="K92" s="74"/>
      <c r="L92" s="72"/>
      <c r="M92" s="235"/>
      <c r="N92" s="47"/>
      <c r="O92" s="47"/>
      <c r="P92" s="47"/>
      <c r="Q92" s="47"/>
      <c r="R92" s="47"/>
      <c r="S92" s="47"/>
      <c r="T92" s="95"/>
      <c r="AT92" s="24" t="s">
        <v>155</v>
      </c>
      <c r="AU92" s="24" t="s">
        <v>153</v>
      </c>
    </row>
    <row r="93" s="1" customFormat="1" ht="25.5" customHeight="1">
      <c r="B93" s="46"/>
      <c r="C93" s="221" t="s">
        <v>185</v>
      </c>
      <c r="D93" s="221" t="s">
        <v>147</v>
      </c>
      <c r="E93" s="222" t="s">
        <v>997</v>
      </c>
      <c r="F93" s="223" t="s">
        <v>998</v>
      </c>
      <c r="G93" s="224" t="s">
        <v>325</v>
      </c>
      <c r="H93" s="225">
        <v>7</v>
      </c>
      <c r="I93" s="226"/>
      <c r="J93" s="227">
        <f>ROUND(I93*H93,2)</f>
        <v>0</v>
      </c>
      <c r="K93" s="223" t="s">
        <v>22</v>
      </c>
      <c r="L93" s="72"/>
      <c r="M93" s="228" t="s">
        <v>22</v>
      </c>
      <c r="N93" s="229" t="s">
        <v>47</v>
      </c>
      <c r="O93" s="47"/>
      <c r="P93" s="230">
        <f>O93*H93</f>
        <v>0</v>
      </c>
      <c r="Q93" s="230">
        <v>0.00068999999999999997</v>
      </c>
      <c r="R93" s="230">
        <f>Q93*H93</f>
        <v>0.0048300000000000001</v>
      </c>
      <c r="S93" s="230">
        <v>0</v>
      </c>
      <c r="T93" s="231">
        <f>S93*H93</f>
        <v>0</v>
      </c>
      <c r="AR93" s="24" t="s">
        <v>181</v>
      </c>
      <c r="AT93" s="24" t="s">
        <v>147</v>
      </c>
      <c r="AU93" s="24" t="s">
        <v>153</v>
      </c>
      <c r="AY93" s="24" t="s">
        <v>144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4" t="s">
        <v>153</v>
      </c>
      <c r="BK93" s="232">
        <f>ROUND(I93*H93,2)</f>
        <v>0</v>
      </c>
      <c r="BL93" s="24" t="s">
        <v>181</v>
      </c>
      <c r="BM93" s="24" t="s">
        <v>999</v>
      </c>
    </row>
    <row r="94" s="1" customFormat="1">
      <c r="B94" s="46"/>
      <c r="C94" s="74"/>
      <c r="D94" s="233" t="s">
        <v>155</v>
      </c>
      <c r="E94" s="74"/>
      <c r="F94" s="234" t="s">
        <v>998</v>
      </c>
      <c r="G94" s="74"/>
      <c r="H94" s="74"/>
      <c r="I94" s="191"/>
      <c r="J94" s="74"/>
      <c r="K94" s="74"/>
      <c r="L94" s="72"/>
      <c r="M94" s="235"/>
      <c r="N94" s="47"/>
      <c r="O94" s="47"/>
      <c r="P94" s="47"/>
      <c r="Q94" s="47"/>
      <c r="R94" s="47"/>
      <c r="S94" s="47"/>
      <c r="T94" s="95"/>
      <c r="AT94" s="24" t="s">
        <v>155</v>
      </c>
      <c r="AU94" s="24" t="s">
        <v>153</v>
      </c>
    </row>
    <row r="95" s="1" customFormat="1" ht="25.5" customHeight="1">
      <c r="B95" s="46"/>
      <c r="C95" s="221" t="s">
        <v>193</v>
      </c>
      <c r="D95" s="221" t="s">
        <v>147</v>
      </c>
      <c r="E95" s="222" t="s">
        <v>1000</v>
      </c>
      <c r="F95" s="223" t="s">
        <v>1001</v>
      </c>
      <c r="G95" s="224" t="s">
        <v>325</v>
      </c>
      <c r="H95" s="225">
        <v>85</v>
      </c>
      <c r="I95" s="226"/>
      <c r="J95" s="227">
        <f>ROUND(I95*H95,2)</f>
        <v>0</v>
      </c>
      <c r="K95" s="223" t="s">
        <v>22</v>
      </c>
      <c r="L95" s="72"/>
      <c r="M95" s="228" t="s">
        <v>22</v>
      </c>
      <c r="N95" s="229" t="s">
        <v>47</v>
      </c>
      <c r="O95" s="47"/>
      <c r="P95" s="230">
        <f>O95*H95</f>
        <v>0</v>
      </c>
      <c r="Q95" s="230">
        <v>0.00018000000000000001</v>
      </c>
      <c r="R95" s="230">
        <f>Q95*H95</f>
        <v>0.015300000000000001</v>
      </c>
      <c r="S95" s="230">
        <v>0</v>
      </c>
      <c r="T95" s="231">
        <f>S95*H95</f>
        <v>0</v>
      </c>
      <c r="AR95" s="24" t="s">
        <v>181</v>
      </c>
      <c r="AT95" s="24" t="s">
        <v>147</v>
      </c>
      <c r="AU95" s="24" t="s">
        <v>153</v>
      </c>
      <c r="AY95" s="24" t="s">
        <v>144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153</v>
      </c>
      <c r="BK95" s="232">
        <f>ROUND(I95*H95,2)</f>
        <v>0</v>
      </c>
      <c r="BL95" s="24" t="s">
        <v>181</v>
      </c>
      <c r="BM95" s="24" t="s">
        <v>1002</v>
      </c>
    </row>
    <row r="96" s="1" customFormat="1" ht="16.5" customHeight="1">
      <c r="B96" s="46"/>
      <c r="C96" s="221" t="s">
        <v>201</v>
      </c>
      <c r="D96" s="221" t="s">
        <v>147</v>
      </c>
      <c r="E96" s="222" t="s">
        <v>1003</v>
      </c>
      <c r="F96" s="223" t="s">
        <v>1004</v>
      </c>
      <c r="G96" s="224" t="s">
        <v>387</v>
      </c>
      <c r="H96" s="290"/>
      <c r="I96" s="226"/>
      <c r="J96" s="227">
        <f>ROUND(I96*H96,2)</f>
        <v>0</v>
      </c>
      <c r="K96" s="223" t="s">
        <v>151</v>
      </c>
      <c r="L96" s="72"/>
      <c r="M96" s="228" t="s">
        <v>22</v>
      </c>
      <c r="N96" s="229" t="s">
        <v>47</v>
      </c>
      <c r="O96" s="47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4" t="s">
        <v>181</v>
      </c>
      <c r="AT96" s="24" t="s">
        <v>147</v>
      </c>
      <c r="AU96" s="24" t="s">
        <v>153</v>
      </c>
      <c r="AY96" s="24" t="s">
        <v>144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153</v>
      </c>
      <c r="BK96" s="232">
        <f>ROUND(I96*H96,2)</f>
        <v>0</v>
      </c>
      <c r="BL96" s="24" t="s">
        <v>181</v>
      </c>
      <c r="BM96" s="24" t="s">
        <v>1005</v>
      </c>
    </row>
    <row r="97" s="1" customFormat="1">
      <c r="B97" s="46"/>
      <c r="C97" s="74"/>
      <c r="D97" s="233" t="s">
        <v>155</v>
      </c>
      <c r="E97" s="74"/>
      <c r="F97" s="234" t="s">
        <v>1006</v>
      </c>
      <c r="G97" s="74"/>
      <c r="H97" s="74"/>
      <c r="I97" s="191"/>
      <c r="J97" s="74"/>
      <c r="K97" s="74"/>
      <c r="L97" s="72"/>
      <c r="M97" s="235"/>
      <c r="N97" s="47"/>
      <c r="O97" s="47"/>
      <c r="P97" s="47"/>
      <c r="Q97" s="47"/>
      <c r="R97" s="47"/>
      <c r="S97" s="47"/>
      <c r="T97" s="95"/>
      <c r="AT97" s="24" t="s">
        <v>155</v>
      </c>
      <c r="AU97" s="24" t="s">
        <v>153</v>
      </c>
    </row>
    <row r="98" s="10" customFormat="1" ht="29.88" customHeight="1">
      <c r="B98" s="205"/>
      <c r="C98" s="206"/>
      <c r="D98" s="207" t="s">
        <v>74</v>
      </c>
      <c r="E98" s="219" t="s">
        <v>1007</v>
      </c>
      <c r="F98" s="219" t="s">
        <v>1008</v>
      </c>
      <c r="G98" s="206"/>
      <c r="H98" s="206"/>
      <c r="I98" s="209"/>
      <c r="J98" s="220">
        <f>BK98</f>
        <v>0</v>
      </c>
      <c r="K98" s="206"/>
      <c r="L98" s="211"/>
      <c r="M98" s="212"/>
      <c r="N98" s="213"/>
      <c r="O98" s="213"/>
      <c r="P98" s="214">
        <f>SUM(P99:P104)</f>
        <v>0</v>
      </c>
      <c r="Q98" s="213"/>
      <c r="R98" s="214">
        <f>SUM(R99:R104)</f>
        <v>0.0039203394999999999</v>
      </c>
      <c r="S98" s="213"/>
      <c r="T98" s="215">
        <f>SUM(T99:T104)</f>
        <v>0</v>
      </c>
      <c r="AR98" s="216" t="s">
        <v>153</v>
      </c>
      <c r="AT98" s="217" t="s">
        <v>74</v>
      </c>
      <c r="AU98" s="217" t="s">
        <v>24</v>
      </c>
      <c r="AY98" s="216" t="s">
        <v>144</v>
      </c>
      <c r="BK98" s="218">
        <f>SUM(BK99:BK104)</f>
        <v>0</v>
      </c>
    </row>
    <row r="99" s="1" customFormat="1" ht="16.5" customHeight="1">
      <c r="B99" s="46"/>
      <c r="C99" s="221" t="s">
        <v>207</v>
      </c>
      <c r="D99" s="221" t="s">
        <v>147</v>
      </c>
      <c r="E99" s="222" t="s">
        <v>1009</v>
      </c>
      <c r="F99" s="223" t="s">
        <v>1010</v>
      </c>
      <c r="G99" s="224" t="s">
        <v>196</v>
      </c>
      <c r="H99" s="225">
        <v>11</v>
      </c>
      <c r="I99" s="226"/>
      <c r="J99" s="227">
        <f>ROUND(I99*H99,2)</f>
        <v>0</v>
      </c>
      <c r="K99" s="223" t="s">
        <v>151</v>
      </c>
      <c r="L99" s="72"/>
      <c r="M99" s="228" t="s">
        <v>22</v>
      </c>
      <c r="N99" s="229" t="s">
        <v>47</v>
      </c>
      <c r="O99" s="47"/>
      <c r="P99" s="230">
        <f>O99*H99</f>
        <v>0</v>
      </c>
      <c r="Q99" s="230">
        <v>0.00013999999999999999</v>
      </c>
      <c r="R99" s="230">
        <f>Q99*H99</f>
        <v>0.0015399999999999999</v>
      </c>
      <c r="S99" s="230">
        <v>0</v>
      </c>
      <c r="T99" s="231">
        <f>S99*H99</f>
        <v>0</v>
      </c>
      <c r="AR99" s="24" t="s">
        <v>181</v>
      </c>
      <c r="AT99" s="24" t="s">
        <v>147</v>
      </c>
      <c r="AU99" s="24" t="s">
        <v>153</v>
      </c>
      <c r="AY99" s="24" t="s">
        <v>144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153</v>
      </c>
      <c r="BK99" s="232">
        <f>ROUND(I99*H99,2)</f>
        <v>0</v>
      </c>
      <c r="BL99" s="24" t="s">
        <v>181</v>
      </c>
      <c r="BM99" s="24" t="s">
        <v>1011</v>
      </c>
    </row>
    <row r="100" s="1" customFormat="1" ht="16.5" customHeight="1">
      <c r="B100" s="46"/>
      <c r="C100" s="221" t="s">
        <v>212</v>
      </c>
      <c r="D100" s="221" t="s">
        <v>147</v>
      </c>
      <c r="E100" s="222" t="s">
        <v>1012</v>
      </c>
      <c r="F100" s="223" t="s">
        <v>1013</v>
      </c>
      <c r="G100" s="224" t="s">
        <v>196</v>
      </c>
      <c r="H100" s="225">
        <v>7</v>
      </c>
      <c r="I100" s="226"/>
      <c r="J100" s="227">
        <f>ROUND(I100*H100,2)</f>
        <v>0</v>
      </c>
      <c r="K100" s="223" t="s">
        <v>151</v>
      </c>
      <c r="L100" s="72"/>
      <c r="M100" s="228" t="s">
        <v>22</v>
      </c>
      <c r="N100" s="229" t="s">
        <v>47</v>
      </c>
      <c r="O100" s="47"/>
      <c r="P100" s="230">
        <f>O100*H100</f>
        <v>0</v>
      </c>
      <c r="Q100" s="230">
        <v>0.00034004849999999997</v>
      </c>
      <c r="R100" s="230">
        <f>Q100*H100</f>
        <v>0.0023803394999999997</v>
      </c>
      <c r="S100" s="230">
        <v>0</v>
      </c>
      <c r="T100" s="231">
        <f>S100*H100</f>
        <v>0</v>
      </c>
      <c r="AR100" s="24" t="s">
        <v>181</v>
      </c>
      <c r="AT100" s="24" t="s">
        <v>147</v>
      </c>
      <c r="AU100" s="24" t="s">
        <v>153</v>
      </c>
      <c r="AY100" s="24" t="s">
        <v>144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153</v>
      </c>
      <c r="BK100" s="232">
        <f>ROUND(I100*H100,2)</f>
        <v>0</v>
      </c>
      <c r="BL100" s="24" t="s">
        <v>181</v>
      </c>
      <c r="BM100" s="24" t="s">
        <v>1014</v>
      </c>
    </row>
    <row r="101" s="1" customFormat="1" ht="25.5" customHeight="1">
      <c r="B101" s="46"/>
      <c r="C101" s="221" t="s">
        <v>29</v>
      </c>
      <c r="D101" s="221" t="s">
        <v>147</v>
      </c>
      <c r="E101" s="222" t="s">
        <v>1015</v>
      </c>
      <c r="F101" s="223" t="s">
        <v>1016</v>
      </c>
      <c r="G101" s="224" t="s">
        <v>418</v>
      </c>
      <c r="H101" s="225">
        <v>1</v>
      </c>
      <c r="I101" s="226"/>
      <c r="J101" s="227">
        <f>ROUND(I101*H101,2)</f>
        <v>0</v>
      </c>
      <c r="K101" s="223" t="s">
        <v>22</v>
      </c>
      <c r="L101" s="72"/>
      <c r="M101" s="228" t="s">
        <v>22</v>
      </c>
      <c r="N101" s="229" t="s">
        <v>47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152</v>
      </c>
      <c r="AT101" s="24" t="s">
        <v>147</v>
      </c>
      <c r="AU101" s="24" t="s">
        <v>153</v>
      </c>
      <c r="AY101" s="24" t="s">
        <v>144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153</v>
      </c>
      <c r="BK101" s="232">
        <f>ROUND(I101*H101,2)</f>
        <v>0</v>
      </c>
      <c r="BL101" s="24" t="s">
        <v>152</v>
      </c>
      <c r="BM101" s="24" t="s">
        <v>1017</v>
      </c>
    </row>
    <row r="102" s="1" customFormat="1">
      <c r="B102" s="46"/>
      <c r="C102" s="74"/>
      <c r="D102" s="233" t="s">
        <v>155</v>
      </c>
      <c r="E102" s="74"/>
      <c r="F102" s="234" t="s">
        <v>1018</v>
      </c>
      <c r="G102" s="74"/>
      <c r="H102" s="74"/>
      <c r="I102" s="191"/>
      <c r="J102" s="74"/>
      <c r="K102" s="74"/>
      <c r="L102" s="72"/>
      <c r="M102" s="235"/>
      <c r="N102" s="47"/>
      <c r="O102" s="47"/>
      <c r="P102" s="47"/>
      <c r="Q102" s="47"/>
      <c r="R102" s="47"/>
      <c r="S102" s="47"/>
      <c r="T102" s="95"/>
      <c r="AT102" s="24" t="s">
        <v>155</v>
      </c>
      <c r="AU102" s="24" t="s">
        <v>153</v>
      </c>
    </row>
    <row r="103" s="1" customFormat="1" ht="16.5" customHeight="1">
      <c r="B103" s="46"/>
      <c r="C103" s="221" t="s">
        <v>221</v>
      </c>
      <c r="D103" s="221" t="s">
        <v>147</v>
      </c>
      <c r="E103" s="222" t="s">
        <v>1019</v>
      </c>
      <c r="F103" s="223" t="s">
        <v>1020</v>
      </c>
      <c r="G103" s="224" t="s">
        <v>387</v>
      </c>
      <c r="H103" s="290"/>
      <c r="I103" s="226"/>
      <c r="J103" s="227">
        <f>ROUND(I103*H103,2)</f>
        <v>0</v>
      </c>
      <c r="K103" s="223" t="s">
        <v>151</v>
      </c>
      <c r="L103" s="72"/>
      <c r="M103" s="228" t="s">
        <v>22</v>
      </c>
      <c r="N103" s="229" t="s">
        <v>47</v>
      </c>
      <c r="O103" s="4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4" t="s">
        <v>181</v>
      </c>
      <c r="AT103" s="24" t="s">
        <v>147</v>
      </c>
      <c r="AU103" s="24" t="s">
        <v>153</v>
      </c>
      <c r="AY103" s="24" t="s">
        <v>144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153</v>
      </c>
      <c r="BK103" s="232">
        <f>ROUND(I103*H103,2)</f>
        <v>0</v>
      </c>
      <c r="BL103" s="24" t="s">
        <v>181</v>
      </c>
      <c r="BM103" s="24" t="s">
        <v>1021</v>
      </c>
    </row>
    <row r="104" s="1" customFormat="1">
      <c r="B104" s="46"/>
      <c r="C104" s="74"/>
      <c r="D104" s="233" t="s">
        <v>155</v>
      </c>
      <c r="E104" s="74"/>
      <c r="F104" s="234" t="s">
        <v>1022</v>
      </c>
      <c r="G104" s="74"/>
      <c r="H104" s="74"/>
      <c r="I104" s="191"/>
      <c r="J104" s="74"/>
      <c r="K104" s="74"/>
      <c r="L104" s="72"/>
      <c r="M104" s="235"/>
      <c r="N104" s="47"/>
      <c r="O104" s="47"/>
      <c r="P104" s="47"/>
      <c r="Q104" s="47"/>
      <c r="R104" s="47"/>
      <c r="S104" s="47"/>
      <c r="T104" s="95"/>
      <c r="AT104" s="24" t="s">
        <v>155</v>
      </c>
      <c r="AU104" s="24" t="s">
        <v>153</v>
      </c>
    </row>
    <row r="105" s="10" customFormat="1" ht="29.88" customHeight="1">
      <c r="B105" s="205"/>
      <c r="C105" s="206"/>
      <c r="D105" s="207" t="s">
        <v>74</v>
      </c>
      <c r="E105" s="219" t="s">
        <v>1023</v>
      </c>
      <c r="F105" s="219" t="s">
        <v>1024</v>
      </c>
      <c r="G105" s="206"/>
      <c r="H105" s="206"/>
      <c r="I105" s="209"/>
      <c r="J105" s="220">
        <f>BK105</f>
        <v>0</v>
      </c>
      <c r="K105" s="206"/>
      <c r="L105" s="211"/>
      <c r="M105" s="212"/>
      <c r="N105" s="213"/>
      <c r="O105" s="213"/>
      <c r="P105" s="214">
        <f>SUM(P106:P125)</f>
        <v>0</v>
      </c>
      <c r="Q105" s="213"/>
      <c r="R105" s="214">
        <f>SUM(R106:R125)</f>
        <v>0.69962000000000002</v>
      </c>
      <c r="S105" s="213"/>
      <c r="T105" s="215">
        <f>SUM(T106:T125)</f>
        <v>0</v>
      </c>
      <c r="AR105" s="216" t="s">
        <v>153</v>
      </c>
      <c r="AT105" s="217" t="s">
        <v>74</v>
      </c>
      <c r="AU105" s="217" t="s">
        <v>24</v>
      </c>
      <c r="AY105" s="216" t="s">
        <v>144</v>
      </c>
      <c r="BK105" s="218">
        <f>SUM(BK106:BK125)</f>
        <v>0</v>
      </c>
    </row>
    <row r="106" s="1" customFormat="1" ht="25.5" customHeight="1">
      <c r="B106" s="46"/>
      <c r="C106" s="221" t="s">
        <v>234</v>
      </c>
      <c r="D106" s="221" t="s">
        <v>147</v>
      </c>
      <c r="E106" s="222" t="s">
        <v>1025</v>
      </c>
      <c r="F106" s="223" t="s">
        <v>1026</v>
      </c>
      <c r="G106" s="224" t="s">
        <v>196</v>
      </c>
      <c r="H106" s="225">
        <v>3</v>
      </c>
      <c r="I106" s="226"/>
      <c r="J106" s="227">
        <f>ROUND(I106*H106,2)</f>
        <v>0</v>
      </c>
      <c r="K106" s="223" t="s">
        <v>151</v>
      </c>
      <c r="L106" s="72"/>
      <c r="M106" s="228" t="s">
        <v>22</v>
      </c>
      <c r="N106" s="229" t="s">
        <v>47</v>
      </c>
      <c r="O106" s="47"/>
      <c r="P106" s="230">
        <f>O106*H106</f>
        <v>0</v>
      </c>
      <c r="Q106" s="230">
        <v>0.035680000000000003</v>
      </c>
      <c r="R106" s="230">
        <f>Q106*H106</f>
        <v>0.10704000000000001</v>
      </c>
      <c r="S106" s="230">
        <v>0</v>
      </c>
      <c r="T106" s="231">
        <f>S106*H106</f>
        <v>0</v>
      </c>
      <c r="AR106" s="24" t="s">
        <v>181</v>
      </c>
      <c r="AT106" s="24" t="s">
        <v>147</v>
      </c>
      <c r="AU106" s="24" t="s">
        <v>153</v>
      </c>
      <c r="AY106" s="24" t="s">
        <v>144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153</v>
      </c>
      <c r="BK106" s="232">
        <f>ROUND(I106*H106,2)</f>
        <v>0</v>
      </c>
      <c r="BL106" s="24" t="s">
        <v>181</v>
      </c>
      <c r="BM106" s="24" t="s">
        <v>1027</v>
      </c>
    </row>
    <row r="107" s="1" customFormat="1">
      <c r="B107" s="46"/>
      <c r="C107" s="74"/>
      <c r="D107" s="233" t="s">
        <v>155</v>
      </c>
      <c r="E107" s="74"/>
      <c r="F107" s="234" t="s">
        <v>1028</v>
      </c>
      <c r="G107" s="74"/>
      <c r="H107" s="74"/>
      <c r="I107" s="191"/>
      <c r="J107" s="74"/>
      <c r="K107" s="74"/>
      <c r="L107" s="72"/>
      <c r="M107" s="235"/>
      <c r="N107" s="47"/>
      <c r="O107" s="47"/>
      <c r="P107" s="47"/>
      <c r="Q107" s="47"/>
      <c r="R107" s="47"/>
      <c r="S107" s="47"/>
      <c r="T107" s="95"/>
      <c r="AT107" s="24" t="s">
        <v>155</v>
      </c>
      <c r="AU107" s="24" t="s">
        <v>153</v>
      </c>
    </row>
    <row r="108" s="1" customFormat="1" ht="25.5" customHeight="1">
      <c r="B108" s="46"/>
      <c r="C108" s="221" t="s">
        <v>238</v>
      </c>
      <c r="D108" s="221" t="s">
        <v>147</v>
      </c>
      <c r="E108" s="222" t="s">
        <v>1029</v>
      </c>
      <c r="F108" s="223" t="s">
        <v>1030</v>
      </c>
      <c r="G108" s="224" t="s">
        <v>196</v>
      </c>
      <c r="H108" s="225">
        <v>3</v>
      </c>
      <c r="I108" s="226"/>
      <c r="J108" s="227">
        <f>ROUND(I108*H108,2)</f>
        <v>0</v>
      </c>
      <c r="K108" s="223" t="s">
        <v>151</v>
      </c>
      <c r="L108" s="72"/>
      <c r="M108" s="228" t="s">
        <v>22</v>
      </c>
      <c r="N108" s="229" t="s">
        <v>47</v>
      </c>
      <c r="O108" s="47"/>
      <c r="P108" s="230">
        <f>O108*H108</f>
        <v>0</v>
      </c>
      <c r="Q108" s="230">
        <v>0.058000000000000003</v>
      </c>
      <c r="R108" s="230">
        <f>Q108*H108</f>
        <v>0.17400000000000002</v>
      </c>
      <c r="S108" s="230">
        <v>0</v>
      </c>
      <c r="T108" s="231">
        <f>S108*H108</f>
        <v>0</v>
      </c>
      <c r="AR108" s="24" t="s">
        <v>181</v>
      </c>
      <c r="AT108" s="24" t="s">
        <v>147</v>
      </c>
      <c r="AU108" s="24" t="s">
        <v>153</v>
      </c>
      <c r="AY108" s="24" t="s">
        <v>144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153</v>
      </c>
      <c r="BK108" s="232">
        <f>ROUND(I108*H108,2)</f>
        <v>0</v>
      </c>
      <c r="BL108" s="24" t="s">
        <v>181</v>
      </c>
      <c r="BM108" s="24" t="s">
        <v>1031</v>
      </c>
    </row>
    <row r="109" s="1" customFormat="1">
      <c r="B109" s="46"/>
      <c r="C109" s="74"/>
      <c r="D109" s="233" t="s">
        <v>155</v>
      </c>
      <c r="E109" s="74"/>
      <c r="F109" s="234" t="s">
        <v>1032</v>
      </c>
      <c r="G109" s="74"/>
      <c r="H109" s="74"/>
      <c r="I109" s="191"/>
      <c r="J109" s="74"/>
      <c r="K109" s="74"/>
      <c r="L109" s="72"/>
      <c r="M109" s="235"/>
      <c r="N109" s="47"/>
      <c r="O109" s="47"/>
      <c r="P109" s="47"/>
      <c r="Q109" s="47"/>
      <c r="R109" s="47"/>
      <c r="S109" s="47"/>
      <c r="T109" s="95"/>
      <c r="AT109" s="24" t="s">
        <v>155</v>
      </c>
      <c r="AU109" s="24" t="s">
        <v>153</v>
      </c>
    </row>
    <row r="110" s="1" customFormat="1" ht="25.5" customHeight="1">
      <c r="B110" s="46"/>
      <c r="C110" s="221" t="s">
        <v>245</v>
      </c>
      <c r="D110" s="221" t="s">
        <v>147</v>
      </c>
      <c r="E110" s="222" t="s">
        <v>1033</v>
      </c>
      <c r="F110" s="223" t="s">
        <v>1034</v>
      </c>
      <c r="G110" s="224" t="s">
        <v>196</v>
      </c>
      <c r="H110" s="225">
        <v>3</v>
      </c>
      <c r="I110" s="226"/>
      <c r="J110" s="227">
        <f>ROUND(I110*H110,2)</f>
        <v>0</v>
      </c>
      <c r="K110" s="223" t="s">
        <v>151</v>
      </c>
      <c r="L110" s="72"/>
      <c r="M110" s="228" t="s">
        <v>22</v>
      </c>
      <c r="N110" s="229" t="s">
        <v>47</v>
      </c>
      <c r="O110" s="47"/>
      <c r="P110" s="230">
        <f>O110*H110</f>
        <v>0</v>
      </c>
      <c r="Q110" s="230">
        <v>0.069159999999999999</v>
      </c>
      <c r="R110" s="230">
        <f>Q110*H110</f>
        <v>0.20748</v>
      </c>
      <c r="S110" s="230">
        <v>0</v>
      </c>
      <c r="T110" s="231">
        <f>S110*H110</f>
        <v>0</v>
      </c>
      <c r="AR110" s="24" t="s">
        <v>181</v>
      </c>
      <c r="AT110" s="24" t="s">
        <v>147</v>
      </c>
      <c r="AU110" s="24" t="s">
        <v>153</v>
      </c>
      <c r="AY110" s="24" t="s">
        <v>144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4" t="s">
        <v>153</v>
      </c>
      <c r="BK110" s="232">
        <f>ROUND(I110*H110,2)</f>
        <v>0</v>
      </c>
      <c r="BL110" s="24" t="s">
        <v>181</v>
      </c>
      <c r="BM110" s="24" t="s">
        <v>1035</v>
      </c>
    </row>
    <row r="111" s="1" customFormat="1">
      <c r="B111" s="46"/>
      <c r="C111" s="74"/>
      <c r="D111" s="233" t="s">
        <v>155</v>
      </c>
      <c r="E111" s="74"/>
      <c r="F111" s="234" t="s">
        <v>1036</v>
      </c>
      <c r="G111" s="74"/>
      <c r="H111" s="74"/>
      <c r="I111" s="191"/>
      <c r="J111" s="74"/>
      <c r="K111" s="74"/>
      <c r="L111" s="72"/>
      <c r="M111" s="235"/>
      <c r="N111" s="47"/>
      <c r="O111" s="47"/>
      <c r="P111" s="47"/>
      <c r="Q111" s="47"/>
      <c r="R111" s="47"/>
      <c r="S111" s="47"/>
      <c r="T111" s="95"/>
      <c r="AT111" s="24" t="s">
        <v>155</v>
      </c>
      <c r="AU111" s="24" t="s">
        <v>153</v>
      </c>
    </row>
    <row r="112" s="1" customFormat="1" ht="25.5" customHeight="1">
      <c r="B112" s="46"/>
      <c r="C112" s="221" t="s">
        <v>10</v>
      </c>
      <c r="D112" s="221" t="s">
        <v>147</v>
      </c>
      <c r="E112" s="222" t="s">
        <v>1037</v>
      </c>
      <c r="F112" s="223" t="s">
        <v>1038</v>
      </c>
      <c r="G112" s="224" t="s">
        <v>196</v>
      </c>
      <c r="H112" s="225">
        <v>1</v>
      </c>
      <c r="I112" s="226"/>
      <c r="J112" s="227">
        <f>ROUND(I112*H112,2)</f>
        <v>0</v>
      </c>
      <c r="K112" s="223" t="s">
        <v>151</v>
      </c>
      <c r="L112" s="72"/>
      <c r="M112" s="228" t="s">
        <v>22</v>
      </c>
      <c r="N112" s="229" t="s">
        <v>47</v>
      </c>
      <c r="O112" s="47"/>
      <c r="P112" s="230">
        <f>O112*H112</f>
        <v>0</v>
      </c>
      <c r="Q112" s="230">
        <v>0.097600000000000006</v>
      </c>
      <c r="R112" s="230">
        <f>Q112*H112</f>
        <v>0.097600000000000006</v>
      </c>
      <c r="S112" s="230">
        <v>0</v>
      </c>
      <c r="T112" s="231">
        <f>S112*H112</f>
        <v>0</v>
      </c>
      <c r="AR112" s="24" t="s">
        <v>181</v>
      </c>
      <c r="AT112" s="24" t="s">
        <v>147</v>
      </c>
      <c r="AU112" s="24" t="s">
        <v>153</v>
      </c>
      <c r="AY112" s="24" t="s">
        <v>144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153</v>
      </c>
      <c r="BK112" s="232">
        <f>ROUND(I112*H112,2)</f>
        <v>0</v>
      </c>
      <c r="BL112" s="24" t="s">
        <v>181</v>
      </c>
      <c r="BM112" s="24" t="s">
        <v>1039</v>
      </c>
    </row>
    <row r="113" s="1" customFormat="1">
      <c r="B113" s="46"/>
      <c r="C113" s="74"/>
      <c r="D113" s="233" t="s">
        <v>155</v>
      </c>
      <c r="E113" s="74"/>
      <c r="F113" s="234" t="s">
        <v>1040</v>
      </c>
      <c r="G113" s="74"/>
      <c r="H113" s="74"/>
      <c r="I113" s="191"/>
      <c r="J113" s="74"/>
      <c r="K113" s="74"/>
      <c r="L113" s="72"/>
      <c r="M113" s="235"/>
      <c r="N113" s="47"/>
      <c r="O113" s="47"/>
      <c r="P113" s="47"/>
      <c r="Q113" s="47"/>
      <c r="R113" s="47"/>
      <c r="S113" s="47"/>
      <c r="T113" s="95"/>
      <c r="AT113" s="24" t="s">
        <v>155</v>
      </c>
      <c r="AU113" s="24" t="s">
        <v>153</v>
      </c>
    </row>
    <row r="114" s="1" customFormat="1" ht="25.5" customHeight="1">
      <c r="B114" s="46"/>
      <c r="C114" s="221" t="s">
        <v>181</v>
      </c>
      <c r="D114" s="221" t="s">
        <v>147</v>
      </c>
      <c r="E114" s="222" t="s">
        <v>1041</v>
      </c>
      <c r="F114" s="223" t="s">
        <v>1042</v>
      </c>
      <c r="G114" s="224" t="s">
        <v>196</v>
      </c>
      <c r="H114" s="225">
        <v>1</v>
      </c>
      <c r="I114" s="226"/>
      <c r="J114" s="227">
        <f>ROUND(I114*H114,2)</f>
        <v>0</v>
      </c>
      <c r="K114" s="223" t="s">
        <v>22</v>
      </c>
      <c r="L114" s="72"/>
      <c r="M114" s="228" t="s">
        <v>22</v>
      </c>
      <c r="N114" s="229" t="s">
        <v>47</v>
      </c>
      <c r="O114" s="47"/>
      <c r="P114" s="230">
        <f>O114*H114</f>
        <v>0</v>
      </c>
      <c r="Q114" s="230">
        <v>0.1135</v>
      </c>
      <c r="R114" s="230">
        <f>Q114*H114</f>
        <v>0.1135</v>
      </c>
      <c r="S114" s="230">
        <v>0</v>
      </c>
      <c r="T114" s="231">
        <f>S114*H114</f>
        <v>0</v>
      </c>
      <c r="AR114" s="24" t="s">
        <v>181</v>
      </c>
      <c r="AT114" s="24" t="s">
        <v>147</v>
      </c>
      <c r="AU114" s="24" t="s">
        <v>153</v>
      </c>
      <c r="AY114" s="24" t="s">
        <v>144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153</v>
      </c>
      <c r="BK114" s="232">
        <f>ROUND(I114*H114,2)</f>
        <v>0</v>
      </c>
      <c r="BL114" s="24" t="s">
        <v>181</v>
      </c>
      <c r="BM114" s="24" t="s">
        <v>1043</v>
      </c>
    </row>
    <row r="115" s="1" customFormat="1">
      <c r="B115" s="46"/>
      <c r="C115" s="74"/>
      <c r="D115" s="233" t="s">
        <v>155</v>
      </c>
      <c r="E115" s="74"/>
      <c r="F115" s="234" t="s">
        <v>1044</v>
      </c>
      <c r="G115" s="74"/>
      <c r="H115" s="74"/>
      <c r="I115" s="191"/>
      <c r="J115" s="74"/>
      <c r="K115" s="74"/>
      <c r="L115" s="72"/>
      <c r="M115" s="235"/>
      <c r="N115" s="47"/>
      <c r="O115" s="47"/>
      <c r="P115" s="47"/>
      <c r="Q115" s="47"/>
      <c r="R115" s="47"/>
      <c r="S115" s="47"/>
      <c r="T115" s="95"/>
      <c r="AT115" s="24" t="s">
        <v>155</v>
      </c>
      <c r="AU115" s="24" t="s">
        <v>153</v>
      </c>
    </row>
    <row r="116" s="1" customFormat="1" ht="16.5" customHeight="1">
      <c r="B116" s="46"/>
      <c r="C116" s="221" t="s">
        <v>259</v>
      </c>
      <c r="D116" s="221" t="s">
        <v>147</v>
      </c>
      <c r="E116" s="222" t="s">
        <v>1045</v>
      </c>
      <c r="F116" s="223" t="s">
        <v>1046</v>
      </c>
      <c r="G116" s="224" t="s">
        <v>196</v>
      </c>
      <c r="H116" s="225">
        <v>11</v>
      </c>
      <c r="I116" s="226"/>
      <c r="J116" s="227">
        <f>ROUND(I116*H116,2)</f>
        <v>0</v>
      </c>
      <c r="K116" s="223" t="s">
        <v>151</v>
      </c>
      <c r="L116" s="72"/>
      <c r="M116" s="228" t="s">
        <v>22</v>
      </c>
      <c r="N116" s="229" t="s">
        <v>47</v>
      </c>
      <c r="O116" s="47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AR116" s="24" t="s">
        <v>181</v>
      </c>
      <c r="AT116" s="24" t="s">
        <v>147</v>
      </c>
      <c r="AU116" s="24" t="s">
        <v>153</v>
      </c>
      <c r="AY116" s="24" t="s">
        <v>144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4" t="s">
        <v>153</v>
      </c>
      <c r="BK116" s="232">
        <f>ROUND(I116*H116,2)</f>
        <v>0</v>
      </c>
      <c r="BL116" s="24" t="s">
        <v>181</v>
      </c>
      <c r="BM116" s="24" t="s">
        <v>1047</v>
      </c>
    </row>
    <row r="117" s="1" customFormat="1" ht="16.5" customHeight="1">
      <c r="B117" s="46"/>
      <c r="C117" s="221" t="s">
        <v>263</v>
      </c>
      <c r="D117" s="221" t="s">
        <v>147</v>
      </c>
      <c r="E117" s="222" t="s">
        <v>1048</v>
      </c>
      <c r="F117" s="223" t="s">
        <v>1049</v>
      </c>
      <c r="G117" s="224" t="s">
        <v>180</v>
      </c>
      <c r="H117" s="225">
        <v>7.7400000000000002</v>
      </c>
      <c r="I117" s="226"/>
      <c r="J117" s="227">
        <f>ROUND(I117*H117,2)</f>
        <v>0</v>
      </c>
      <c r="K117" s="223" t="s">
        <v>151</v>
      </c>
      <c r="L117" s="72"/>
      <c r="M117" s="228" t="s">
        <v>22</v>
      </c>
      <c r="N117" s="229" t="s">
        <v>47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4" t="s">
        <v>181</v>
      </c>
      <c r="AT117" s="24" t="s">
        <v>147</v>
      </c>
      <c r="AU117" s="24" t="s">
        <v>153</v>
      </c>
      <c r="AY117" s="24" t="s">
        <v>144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153</v>
      </c>
      <c r="BK117" s="232">
        <f>ROUND(I117*H117,2)</f>
        <v>0</v>
      </c>
      <c r="BL117" s="24" t="s">
        <v>181</v>
      </c>
      <c r="BM117" s="24" t="s">
        <v>1050</v>
      </c>
    </row>
    <row r="118" s="12" customFormat="1">
      <c r="B118" s="246"/>
      <c r="C118" s="247"/>
      <c r="D118" s="233" t="s">
        <v>157</v>
      </c>
      <c r="E118" s="248" t="s">
        <v>22</v>
      </c>
      <c r="F118" s="249" t="s">
        <v>1051</v>
      </c>
      <c r="G118" s="247"/>
      <c r="H118" s="250">
        <v>1.0800000000000001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AT118" s="256" t="s">
        <v>157</v>
      </c>
      <c r="AU118" s="256" t="s">
        <v>153</v>
      </c>
      <c r="AV118" s="12" t="s">
        <v>153</v>
      </c>
      <c r="AW118" s="12" t="s">
        <v>39</v>
      </c>
      <c r="AX118" s="12" t="s">
        <v>75</v>
      </c>
      <c r="AY118" s="256" t="s">
        <v>144</v>
      </c>
    </row>
    <row r="119" s="12" customFormat="1">
      <c r="B119" s="246"/>
      <c r="C119" s="247"/>
      <c r="D119" s="233" t="s">
        <v>157</v>
      </c>
      <c r="E119" s="248" t="s">
        <v>22</v>
      </c>
      <c r="F119" s="249" t="s">
        <v>1052</v>
      </c>
      <c r="G119" s="247"/>
      <c r="H119" s="250">
        <v>1.8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AT119" s="256" t="s">
        <v>157</v>
      </c>
      <c r="AU119" s="256" t="s">
        <v>153</v>
      </c>
      <c r="AV119" s="12" t="s">
        <v>153</v>
      </c>
      <c r="AW119" s="12" t="s">
        <v>39</v>
      </c>
      <c r="AX119" s="12" t="s">
        <v>75</v>
      </c>
      <c r="AY119" s="256" t="s">
        <v>144</v>
      </c>
    </row>
    <row r="120" s="12" customFormat="1">
      <c r="B120" s="246"/>
      <c r="C120" s="247"/>
      <c r="D120" s="233" t="s">
        <v>157</v>
      </c>
      <c r="E120" s="248" t="s">
        <v>22</v>
      </c>
      <c r="F120" s="249" t="s">
        <v>1053</v>
      </c>
      <c r="G120" s="247"/>
      <c r="H120" s="250">
        <v>2.1600000000000001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AT120" s="256" t="s">
        <v>157</v>
      </c>
      <c r="AU120" s="256" t="s">
        <v>153</v>
      </c>
      <c r="AV120" s="12" t="s">
        <v>153</v>
      </c>
      <c r="AW120" s="12" t="s">
        <v>39</v>
      </c>
      <c r="AX120" s="12" t="s">
        <v>75</v>
      </c>
      <c r="AY120" s="256" t="s">
        <v>144</v>
      </c>
    </row>
    <row r="121" s="12" customFormat="1">
      <c r="B121" s="246"/>
      <c r="C121" s="247"/>
      <c r="D121" s="233" t="s">
        <v>157</v>
      </c>
      <c r="E121" s="248" t="s">
        <v>22</v>
      </c>
      <c r="F121" s="249" t="s">
        <v>1054</v>
      </c>
      <c r="G121" s="247"/>
      <c r="H121" s="250">
        <v>1.0800000000000001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AT121" s="256" t="s">
        <v>157</v>
      </c>
      <c r="AU121" s="256" t="s">
        <v>153</v>
      </c>
      <c r="AV121" s="12" t="s">
        <v>153</v>
      </c>
      <c r="AW121" s="12" t="s">
        <v>39</v>
      </c>
      <c r="AX121" s="12" t="s">
        <v>75</v>
      </c>
      <c r="AY121" s="256" t="s">
        <v>144</v>
      </c>
    </row>
    <row r="122" s="12" customFormat="1">
      <c r="B122" s="246"/>
      <c r="C122" s="247"/>
      <c r="D122" s="233" t="s">
        <v>157</v>
      </c>
      <c r="E122" s="248" t="s">
        <v>22</v>
      </c>
      <c r="F122" s="249" t="s">
        <v>1055</v>
      </c>
      <c r="G122" s="247"/>
      <c r="H122" s="250">
        <v>1.6200000000000001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AT122" s="256" t="s">
        <v>157</v>
      </c>
      <c r="AU122" s="256" t="s">
        <v>153</v>
      </c>
      <c r="AV122" s="12" t="s">
        <v>153</v>
      </c>
      <c r="AW122" s="12" t="s">
        <v>39</v>
      </c>
      <c r="AX122" s="12" t="s">
        <v>75</v>
      </c>
      <c r="AY122" s="256" t="s">
        <v>144</v>
      </c>
    </row>
    <row r="123" s="13" customFormat="1">
      <c r="B123" s="257"/>
      <c r="C123" s="258"/>
      <c r="D123" s="233" t="s">
        <v>157</v>
      </c>
      <c r="E123" s="259" t="s">
        <v>22</v>
      </c>
      <c r="F123" s="260" t="s">
        <v>160</v>
      </c>
      <c r="G123" s="258"/>
      <c r="H123" s="261">
        <v>7.7400000000000002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AT123" s="267" t="s">
        <v>157</v>
      </c>
      <c r="AU123" s="267" t="s">
        <v>153</v>
      </c>
      <c r="AV123" s="13" t="s">
        <v>152</v>
      </c>
      <c r="AW123" s="13" t="s">
        <v>39</v>
      </c>
      <c r="AX123" s="13" t="s">
        <v>24</v>
      </c>
      <c r="AY123" s="267" t="s">
        <v>144</v>
      </c>
    </row>
    <row r="124" s="1" customFormat="1" ht="16.5" customHeight="1">
      <c r="B124" s="46"/>
      <c r="C124" s="221" t="s">
        <v>269</v>
      </c>
      <c r="D124" s="221" t="s">
        <v>147</v>
      </c>
      <c r="E124" s="222" t="s">
        <v>1056</v>
      </c>
      <c r="F124" s="223" t="s">
        <v>1057</v>
      </c>
      <c r="G124" s="224" t="s">
        <v>387</v>
      </c>
      <c r="H124" s="290"/>
      <c r="I124" s="226"/>
      <c r="J124" s="227">
        <f>ROUND(I124*H124,2)</f>
        <v>0</v>
      </c>
      <c r="K124" s="223" t="s">
        <v>151</v>
      </c>
      <c r="L124" s="72"/>
      <c r="M124" s="228" t="s">
        <v>22</v>
      </c>
      <c r="N124" s="229" t="s">
        <v>47</v>
      </c>
      <c r="O124" s="47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4" t="s">
        <v>181</v>
      </c>
      <c r="AT124" s="24" t="s">
        <v>147</v>
      </c>
      <c r="AU124" s="24" t="s">
        <v>153</v>
      </c>
      <c r="AY124" s="24" t="s">
        <v>144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4" t="s">
        <v>153</v>
      </c>
      <c r="BK124" s="232">
        <f>ROUND(I124*H124,2)</f>
        <v>0</v>
      </c>
      <c r="BL124" s="24" t="s">
        <v>181</v>
      </c>
      <c r="BM124" s="24" t="s">
        <v>1058</v>
      </c>
    </row>
    <row r="125" s="1" customFormat="1">
      <c r="B125" s="46"/>
      <c r="C125" s="74"/>
      <c r="D125" s="233" t="s">
        <v>155</v>
      </c>
      <c r="E125" s="74"/>
      <c r="F125" s="234" t="s">
        <v>1059</v>
      </c>
      <c r="G125" s="74"/>
      <c r="H125" s="74"/>
      <c r="I125" s="191"/>
      <c r="J125" s="74"/>
      <c r="K125" s="74"/>
      <c r="L125" s="72"/>
      <c r="M125" s="235"/>
      <c r="N125" s="47"/>
      <c r="O125" s="47"/>
      <c r="P125" s="47"/>
      <c r="Q125" s="47"/>
      <c r="R125" s="47"/>
      <c r="S125" s="47"/>
      <c r="T125" s="95"/>
      <c r="AT125" s="24" t="s">
        <v>155</v>
      </c>
      <c r="AU125" s="24" t="s">
        <v>153</v>
      </c>
    </row>
    <row r="126" s="10" customFormat="1" ht="37.44" customHeight="1">
      <c r="B126" s="205"/>
      <c r="C126" s="206"/>
      <c r="D126" s="207" t="s">
        <v>74</v>
      </c>
      <c r="E126" s="208" t="s">
        <v>809</v>
      </c>
      <c r="F126" s="208" t="s">
        <v>810</v>
      </c>
      <c r="G126" s="206"/>
      <c r="H126" s="206"/>
      <c r="I126" s="209"/>
      <c r="J126" s="210">
        <f>BK126</f>
        <v>0</v>
      </c>
      <c r="K126" s="206"/>
      <c r="L126" s="211"/>
      <c r="M126" s="212"/>
      <c r="N126" s="213"/>
      <c r="O126" s="213"/>
      <c r="P126" s="214">
        <f>P127</f>
        <v>0</v>
      </c>
      <c r="Q126" s="213"/>
      <c r="R126" s="214">
        <f>R127</f>
        <v>0</v>
      </c>
      <c r="S126" s="213"/>
      <c r="T126" s="215">
        <f>T127</f>
        <v>0</v>
      </c>
      <c r="AR126" s="216" t="s">
        <v>185</v>
      </c>
      <c r="AT126" s="217" t="s">
        <v>74</v>
      </c>
      <c r="AU126" s="217" t="s">
        <v>75</v>
      </c>
      <c r="AY126" s="216" t="s">
        <v>144</v>
      </c>
      <c r="BK126" s="218">
        <f>BK127</f>
        <v>0</v>
      </c>
    </row>
    <row r="127" s="10" customFormat="1" ht="19.92" customHeight="1">
      <c r="B127" s="205"/>
      <c r="C127" s="206"/>
      <c r="D127" s="207" t="s">
        <v>74</v>
      </c>
      <c r="E127" s="219" t="s">
        <v>825</v>
      </c>
      <c r="F127" s="219" t="s">
        <v>826</v>
      </c>
      <c r="G127" s="206"/>
      <c r="H127" s="206"/>
      <c r="I127" s="209"/>
      <c r="J127" s="220">
        <f>BK127</f>
        <v>0</v>
      </c>
      <c r="K127" s="206"/>
      <c r="L127" s="211"/>
      <c r="M127" s="212"/>
      <c r="N127" s="213"/>
      <c r="O127" s="213"/>
      <c r="P127" s="214">
        <f>SUM(P128:P130)</f>
        <v>0</v>
      </c>
      <c r="Q127" s="213"/>
      <c r="R127" s="214">
        <f>SUM(R128:R130)</f>
        <v>0</v>
      </c>
      <c r="S127" s="213"/>
      <c r="T127" s="215">
        <f>SUM(T128:T130)</f>
        <v>0</v>
      </c>
      <c r="AR127" s="216" t="s">
        <v>185</v>
      </c>
      <c r="AT127" s="217" t="s">
        <v>74</v>
      </c>
      <c r="AU127" s="217" t="s">
        <v>24</v>
      </c>
      <c r="AY127" s="216" t="s">
        <v>144</v>
      </c>
      <c r="BK127" s="218">
        <f>SUM(BK128:BK130)</f>
        <v>0</v>
      </c>
    </row>
    <row r="128" s="1" customFormat="1" ht="16.5" customHeight="1">
      <c r="B128" s="46"/>
      <c r="C128" s="221" t="s">
        <v>276</v>
      </c>
      <c r="D128" s="221" t="s">
        <v>147</v>
      </c>
      <c r="E128" s="222" t="s">
        <v>1060</v>
      </c>
      <c r="F128" s="223" t="s">
        <v>1061</v>
      </c>
      <c r="G128" s="224" t="s">
        <v>407</v>
      </c>
      <c r="H128" s="225">
        <v>1</v>
      </c>
      <c r="I128" s="226"/>
      <c r="J128" s="227">
        <f>ROUND(I128*H128,2)</f>
        <v>0</v>
      </c>
      <c r="K128" s="223" t="s">
        <v>22</v>
      </c>
      <c r="L128" s="72"/>
      <c r="M128" s="228" t="s">
        <v>22</v>
      </c>
      <c r="N128" s="229" t="s">
        <v>47</v>
      </c>
      <c r="O128" s="47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4" t="s">
        <v>816</v>
      </c>
      <c r="AT128" s="24" t="s">
        <v>147</v>
      </c>
      <c r="AU128" s="24" t="s">
        <v>153</v>
      </c>
      <c r="AY128" s="24" t="s">
        <v>144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4" t="s">
        <v>153</v>
      </c>
      <c r="BK128" s="232">
        <f>ROUND(I128*H128,2)</f>
        <v>0</v>
      </c>
      <c r="BL128" s="24" t="s">
        <v>816</v>
      </c>
      <c r="BM128" s="24" t="s">
        <v>1062</v>
      </c>
    </row>
    <row r="129" s="1" customFormat="1" ht="16.5" customHeight="1">
      <c r="B129" s="46"/>
      <c r="C129" s="221" t="s">
        <v>9</v>
      </c>
      <c r="D129" s="221" t="s">
        <v>147</v>
      </c>
      <c r="E129" s="222" t="s">
        <v>1063</v>
      </c>
      <c r="F129" s="223" t="s">
        <v>1064</v>
      </c>
      <c r="G129" s="224" t="s">
        <v>407</v>
      </c>
      <c r="H129" s="225">
        <v>1</v>
      </c>
      <c r="I129" s="226"/>
      <c r="J129" s="227">
        <f>ROUND(I129*H129,2)</f>
        <v>0</v>
      </c>
      <c r="K129" s="223" t="s">
        <v>22</v>
      </c>
      <c r="L129" s="72"/>
      <c r="M129" s="228" t="s">
        <v>22</v>
      </c>
      <c r="N129" s="229" t="s">
        <v>47</v>
      </c>
      <c r="O129" s="47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4" t="s">
        <v>816</v>
      </c>
      <c r="AT129" s="24" t="s">
        <v>147</v>
      </c>
      <c r="AU129" s="24" t="s">
        <v>153</v>
      </c>
      <c r="AY129" s="24" t="s">
        <v>144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153</v>
      </c>
      <c r="BK129" s="232">
        <f>ROUND(I129*H129,2)</f>
        <v>0</v>
      </c>
      <c r="BL129" s="24" t="s">
        <v>816</v>
      </c>
      <c r="BM129" s="24" t="s">
        <v>1065</v>
      </c>
    </row>
    <row r="130" s="1" customFormat="1" ht="16.5" customHeight="1">
      <c r="B130" s="46"/>
      <c r="C130" s="221" t="s">
        <v>286</v>
      </c>
      <c r="D130" s="221" t="s">
        <v>147</v>
      </c>
      <c r="E130" s="222" t="s">
        <v>1066</v>
      </c>
      <c r="F130" s="223" t="s">
        <v>1067</v>
      </c>
      <c r="G130" s="224" t="s">
        <v>1068</v>
      </c>
      <c r="H130" s="225">
        <v>1</v>
      </c>
      <c r="I130" s="226"/>
      <c r="J130" s="227">
        <f>ROUND(I130*H130,2)</f>
        <v>0</v>
      </c>
      <c r="K130" s="223" t="s">
        <v>22</v>
      </c>
      <c r="L130" s="72"/>
      <c r="M130" s="228" t="s">
        <v>22</v>
      </c>
      <c r="N130" s="294" t="s">
        <v>47</v>
      </c>
      <c r="O130" s="292"/>
      <c r="P130" s="295">
        <f>O130*H130</f>
        <v>0</v>
      </c>
      <c r="Q130" s="295">
        <v>0</v>
      </c>
      <c r="R130" s="295">
        <f>Q130*H130</f>
        <v>0</v>
      </c>
      <c r="S130" s="295">
        <v>0</v>
      </c>
      <c r="T130" s="296">
        <f>S130*H130</f>
        <v>0</v>
      </c>
      <c r="AR130" s="24" t="s">
        <v>816</v>
      </c>
      <c r="AT130" s="24" t="s">
        <v>147</v>
      </c>
      <c r="AU130" s="24" t="s">
        <v>153</v>
      </c>
      <c r="AY130" s="24" t="s">
        <v>144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153</v>
      </c>
      <c r="BK130" s="232">
        <f>ROUND(I130*H130,2)</f>
        <v>0</v>
      </c>
      <c r="BL130" s="24" t="s">
        <v>816</v>
      </c>
      <c r="BM130" s="24" t="s">
        <v>1069</v>
      </c>
    </row>
    <row r="131" s="1" customFormat="1" ht="6.96" customHeight="1">
      <c r="B131" s="67"/>
      <c r="C131" s="68"/>
      <c r="D131" s="68"/>
      <c r="E131" s="68"/>
      <c r="F131" s="68"/>
      <c r="G131" s="68"/>
      <c r="H131" s="68"/>
      <c r="I131" s="166"/>
      <c r="J131" s="68"/>
      <c r="K131" s="68"/>
      <c r="L131" s="72"/>
    </row>
  </sheetData>
  <sheetProtection sheet="1" autoFilter="0" formatColumns="0" formatRows="0" objects="1" scenarios="1" spinCount="100000" saltValue="NvOXpsSM3dr2PcK4Zg6cddSDnEGLaZjZUFklunaaPfm0raP+n/M+Wt2mWEXgtCrnmsUSUODYpsjEmZc5kS3yXA==" hashValue="q6rtKNff3aO5FcCAeaDkqOqBvF3K/ZflTN+Ey4qTNmgomD4xoIsm5vccQAWGA/OyIvJ/3XaZuJIHFj30IOc2Ng==" algorithmName="SHA-512" password="CC35"/>
  <autoFilter ref="C82:K130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7" customWidth="1"/>
    <col min="2" max="2" width="1.664063" style="297" customWidth="1"/>
    <col min="3" max="4" width="5" style="297" customWidth="1"/>
    <col min="5" max="5" width="11.67" style="297" customWidth="1"/>
    <col min="6" max="6" width="9.17" style="297" customWidth="1"/>
    <col min="7" max="7" width="5" style="297" customWidth="1"/>
    <col min="8" max="8" width="77.83" style="297" customWidth="1"/>
    <col min="9" max="10" width="20" style="297" customWidth="1"/>
    <col min="11" max="11" width="1.664063" style="297" customWidth="1"/>
  </cols>
  <sheetData>
    <row r="1" ht="37.5" customHeight="1"/>
    <row r="2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5" customFormat="1" ht="45" customHeight="1">
      <c r="B3" s="301"/>
      <c r="C3" s="302" t="s">
        <v>1070</v>
      </c>
      <c r="D3" s="302"/>
      <c r="E3" s="302"/>
      <c r="F3" s="302"/>
      <c r="G3" s="302"/>
      <c r="H3" s="302"/>
      <c r="I3" s="302"/>
      <c r="J3" s="302"/>
      <c r="K3" s="303"/>
    </row>
    <row r="4" ht="25.5" customHeight="1">
      <c r="B4" s="304"/>
      <c r="C4" s="305" t="s">
        <v>1071</v>
      </c>
      <c r="D4" s="305"/>
      <c r="E4" s="305"/>
      <c r="F4" s="305"/>
      <c r="G4" s="305"/>
      <c r="H4" s="305"/>
      <c r="I4" s="305"/>
      <c r="J4" s="305"/>
      <c r="K4" s="306"/>
    </row>
    <row r="5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ht="15" customHeight="1">
      <c r="B6" s="304"/>
      <c r="C6" s="308" t="s">
        <v>1072</v>
      </c>
      <c r="D6" s="308"/>
      <c r="E6" s="308"/>
      <c r="F6" s="308"/>
      <c r="G6" s="308"/>
      <c r="H6" s="308"/>
      <c r="I6" s="308"/>
      <c r="J6" s="308"/>
      <c r="K6" s="306"/>
    </row>
    <row r="7" ht="15" customHeight="1">
      <c r="B7" s="309"/>
      <c r="C7" s="308" t="s">
        <v>1073</v>
      </c>
      <c r="D7" s="308"/>
      <c r="E7" s="308"/>
      <c r="F7" s="308"/>
      <c r="G7" s="308"/>
      <c r="H7" s="308"/>
      <c r="I7" s="308"/>
      <c r="J7" s="308"/>
      <c r="K7" s="306"/>
    </row>
    <row r="8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ht="15" customHeight="1">
      <c r="B9" s="309"/>
      <c r="C9" s="308" t="s">
        <v>1074</v>
      </c>
      <c r="D9" s="308"/>
      <c r="E9" s="308"/>
      <c r="F9" s="308"/>
      <c r="G9" s="308"/>
      <c r="H9" s="308"/>
      <c r="I9" s="308"/>
      <c r="J9" s="308"/>
      <c r="K9" s="306"/>
    </row>
    <row r="10" ht="15" customHeight="1">
      <c r="B10" s="309"/>
      <c r="C10" s="308"/>
      <c r="D10" s="308" t="s">
        <v>1075</v>
      </c>
      <c r="E10" s="308"/>
      <c r="F10" s="308"/>
      <c r="G10" s="308"/>
      <c r="H10" s="308"/>
      <c r="I10" s="308"/>
      <c r="J10" s="308"/>
      <c r="K10" s="306"/>
    </row>
    <row r="11" ht="15" customHeight="1">
      <c r="B11" s="309"/>
      <c r="C11" s="310"/>
      <c r="D11" s="308" t="s">
        <v>1076</v>
      </c>
      <c r="E11" s="308"/>
      <c r="F11" s="308"/>
      <c r="G11" s="308"/>
      <c r="H11" s="308"/>
      <c r="I11" s="308"/>
      <c r="J11" s="308"/>
      <c r="K11" s="306"/>
    </row>
    <row r="12" ht="12.75" customHeight="1">
      <c r="B12" s="309"/>
      <c r="C12" s="310"/>
      <c r="D12" s="310"/>
      <c r="E12" s="310"/>
      <c r="F12" s="310"/>
      <c r="G12" s="310"/>
      <c r="H12" s="310"/>
      <c r="I12" s="310"/>
      <c r="J12" s="310"/>
      <c r="K12" s="306"/>
    </row>
    <row r="13" ht="15" customHeight="1">
      <c r="B13" s="309"/>
      <c r="C13" s="310"/>
      <c r="D13" s="308" t="s">
        <v>1077</v>
      </c>
      <c r="E13" s="308"/>
      <c r="F13" s="308"/>
      <c r="G13" s="308"/>
      <c r="H13" s="308"/>
      <c r="I13" s="308"/>
      <c r="J13" s="308"/>
      <c r="K13" s="306"/>
    </row>
    <row r="14" ht="15" customHeight="1">
      <c r="B14" s="309"/>
      <c r="C14" s="310"/>
      <c r="D14" s="308" t="s">
        <v>1078</v>
      </c>
      <c r="E14" s="308"/>
      <c r="F14" s="308"/>
      <c r="G14" s="308"/>
      <c r="H14" s="308"/>
      <c r="I14" s="308"/>
      <c r="J14" s="308"/>
      <c r="K14" s="306"/>
    </row>
    <row r="15" ht="15" customHeight="1">
      <c r="B15" s="309"/>
      <c r="C15" s="310"/>
      <c r="D15" s="308" t="s">
        <v>1079</v>
      </c>
      <c r="E15" s="308"/>
      <c r="F15" s="308"/>
      <c r="G15" s="308"/>
      <c r="H15" s="308"/>
      <c r="I15" s="308"/>
      <c r="J15" s="308"/>
      <c r="K15" s="306"/>
    </row>
    <row r="16" ht="15" customHeight="1">
      <c r="B16" s="309"/>
      <c r="C16" s="310"/>
      <c r="D16" s="310"/>
      <c r="E16" s="311" t="s">
        <v>81</v>
      </c>
      <c r="F16" s="308" t="s">
        <v>1080</v>
      </c>
      <c r="G16" s="308"/>
      <c r="H16" s="308"/>
      <c r="I16" s="308"/>
      <c r="J16" s="308"/>
      <c r="K16" s="306"/>
    </row>
    <row r="17" ht="15" customHeight="1">
      <c r="B17" s="309"/>
      <c r="C17" s="310"/>
      <c r="D17" s="310"/>
      <c r="E17" s="311" t="s">
        <v>1081</v>
      </c>
      <c r="F17" s="308" t="s">
        <v>1082</v>
      </c>
      <c r="G17" s="308"/>
      <c r="H17" s="308"/>
      <c r="I17" s="308"/>
      <c r="J17" s="308"/>
      <c r="K17" s="306"/>
    </row>
    <row r="18" ht="15" customHeight="1">
      <c r="B18" s="309"/>
      <c r="C18" s="310"/>
      <c r="D18" s="310"/>
      <c r="E18" s="311" t="s">
        <v>1083</v>
      </c>
      <c r="F18" s="308" t="s">
        <v>1084</v>
      </c>
      <c r="G18" s="308"/>
      <c r="H18" s="308"/>
      <c r="I18" s="308"/>
      <c r="J18" s="308"/>
      <c r="K18" s="306"/>
    </row>
    <row r="19" ht="15" customHeight="1">
      <c r="B19" s="309"/>
      <c r="C19" s="310"/>
      <c r="D19" s="310"/>
      <c r="E19" s="311" t="s">
        <v>1085</v>
      </c>
      <c r="F19" s="308" t="s">
        <v>1086</v>
      </c>
      <c r="G19" s="308"/>
      <c r="H19" s="308"/>
      <c r="I19" s="308"/>
      <c r="J19" s="308"/>
      <c r="K19" s="306"/>
    </row>
    <row r="20" ht="15" customHeight="1">
      <c r="B20" s="309"/>
      <c r="C20" s="310"/>
      <c r="D20" s="310"/>
      <c r="E20" s="311" t="s">
        <v>1087</v>
      </c>
      <c r="F20" s="308" t="s">
        <v>1088</v>
      </c>
      <c r="G20" s="308"/>
      <c r="H20" s="308"/>
      <c r="I20" s="308"/>
      <c r="J20" s="308"/>
      <c r="K20" s="306"/>
    </row>
    <row r="21" ht="15" customHeight="1">
      <c r="B21" s="309"/>
      <c r="C21" s="310"/>
      <c r="D21" s="310"/>
      <c r="E21" s="311" t="s">
        <v>1089</v>
      </c>
      <c r="F21" s="308" t="s">
        <v>1090</v>
      </c>
      <c r="G21" s="308"/>
      <c r="H21" s="308"/>
      <c r="I21" s="308"/>
      <c r="J21" s="308"/>
      <c r="K21" s="306"/>
    </row>
    <row r="22" ht="12.75" customHeight="1">
      <c r="B22" s="309"/>
      <c r="C22" s="310"/>
      <c r="D22" s="310"/>
      <c r="E22" s="310"/>
      <c r="F22" s="310"/>
      <c r="G22" s="310"/>
      <c r="H22" s="310"/>
      <c r="I22" s="310"/>
      <c r="J22" s="310"/>
      <c r="K22" s="306"/>
    </row>
    <row r="23" ht="15" customHeight="1">
      <c r="B23" s="309"/>
      <c r="C23" s="308" t="s">
        <v>1091</v>
      </c>
      <c r="D23" s="308"/>
      <c r="E23" s="308"/>
      <c r="F23" s="308"/>
      <c r="G23" s="308"/>
      <c r="H23" s="308"/>
      <c r="I23" s="308"/>
      <c r="J23" s="308"/>
      <c r="K23" s="306"/>
    </row>
    <row r="24" ht="15" customHeight="1">
      <c r="B24" s="309"/>
      <c r="C24" s="308" t="s">
        <v>1092</v>
      </c>
      <c r="D24" s="308"/>
      <c r="E24" s="308"/>
      <c r="F24" s="308"/>
      <c r="G24" s="308"/>
      <c r="H24" s="308"/>
      <c r="I24" s="308"/>
      <c r="J24" s="308"/>
      <c r="K24" s="306"/>
    </row>
    <row r="25" ht="15" customHeight="1">
      <c r="B25" s="309"/>
      <c r="C25" s="308"/>
      <c r="D25" s="308" t="s">
        <v>1093</v>
      </c>
      <c r="E25" s="308"/>
      <c r="F25" s="308"/>
      <c r="G25" s="308"/>
      <c r="H25" s="308"/>
      <c r="I25" s="308"/>
      <c r="J25" s="308"/>
      <c r="K25" s="306"/>
    </row>
    <row r="26" ht="15" customHeight="1">
      <c r="B26" s="309"/>
      <c r="C26" s="310"/>
      <c r="D26" s="308" t="s">
        <v>1094</v>
      </c>
      <c r="E26" s="308"/>
      <c r="F26" s="308"/>
      <c r="G26" s="308"/>
      <c r="H26" s="308"/>
      <c r="I26" s="308"/>
      <c r="J26" s="308"/>
      <c r="K26" s="306"/>
    </row>
    <row r="27" ht="12.75" customHeight="1">
      <c r="B27" s="309"/>
      <c r="C27" s="310"/>
      <c r="D27" s="310"/>
      <c r="E27" s="310"/>
      <c r="F27" s="310"/>
      <c r="G27" s="310"/>
      <c r="H27" s="310"/>
      <c r="I27" s="310"/>
      <c r="J27" s="310"/>
      <c r="K27" s="306"/>
    </row>
    <row r="28" ht="15" customHeight="1">
      <c r="B28" s="309"/>
      <c r="C28" s="310"/>
      <c r="D28" s="308" t="s">
        <v>1095</v>
      </c>
      <c r="E28" s="308"/>
      <c r="F28" s="308"/>
      <c r="G28" s="308"/>
      <c r="H28" s="308"/>
      <c r="I28" s="308"/>
      <c r="J28" s="308"/>
      <c r="K28" s="306"/>
    </row>
    <row r="29" ht="15" customHeight="1">
      <c r="B29" s="309"/>
      <c r="C29" s="310"/>
      <c r="D29" s="308" t="s">
        <v>1096</v>
      </c>
      <c r="E29" s="308"/>
      <c r="F29" s="308"/>
      <c r="G29" s="308"/>
      <c r="H29" s="308"/>
      <c r="I29" s="308"/>
      <c r="J29" s="308"/>
      <c r="K29" s="306"/>
    </row>
    <row r="30" ht="12.75" customHeight="1">
      <c r="B30" s="309"/>
      <c r="C30" s="310"/>
      <c r="D30" s="310"/>
      <c r="E30" s="310"/>
      <c r="F30" s="310"/>
      <c r="G30" s="310"/>
      <c r="H30" s="310"/>
      <c r="I30" s="310"/>
      <c r="J30" s="310"/>
      <c r="K30" s="306"/>
    </row>
    <row r="31" ht="15" customHeight="1">
      <c r="B31" s="309"/>
      <c r="C31" s="310"/>
      <c r="D31" s="308" t="s">
        <v>1097</v>
      </c>
      <c r="E31" s="308"/>
      <c r="F31" s="308"/>
      <c r="G31" s="308"/>
      <c r="H31" s="308"/>
      <c r="I31" s="308"/>
      <c r="J31" s="308"/>
      <c r="K31" s="306"/>
    </row>
    <row r="32" ht="15" customHeight="1">
      <c r="B32" s="309"/>
      <c r="C32" s="310"/>
      <c r="D32" s="308" t="s">
        <v>1098</v>
      </c>
      <c r="E32" s="308"/>
      <c r="F32" s="308"/>
      <c r="G32" s="308"/>
      <c r="H32" s="308"/>
      <c r="I32" s="308"/>
      <c r="J32" s="308"/>
      <c r="K32" s="306"/>
    </row>
    <row r="33" ht="15" customHeight="1">
      <c r="B33" s="309"/>
      <c r="C33" s="310"/>
      <c r="D33" s="308" t="s">
        <v>1099</v>
      </c>
      <c r="E33" s="308"/>
      <c r="F33" s="308"/>
      <c r="G33" s="308"/>
      <c r="H33" s="308"/>
      <c r="I33" s="308"/>
      <c r="J33" s="308"/>
      <c r="K33" s="306"/>
    </row>
    <row r="34" ht="15" customHeight="1">
      <c r="B34" s="309"/>
      <c r="C34" s="310"/>
      <c r="D34" s="308"/>
      <c r="E34" s="312" t="s">
        <v>129</v>
      </c>
      <c r="F34" s="308"/>
      <c r="G34" s="308" t="s">
        <v>1100</v>
      </c>
      <c r="H34" s="308"/>
      <c r="I34" s="308"/>
      <c r="J34" s="308"/>
      <c r="K34" s="306"/>
    </row>
    <row r="35" ht="30.75" customHeight="1">
      <c r="B35" s="309"/>
      <c r="C35" s="310"/>
      <c r="D35" s="308"/>
      <c r="E35" s="312" t="s">
        <v>1101</v>
      </c>
      <c r="F35" s="308"/>
      <c r="G35" s="308" t="s">
        <v>1102</v>
      </c>
      <c r="H35" s="308"/>
      <c r="I35" s="308"/>
      <c r="J35" s="308"/>
      <c r="K35" s="306"/>
    </row>
    <row r="36" ht="15" customHeight="1">
      <c r="B36" s="309"/>
      <c r="C36" s="310"/>
      <c r="D36" s="308"/>
      <c r="E36" s="312" t="s">
        <v>56</v>
      </c>
      <c r="F36" s="308"/>
      <c r="G36" s="308" t="s">
        <v>1103</v>
      </c>
      <c r="H36" s="308"/>
      <c r="I36" s="308"/>
      <c r="J36" s="308"/>
      <c r="K36" s="306"/>
    </row>
    <row r="37" ht="15" customHeight="1">
      <c r="B37" s="309"/>
      <c r="C37" s="310"/>
      <c r="D37" s="308"/>
      <c r="E37" s="312" t="s">
        <v>130</v>
      </c>
      <c r="F37" s="308"/>
      <c r="G37" s="308" t="s">
        <v>1104</v>
      </c>
      <c r="H37" s="308"/>
      <c r="I37" s="308"/>
      <c r="J37" s="308"/>
      <c r="K37" s="306"/>
    </row>
    <row r="38" ht="15" customHeight="1">
      <c r="B38" s="309"/>
      <c r="C38" s="310"/>
      <c r="D38" s="308"/>
      <c r="E38" s="312" t="s">
        <v>131</v>
      </c>
      <c r="F38" s="308"/>
      <c r="G38" s="308" t="s">
        <v>1105</v>
      </c>
      <c r="H38" s="308"/>
      <c r="I38" s="308"/>
      <c r="J38" s="308"/>
      <c r="K38" s="306"/>
    </row>
    <row r="39" ht="15" customHeight="1">
      <c r="B39" s="309"/>
      <c r="C39" s="310"/>
      <c r="D39" s="308"/>
      <c r="E39" s="312" t="s">
        <v>132</v>
      </c>
      <c r="F39" s="308"/>
      <c r="G39" s="308" t="s">
        <v>1106</v>
      </c>
      <c r="H39" s="308"/>
      <c r="I39" s="308"/>
      <c r="J39" s="308"/>
      <c r="K39" s="306"/>
    </row>
    <row r="40" ht="15" customHeight="1">
      <c r="B40" s="309"/>
      <c r="C40" s="310"/>
      <c r="D40" s="308"/>
      <c r="E40" s="312" t="s">
        <v>1107</v>
      </c>
      <c r="F40" s="308"/>
      <c r="G40" s="308" t="s">
        <v>1108</v>
      </c>
      <c r="H40" s="308"/>
      <c r="I40" s="308"/>
      <c r="J40" s="308"/>
      <c r="K40" s="306"/>
    </row>
    <row r="41" ht="15" customHeight="1">
      <c r="B41" s="309"/>
      <c r="C41" s="310"/>
      <c r="D41" s="308"/>
      <c r="E41" s="312"/>
      <c r="F41" s="308"/>
      <c r="G41" s="308" t="s">
        <v>1109</v>
      </c>
      <c r="H41" s="308"/>
      <c r="I41" s="308"/>
      <c r="J41" s="308"/>
      <c r="K41" s="306"/>
    </row>
    <row r="42" ht="15" customHeight="1">
      <c r="B42" s="309"/>
      <c r="C42" s="310"/>
      <c r="D42" s="308"/>
      <c r="E42" s="312" t="s">
        <v>1110</v>
      </c>
      <c r="F42" s="308"/>
      <c r="G42" s="308" t="s">
        <v>1111</v>
      </c>
      <c r="H42" s="308"/>
      <c r="I42" s="308"/>
      <c r="J42" s="308"/>
      <c r="K42" s="306"/>
    </row>
    <row r="43" ht="15" customHeight="1">
      <c r="B43" s="309"/>
      <c r="C43" s="310"/>
      <c r="D43" s="308"/>
      <c r="E43" s="312" t="s">
        <v>134</v>
      </c>
      <c r="F43" s="308"/>
      <c r="G43" s="308" t="s">
        <v>1112</v>
      </c>
      <c r="H43" s="308"/>
      <c r="I43" s="308"/>
      <c r="J43" s="308"/>
      <c r="K43" s="306"/>
    </row>
    <row r="44" ht="12.75" customHeight="1">
      <c r="B44" s="309"/>
      <c r="C44" s="310"/>
      <c r="D44" s="308"/>
      <c r="E44" s="308"/>
      <c r="F44" s="308"/>
      <c r="G44" s="308"/>
      <c r="H44" s="308"/>
      <c r="I44" s="308"/>
      <c r="J44" s="308"/>
      <c r="K44" s="306"/>
    </row>
    <row r="45" ht="15" customHeight="1">
      <c r="B45" s="309"/>
      <c r="C45" s="310"/>
      <c r="D45" s="308" t="s">
        <v>1113</v>
      </c>
      <c r="E45" s="308"/>
      <c r="F45" s="308"/>
      <c r="G45" s="308"/>
      <c r="H45" s="308"/>
      <c r="I45" s="308"/>
      <c r="J45" s="308"/>
      <c r="K45" s="306"/>
    </row>
    <row r="46" ht="15" customHeight="1">
      <c r="B46" s="309"/>
      <c r="C46" s="310"/>
      <c r="D46" s="310"/>
      <c r="E46" s="308" t="s">
        <v>1114</v>
      </c>
      <c r="F46" s="308"/>
      <c r="G46" s="308"/>
      <c r="H46" s="308"/>
      <c r="I46" s="308"/>
      <c r="J46" s="308"/>
      <c r="K46" s="306"/>
    </row>
    <row r="47" ht="15" customHeight="1">
      <c r="B47" s="309"/>
      <c r="C47" s="310"/>
      <c r="D47" s="310"/>
      <c r="E47" s="308" t="s">
        <v>1115</v>
      </c>
      <c r="F47" s="308"/>
      <c r="G47" s="308"/>
      <c r="H47" s="308"/>
      <c r="I47" s="308"/>
      <c r="J47" s="308"/>
      <c r="K47" s="306"/>
    </row>
    <row r="48" ht="15" customHeight="1">
      <c r="B48" s="309"/>
      <c r="C48" s="310"/>
      <c r="D48" s="310"/>
      <c r="E48" s="308" t="s">
        <v>1116</v>
      </c>
      <c r="F48" s="308"/>
      <c r="G48" s="308"/>
      <c r="H48" s="308"/>
      <c r="I48" s="308"/>
      <c r="J48" s="308"/>
      <c r="K48" s="306"/>
    </row>
    <row r="49" ht="15" customHeight="1">
      <c r="B49" s="309"/>
      <c r="C49" s="310"/>
      <c r="D49" s="308" t="s">
        <v>1117</v>
      </c>
      <c r="E49" s="308"/>
      <c r="F49" s="308"/>
      <c r="G49" s="308"/>
      <c r="H49" s="308"/>
      <c r="I49" s="308"/>
      <c r="J49" s="308"/>
      <c r="K49" s="306"/>
    </row>
    <row r="50" ht="25.5" customHeight="1">
      <c r="B50" s="304"/>
      <c r="C50" s="305" t="s">
        <v>1118</v>
      </c>
      <c r="D50" s="305"/>
      <c r="E50" s="305"/>
      <c r="F50" s="305"/>
      <c r="G50" s="305"/>
      <c r="H50" s="305"/>
      <c r="I50" s="305"/>
      <c r="J50" s="305"/>
      <c r="K50" s="306"/>
    </row>
    <row r="51" ht="5.25" customHeight="1">
      <c r="B51" s="304"/>
      <c r="C51" s="307"/>
      <c r="D51" s="307"/>
      <c r="E51" s="307"/>
      <c r="F51" s="307"/>
      <c r="G51" s="307"/>
      <c r="H51" s="307"/>
      <c r="I51" s="307"/>
      <c r="J51" s="307"/>
      <c r="K51" s="306"/>
    </row>
    <row r="52" ht="15" customHeight="1">
      <c r="B52" s="304"/>
      <c r="C52" s="308" t="s">
        <v>1119</v>
      </c>
      <c r="D52" s="308"/>
      <c r="E52" s="308"/>
      <c r="F52" s="308"/>
      <c r="G52" s="308"/>
      <c r="H52" s="308"/>
      <c r="I52" s="308"/>
      <c r="J52" s="308"/>
      <c r="K52" s="306"/>
    </row>
    <row r="53" ht="15" customHeight="1">
      <c r="B53" s="304"/>
      <c r="C53" s="308" t="s">
        <v>1120</v>
      </c>
      <c r="D53" s="308"/>
      <c r="E53" s="308"/>
      <c r="F53" s="308"/>
      <c r="G53" s="308"/>
      <c r="H53" s="308"/>
      <c r="I53" s="308"/>
      <c r="J53" s="308"/>
      <c r="K53" s="306"/>
    </row>
    <row r="54" ht="12.75" customHeight="1">
      <c r="B54" s="304"/>
      <c r="C54" s="308"/>
      <c r="D54" s="308"/>
      <c r="E54" s="308"/>
      <c r="F54" s="308"/>
      <c r="G54" s="308"/>
      <c r="H54" s="308"/>
      <c r="I54" s="308"/>
      <c r="J54" s="308"/>
      <c r="K54" s="306"/>
    </row>
    <row r="55" ht="15" customHeight="1">
      <c r="B55" s="304"/>
      <c r="C55" s="308" t="s">
        <v>1121</v>
      </c>
      <c r="D55" s="308"/>
      <c r="E55" s="308"/>
      <c r="F55" s="308"/>
      <c r="G55" s="308"/>
      <c r="H55" s="308"/>
      <c r="I55" s="308"/>
      <c r="J55" s="308"/>
      <c r="K55" s="306"/>
    </row>
    <row r="56" ht="15" customHeight="1">
      <c r="B56" s="304"/>
      <c r="C56" s="310"/>
      <c r="D56" s="308" t="s">
        <v>1122</v>
      </c>
      <c r="E56" s="308"/>
      <c r="F56" s="308"/>
      <c r="G56" s="308"/>
      <c r="H56" s="308"/>
      <c r="I56" s="308"/>
      <c r="J56" s="308"/>
      <c r="K56" s="306"/>
    </row>
    <row r="57" ht="15" customHeight="1">
      <c r="B57" s="304"/>
      <c r="C57" s="310"/>
      <c r="D57" s="308" t="s">
        <v>1123</v>
      </c>
      <c r="E57" s="308"/>
      <c r="F57" s="308"/>
      <c r="G57" s="308"/>
      <c r="H57" s="308"/>
      <c r="I57" s="308"/>
      <c r="J57" s="308"/>
      <c r="K57" s="306"/>
    </row>
    <row r="58" ht="15" customHeight="1">
      <c r="B58" s="304"/>
      <c r="C58" s="310"/>
      <c r="D58" s="308" t="s">
        <v>1124</v>
      </c>
      <c r="E58" s="308"/>
      <c r="F58" s="308"/>
      <c r="G58" s="308"/>
      <c r="H58" s="308"/>
      <c r="I58" s="308"/>
      <c r="J58" s="308"/>
      <c r="K58" s="306"/>
    </row>
    <row r="59" ht="15" customHeight="1">
      <c r="B59" s="304"/>
      <c r="C59" s="310"/>
      <c r="D59" s="308" t="s">
        <v>1125</v>
      </c>
      <c r="E59" s="308"/>
      <c r="F59" s="308"/>
      <c r="G59" s="308"/>
      <c r="H59" s="308"/>
      <c r="I59" s="308"/>
      <c r="J59" s="308"/>
      <c r="K59" s="306"/>
    </row>
    <row r="60" ht="15" customHeight="1">
      <c r="B60" s="304"/>
      <c r="C60" s="310"/>
      <c r="D60" s="313" t="s">
        <v>1126</v>
      </c>
      <c r="E60" s="313"/>
      <c r="F60" s="313"/>
      <c r="G60" s="313"/>
      <c r="H60" s="313"/>
      <c r="I60" s="313"/>
      <c r="J60" s="313"/>
      <c r="K60" s="306"/>
    </row>
    <row r="61" ht="15" customHeight="1">
      <c r="B61" s="304"/>
      <c r="C61" s="310"/>
      <c r="D61" s="308" t="s">
        <v>1127</v>
      </c>
      <c r="E61" s="308"/>
      <c r="F61" s="308"/>
      <c r="G61" s="308"/>
      <c r="H61" s="308"/>
      <c r="I61" s="308"/>
      <c r="J61" s="308"/>
      <c r="K61" s="306"/>
    </row>
    <row r="62" ht="12.75" customHeight="1">
      <c r="B62" s="304"/>
      <c r="C62" s="310"/>
      <c r="D62" s="310"/>
      <c r="E62" s="314"/>
      <c r="F62" s="310"/>
      <c r="G62" s="310"/>
      <c r="H62" s="310"/>
      <c r="I62" s="310"/>
      <c r="J62" s="310"/>
      <c r="K62" s="306"/>
    </row>
    <row r="63" ht="15" customHeight="1">
      <c r="B63" s="304"/>
      <c r="C63" s="310"/>
      <c r="D63" s="308" t="s">
        <v>1128</v>
      </c>
      <c r="E63" s="308"/>
      <c r="F63" s="308"/>
      <c r="G63" s="308"/>
      <c r="H63" s="308"/>
      <c r="I63" s="308"/>
      <c r="J63" s="308"/>
      <c r="K63" s="306"/>
    </row>
    <row r="64" ht="15" customHeight="1">
      <c r="B64" s="304"/>
      <c r="C64" s="310"/>
      <c r="D64" s="313" t="s">
        <v>1129</v>
      </c>
      <c r="E64" s="313"/>
      <c r="F64" s="313"/>
      <c r="G64" s="313"/>
      <c r="H64" s="313"/>
      <c r="I64" s="313"/>
      <c r="J64" s="313"/>
      <c r="K64" s="306"/>
    </row>
    <row r="65" ht="15" customHeight="1">
      <c r="B65" s="304"/>
      <c r="C65" s="310"/>
      <c r="D65" s="308" t="s">
        <v>1130</v>
      </c>
      <c r="E65" s="308"/>
      <c r="F65" s="308"/>
      <c r="G65" s="308"/>
      <c r="H65" s="308"/>
      <c r="I65" s="308"/>
      <c r="J65" s="308"/>
      <c r="K65" s="306"/>
    </row>
    <row r="66" ht="15" customHeight="1">
      <c r="B66" s="304"/>
      <c r="C66" s="310"/>
      <c r="D66" s="308" t="s">
        <v>1131</v>
      </c>
      <c r="E66" s="308"/>
      <c r="F66" s="308"/>
      <c r="G66" s="308"/>
      <c r="H66" s="308"/>
      <c r="I66" s="308"/>
      <c r="J66" s="308"/>
      <c r="K66" s="306"/>
    </row>
    <row r="67" ht="15" customHeight="1">
      <c r="B67" s="304"/>
      <c r="C67" s="310"/>
      <c r="D67" s="308" t="s">
        <v>1132</v>
      </c>
      <c r="E67" s="308"/>
      <c r="F67" s="308"/>
      <c r="G67" s="308"/>
      <c r="H67" s="308"/>
      <c r="I67" s="308"/>
      <c r="J67" s="308"/>
      <c r="K67" s="306"/>
    </row>
    <row r="68" ht="15" customHeight="1">
      <c r="B68" s="304"/>
      <c r="C68" s="310"/>
      <c r="D68" s="308" t="s">
        <v>1133</v>
      </c>
      <c r="E68" s="308"/>
      <c r="F68" s="308"/>
      <c r="G68" s="308"/>
      <c r="H68" s="308"/>
      <c r="I68" s="308"/>
      <c r="J68" s="308"/>
      <c r="K68" s="306"/>
    </row>
    <row r="69" ht="12.75" customHeight="1">
      <c r="B69" s="315"/>
      <c r="C69" s="316"/>
      <c r="D69" s="316"/>
      <c r="E69" s="316"/>
      <c r="F69" s="316"/>
      <c r="G69" s="316"/>
      <c r="H69" s="316"/>
      <c r="I69" s="316"/>
      <c r="J69" s="316"/>
      <c r="K69" s="317"/>
    </row>
    <row r="70" ht="18.75" customHeight="1">
      <c r="B70" s="318"/>
      <c r="C70" s="318"/>
      <c r="D70" s="318"/>
      <c r="E70" s="318"/>
      <c r="F70" s="318"/>
      <c r="G70" s="318"/>
      <c r="H70" s="318"/>
      <c r="I70" s="318"/>
      <c r="J70" s="318"/>
      <c r="K70" s="319"/>
    </row>
    <row r="71" ht="18.75" customHeight="1">
      <c r="B71" s="319"/>
      <c r="C71" s="319"/>
      <c r="D71" s="319"/>
      <c r="E71" s="319"/>
      <c r="F71" s="319"/>
      <c r="G71" s="319"/>
      <c r="H71" s="319"/>
      <c r="I71" s="319"/>
      <c r="J71" s="319"/>
      <c r="K71" s="319"/>
    </row>
    <row r="72" ht="7.5" customHeight="1">
      <c r="B72" s="320"/>
      <c r="C72" s="321"/>
      <c r="D72" s="321"/>
      <c r="E72" s="321"/>
      <c r="F72" s="321"/>
      <c r="G72" s="321"/>
      <c r="H72" s="321"/>
      <c r="I72" s="321"/>
      <c r="J72" s="321"/>
      <c r="K72" s="322"/>
    </row>
    <row r="73" ht="45" customHeight="1">
      <c r="B73" s="323"/>
      <c r="C73" s="324" t="s">
        <v>93</v>
      </c>
      <c r="D73" s="324"/>
      <c r="E73" s="324"/>
      <c r="F73" s="324"/>
      <c r="G73" s="324"/>
      <c r="H73" s="324"/>
      <c r="I73" s="324"/>
      <c r="J73" s="324"/>
      <c r="K73" s="325"/>
    </row>
    <row r="74" ht="17.25" customHeight="1">
      <c r="B74" s="323"/>
      <c r="C74" s="326" t="s">
        <v>1134</v>
      </c>
      <c r="D74" s="326"/>
      <c r="E74" s="326"/>
      <c r="F74" s="326" t="s">
        <v>1135</v>
      </c>
      <c r="G74" s="327"/>
      <c r="H74" s="326" t="s">
        <v>130</v>
      </c>
      <c r="I74" s="326" t="s">
        <v>60</v>
      </c>
      <c r="J74" s="326" t="s">
        <v>1136</v>
      </c>
      <c r="K74" s="325"/>
    </row>
    <row r="75" ht="17.25" customHeight="1">
      <c r="B75" s="323"/>
      <c r="C75" s="328" t="s">
        <v>1137</v>
      </c>
      <c r="D75" s="328"/>
      <c r="E75" s="328"/>
      <c r="F75" s="329" t="s">
        <v>1138</v>
      </c>
      <c r="G75" s="330"/>
      <c r="H75" s="328"/>
      <c r="I75" s="328"/>
      <c r="J75" s="328" t="s">
        <v>1139</v>
      </c>
      <c r="K75" s="325"/>
    </row>
    <row r="76" ht="5.25" customHeight="1">
      <c r="B76" s="323"/>
      <c r="C76" s="331"/>
      <c r="D76" s="331"/>
      <c r="E76" s="331"/>
      <c r="F76" s="331"/>
      <c r="G76" s="332"/>
      <c r="H76" s="331"/>
      <c r="I76" s="331"/>
      <c r="J76" s="331"/>
      <c r="K76" s="325"/>
    </row>
    <row r="77" ht="15" customHeight="1">
      <c r="B77" s="323"/>
      <c r="C77" s="312" t="s">
        <v>56</v>
      </c>
      <c r="D77" s="331"/>
      <c r="E77" s="331"/>
      <c r="F77" s="333" t="s">
        <v>1140</v>
      </c>
      <c r="G77" s="332"/>
      <c r="H77" s="312" t="s">
        <v>1141</v>
      </c>
      <c r="I77" s="312" t="s">
        <v>1142</v>
      </c>
      <c r="J77" s="312">
        <v>20</v>
      </c>
      <c r="K77" s="325"/>
    </row>
    <row r="78" ht="15" customHeight="1">
      <c r="B78" s="323"/>
      <c r="C78" s="312" t="s">
        <v>1143</v>
      </c>
      <c r="D78" s="312"/>
      <c r="E78" s="312"/>
      <c r="F78" s="333" t="s">
        <v>1140</v>
      </c>
      <c r="G78" s="332"/>
      <c r="H78" s="312" t="s">
        <v>1144</v>
      </c>
      <c r="I78" s="312" t="s">
        <v>1142</v>
      </c>
      <c r="J78" s="312">
        <v>120</v>
      </c>
      <c r="K78" s="325"/>
    </row>
    <row r="79" ht="15" customHeight="1">
      <c r="B79" s="334"/>
      <c r="C79" s="312" t="s">
        <v>1145</v>
      </c>
      <c r="D79" s="312"/>
      <c r="E79" s="312"/>
      <c r="F79" s="333" t="s">
        <v>1146</v>
      </c>
      <c r="G79" s="332"/>
      <c r="H79" s="312" t="s">
        <v>1147</v>
      </c>
      <c r="I79" s="312" t="s">
        <v>1142</v>
      </c>
      <c r="J79" s="312">
        <v>50</v>
      </c>
      <c r="K79" s="325"/>
    </row>
    <row r="80" ht="15" customHeight="1">
      <c r="B80" s="334"/>
      <c r="C80" s="312" t="s">
        <v>1148</v>
      </c>
      <c r="D80" s="312"/>
      <c r="E80" s="312"/>
      <c r="F80" s="333" t="s">
        <v>1140</v>
      </c>
      <c r="G80" s="332"/>
      <c r="H80" s="312" t="s">
        <v>1149</v>
      </c>
      <c r="I80" s="312" t="s">
        <v>1150</v>
      </c>
      <c r="J80" s="312"/>
      <c r="K80" s="325"/>
    </row>
    <row r="81" ht="15" customHeight="1">
      <c r="B81" s="334"/>
      <c r="C81" s="335" t="s">
        <v>1151</v>
      </c>
      <c r="D81" s="335"/>
      <c r="E81" s="335"/>
      <c r="F81" s="336" t="s">
        <v>1146</v>
      </c>
      <c r="G81" s="335"/>
      <c r="H81" s="335" t="s">
        <v>1152</v>
      </c>
      <c r="I81" s="335" t="s">
        <v>1142</v>
      </c>
      <c r="J81" s="335">
        <v>15</v>
      </c>
      <c r="K81" s="325"/>
    </row>
    <row r="82" ht="15" customHeight="1">
      <c r="B82" s="334"/>
      <c r="C82" s="335" t="s">
        <v>1153</v>
      </c>
      <c r="D82" s="335"/>
      <c r="E82" s="335"/>
      <c r="F82" s="336" t="s">
        <v>1146</v>
      </c>
      <c r="G82" s="335"/>
      <c r="H82" s="335" t="s">
        <v>1154</v>
      </c>
      <c r="I82" s="335" t="s">
        <v>1142</v>
      </c>
      <c r="J82" s="335">
        <v>15</v>
      </c>
      <c r="K82" s="325"/>
    </row>
    <row r="83" ht="15" customHeight="1">
      <c r="B83" s="334"/>
      <c r="C83" s="335" t="s">
        <v>1155</v>
      </c>
      <c r="D83" s="335"/>
      <c r="E83" s="335"/>
      <c r="F83" s="336" t="s">
        <v>1146</v>
      </c>
      <c r="G83" s="335"/>
      <c r="H83" s="335" t="s">
        <v>1156</v>
      </c>
      <c r="I83" s="335" t="s">
        <v>1142</v>
      </c>
      <c r="J83" s="335">
        <v>20</v>
      </c>
      <c r="K83" s="325"/>
    </row>
    <row r="84" ht="15" customHeight="1">
      <c r="B84" s="334"/>
      <c r="C84" s="335" t="s">
        <v>1157</v>
      </c>
      <c r="D84" s="335"/>
      <c r="E84" s="335"/>
      <c r="F84" s="336" t="s">
        <v>1146</v>
      </c>
      <c r="G84" s="335"/>
      <c r="H84" s="335" t="s">
        <v>1158</v>
      </c>
      <c r="I84" s="335" t="s">
        <v>1142</v>
      </c>
      <c r="J84" s="335">
        <v>20</v>
      </c>
      <c r="K84" s="325"/>
    </row>
    <row r="85" ht="15" customHeight="1">
      <c r="B85" s="334"/>
      <c r="C85" s="312" t="s">
        <v>1159</v>
      </c>
      <c r="D85" s="312"/>
      <c r="E85" s="312"/>
      <c r="F85" s="333" t="s">
        <v>1146</v>
      </c>
      <c r="G85" s="332"/>
      <c r="H85" s="312" t="s">
        <v>1160</v>
      </c>
      <c r="I85" s="312" t="s">
        <v>1142</v>
      </c>
      <c r="J85" s="312">
        <v>50</v>
      </c>
      <c r="K85" s="325"/>
    </row>
    <row r="86" ht="15" customHeight="1">
      <c r="B86" s="334"/>
      <c r="C86" s="312" t="s">
        <v>1161</v>
      </c>
      <c r="D86" s="312"/>
      <c r="E86" s="312"/>
      <c r="F86" s="333" t="s">
        <v>1146</v>
      </c>
      <c r="G86" s="332"/>
      <c r="H86" s="312" t="s">
        <v>1162</v>
      </c>
      <c r="I86" s="312" t="s">
        <v>1142</v>
      </c>
      <c r="J86" s="312">
        <v>20</v>
      </c>
      <c r="K86" s="325"/>
    </row>
    <row r="87" ht="15" customHeight="1">
      <c r="B87" s="334"/>
      <c r="C87" s="312" t="s">
        <v>1163</v>
      </c>
      <c r="D87" s="312"/>
      <c r="E87" s="312"/>
      <c r="F87" s="333" t="s">
        <v>1146</v>
      </c>
      <c r="G87" s="332"/>
      <c r="H87" s="312" t="s">
        <v>1164</v>
      </c>
      <c r="I87" s="312" t="s">
        <v>1142</v>
      </c>
      <c r="J87" s="312">
        <v>20</v>
      </c>
      <c r="K87" s="325"/>
    </row>
    <row r="88" ht="15" customHeight="1">
      <c r="B88" s="334"/>
      <c r="C88" s="312" t="s">
        <v>1165</v>
      </c>
      <c r="D88" s="312"/>
      <c r="E88" s="312"/>
      <c r="F88" s="333" t="s">
        <v>1146</v>
      </c>
      <c r="G88" s="332"/>
      <c r="H88" s="312" t="s">
        <v>1166</v>
      </c>
      <c r="I88" s="312" t="s">
        <v>1142</v>
      </c>
      <c r="J88" s="312">
        <v>50</v>
      </c>
      <c r="K88" s="325"/>
    </row>
    <row r="89" ht="15" customHeight="1">
      <c r="B89" s="334"/>
      <c r="C89" s="312" t="s">
        <v>1167</v>
      </c>
      <c r="D89" s="312"/>
      <c r="E89" s="312"/>
      <c r="F89" s="333" t="s">
        <v>1146</v>
      </c>
      <c r="G89" s="332"/>
      <c r="H89" s="312" t="s">
        <v>1167</v>
      </c>
      <c r="I89" s="312" t="s">
        <v>1142</v>
      </c>
      <c r="J89" s="312">
        <v>50</v>
      </c>
      <c r="K89" s="325"/>
    </row>
    <row r="90" ht="15" customHeight="1">
      <c r="B90" s="334"/>
      <c r="C90" s="312" t="s">
        <v>135</v>
      </c>
      <c r="D90" s="312"/>
      <c r="E90" s="312"/>
      <c r="F90" s="333" t="s">
        <v>1146</v>
      </c>
      <c r="G90" s="332"/>
      <c r="H90" s="312" t="s">
        <v>1168</v>
      </c>
      <c r="I90" s="312" t="s">
        <v>1142</v>
      </c>
      <c r="J90" s="312">
        <v>255</v>
      </c>
      <c r="K90" s="325"/>
    </row>
    <row r="91" ht="15" customHeight="1">
      <c r="B91" s="334"/>
      <c r="C91" s="312" t="s">
        <v>1169</v>
      </c>
      <c r="D91" s="312"/>
      <c r="E91" s="312"/>
      <c r="F91" s="333" t="s">
        <v>1140</v>
      </c>
      <c r="G91" s="332"/>
      <c r="H91" s="312" t="s">
        <v>1170</v>
      </c>
      <c r="I91" s="312" t="s">
        <v>1171</v>
      </c>
      <c r="J91" s="312"/>
      <c r="K91" s="325"/>
    </row>
    <row r="92" ht="15" customHeight="1">
      <c r="B92" s="334"/>
      <c r="C92" s="312" t="s">
        <v>1172</v>
      </c>
      <c r="D92" s="312"/>
      <c r="E92" s="312"/>
      <c r="F92" s="333" t="s">
        <v>1140</v>
      </c>
      <c r="G92" s="332"/>
      <c r="H92" s="312" t="s">
        <v>1173</v>
      </c>
      <c r="I92" s="312" t="s">
        <v>1174</v>
      </c>
      <c r="J92" s="312"/>
      <c r="K92" s="325"/>
    </row>
    <row r="93" ht="15" customHeight="1">
      <c r="B93" s="334"/>
      <c r="C93" s="312" t="s">
        <v>1175</v>
      </c>
      <c r="D93" s="312"/>
      <c r="E93" s="312"/>
      <c r="F93" s="333" t="s">
        <v>1140</v>
      </c>
      <c r="G93" s="332"/>
      <c r="H93" s="312" t="s">
        <v>1175</v>
      </c>
      <c r="I93" s="312" t="s">
        <v>1174</v>
      </c>
      <c r="J93" s="312"/>
      <c r="K93" s="325"/>
    </row>
    <row r="94" ht="15" customHeight="1">
      <c r="B94" s="334"/>
      <c r="C94" s="312" t="s">
        <v>41</v>
      </c>
      <c r="D94" s="312"/>
      <c r="E94" s="312"/>
      <c r="F94" s="333" t="s">
        <v>1140</v>
      </c>
      <c r="G94" s="332"/>
      <c r="H94" s="312" t="s">
        <v>1176</v>
      </c>
      <c r="I94" s="312" t="s">
        <v>1174</v>
      </c>
      <c r="J94" s="312"/>
      <c r="K94" s="325"/>
    </row>
    <row r="95" ht="15" customHeight="1">
      <c r="B95" s="334"/>
      <c r="C95" s="312" t="s">
        <v>51</v>
      </c>
      <c r="D95" s="312"/>
      <c r="E95" s="312"/>
      <c r="F95" s="333" t="s">
        <v>1140</v>
      </c>
      <c r="G95" s="332"/>
      <c r="H95" s="312" t="s">
        <v>1177</v>
      </c>
      <c r="I95" s="312" t="s">
        <v>1174</v>
      </c>
      <c r="J95" s="312"/>
      <c r="K95" s="325"/>
    </row>
    <row r="96" ht="15" customHeight="1">
      <c r="B96" s="337"/>
      <c r="C96" s="338"/>
      <c r="D96" s="338"/>
      <c r="E96" s="338"/>
      <c r="F96" s="338"/>
      <c r="G96" s="338"/>
      <c r="H96" s="338"/>
      <c r="I96" s="338"/>
      <c r="J96" s="338"/>
      <c r="K96" s="339"/>
    </row>
    <row r="97" ht="18.75" customHeight="1">
      <c r="B97" s="340"/>
      <c r="C97" s="341"/>
      <c r="D97" s="341"/>
      <c r="E97" s="341"/>
      <c r="F97" s="341"/>
      <c r="G97" s="341"/>
      <c r="H97" s="341"/>
      <c r="I97" s="341"/>
      <c r="J97" s="341"/>
      <c r="K97" s="340"/>
    </row>
    <row r="98" ht="18.75" customHeight="1">
      <c r="B98" s="319"/>
      <c r="C98" s="319"/>
      <c r="D98" s="319"/>
      <c r="E98" s="319"/>
      <c r="F98" s="319"/>
      <c r="G98" s="319"/>
      <c r="H98" s="319"/>
      <c r="I98" s="319"/>
      <c r="J98" s="319"/>
      <c r="K98" s="319"/>
    </row>
    <row r="99" ht="7.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2"/>
    </row>
    <row r="100" ht="45" customHeight="1">
      <c r="B100" s="323"/>
      <c r="C100" s="324" t="s">
        <v>1178</v>
      </c>
      <c r="D100" s="324"/>
      <c r="E100" s="324"/>
      <c r="F100" s="324"/>
      <c r="G100" s="324"/>
      <c r="H100" s="324"/>
      <c r="I100" s="324"/>
      <c r="J100" s="324"/>
      <c r="K100" s="325"/>
    </row>
    <row r="101" ht="17.25" customHeight="1">
      <c r="B101" s="323"/>
      <c r="C101" s="326" t="s">
        <v>1134</v>
      </c>
      <c r="D101" s="326"/>
      <c r="E101" s="326"/>
      <c r="F101" s="326" t="s">
        <v>1135</v>
      </c>
      <c r="G101" s="327"/>
      <c r="H101" s="326" t="s">
        <v>130</v>
      </c>
      <c r="I101" s="326" t="s">
        <v>60</v>
      </c>
      <c r="J101" s="326" t="s">
        <v>1136</v>
      </c>
      <c r="K101" s="325"/>
    </row>
    <row r="102" ht="17.25" customHeight="1">
      <c r="B102" s="323"/>
      <c r="C102" s="328" t="s">
        <v>1137</v>
      </c>
      <c r="D102" s="328"/>
      <c r="E102" s="328"/>
      <c r="F102" s="329" t="s">
        <v>1138</v>
      </c>
      <c r="G102" s="330"/>
      <c r="H102" s="328"/>
      <c r="I102" s="328"/>
      <c r="J102" s="328" t="s">
        <v>1139</v>
      </c>
      <c r="K102" s="325"/>
    </row>
    <row r="103" ht="5.25" customHeight="1">
      <c r="B103" s="323"/>
      <c r="C103" s="326"/>
      <c r="D103" s="326"/>
      <c r="E103" s="326"/>
      <c r="F103" s="326"/>
      <c r="G103" s="342"/>
      <c r="H103" s="326"/>
      <c r="I103" s="326"/>
      <c r="J103" s="326"/>
      <c r="K103" s="325"/>
    </row>
    <row r="104" ht="15" customHeight="1">
      <c r="B104" s="323"/>
      <c r="C104" s="312" t="s">
        <v>56</v>
      </c>
      <c r="D104" s="331"/>
      <c r="E104" s="331"/>
      <c r="F104" s="333" t="s">
        <v>1140</v>
      </c>
      <c r="G104" s="342"/>
      <c r="H104" s="312" t="s">
        <v>1179</v>
      </c>
      <c r="I104" s="312" t="s">
        <v>1142</v>
      </c>
      <c r="J104" s="312">
        <v>20</v>
      </c>
      <c r="K104" s="325"/>
    </row>
    <row r="105" ht="15" customHeight="1">
      <c r="B105" s="323"/>
      <c r="C105" s="312" t="s">
        <v>1143</v>
      </c>
      <c r="D105" s="312"/>
      <c r="E105" s="312"/>
      <c r="F105" s="333" t="s">
        <v>1140</v>
      </c>
      <c r="G105" s="312"/>
      <c r="H105" s="312" t="s">
        <v>1179</v>
      </c>
      <c r="I105" s="312" t="s">
        <v>1142</v>
      </c>
      <c r="J105" s="312">
        <v>120</v>
      </c>
      <c r="K105" s="325"/>
    </row>
    <row r="106" ht="15" customHeight="1">
      <c r="B106" s="334"/>
      <c r="C106" s="312" t="s">
        <v>1145</v>
      </c>
      <c r="D106" s="312"/>
      <c r="E106" s="312"/>
      <c r="F106" s="333" t="s">
        <v>1146</v>
      </c>
      <c r="G106" s="312"/>
      <c r="H106" s="312" t="s">
        <v>1179</v>
      </c>
      <c r="I106" s="312" t="s">
        <v>1142</v>
      </c>
      <c r="J106" s="312">
        <v>50</v>
      </c>
      <c r="K106" s="325"/>
    </row>
    <row r="107" ht="15" customHeight="1">
      <c r="B107" s="334"/>
      <c r="C107" s="312" t="s">
        <v>1148</v>
      </c>
      <c r="D107" s="312"/>
      <c r="E107" s="312"/>
      <c r="F107" s="333" t="s">
        <v>1140</v>
      </c>
      <c r="G107" s="312"/>
      <c r="H107" s="312" t="s">
        <v>1179</v>
      </c>
      <c r="I107" s="312" t="s">
        <v>1150</v>
      </c>
      <c r="J107" s="312"/>
      <c r="K107" s="325"/>
    </row>
    <row r="108" ht="15" customHeight="1">
      <c r="B108" s="334"/>
      <c r="C108" s="312" t="s">
        <v>1159</v>
      </c>
      <c r="D108" s="312"/>
      <c r="E108" s="312"/>
      <c r="F108" s="333" t="s">
        <v>1146</v>
      </c>
      <c r="G108" s="312"/>
      <c r="H108" s="312" t="s">
        <v>1179</v>
      </c>
      <c r="I108" s="312" t="s">
        <v>1142</v>
      </c>
      <c r="J108" s="312">
        <v>50</v>
      </c>
      <c r="K108" s="325"/>
    </row>
    <row r="109" ht="15" customHeight="1">
      <c r="B109" s="334"/>
      <c r="C109" s="312" t="s">
        <v>1167</v>
      </c>
      <c r="D109" s="312"/>
      <c r="E109" s="312"/>
      <c r="F109" s="333" t="s">
        <v>1146</v>
      </c>
      <c r="G109" s="312"/>
      <c r="H109" s="312" t="s">
        <v>1179</v>
      </c>
      <c r="I109" s="312" t="s">
        <v>1142</v>
      </c>
      <c r="J109" s="312">
        <v>50</v>
      </c>
      <c r="K109" s="325"/>
    </row>
    <row r="110" ht="15" customHeight="1">
      <c r="B110" s="334"/>
      <c r="C110" s="312" t="s">
        <v>1165</v>
      </c>
      <c r="D110" s="312"/>
      <c r="E110" s="312"/>
      <c r="F110" s="333" t="s">
        <v>1146</v>
      </c>
      <c r="G110" s="312"/>
      <c r="H110" s="312" t="s">
        <v>1179</v>
      </c>
      <c r="I110" s="312" t="s">
        <v>1142</v>
      </c>
      <c r="J110" s="312">
        <v>50</v>
      </c>
      <c r="K110" s="325"/>
    </row>
    <row r="111" ht="15" customHeight="1">
      <c r="B111" s="334"/>
      <c r="C111" s="312" t="s">
        <v>56</v>
      </c>
      <c r="D111" s="312"/>
      <c r="E111" s="312"/>
      <c r="F111" s="333" t="s">
        <v>1140</v>
      </c>
      <c r="G111" s="312"/>
      <c r="H111" s="312" t="s">
        <v>1180</v>
      </c>
      <c r="I111" s="312" t="s">
        <v>1142</v>
      </c>
      <c r="J111" s="312">
        <v>20</v>
      </c>
      <c r="K111" s="325"/>
    </row>
    <row r="112" ht="15" customHeight="1">
      <c r="B112" s="334"/>
      <c r="C112" s="312" t="s">
        <v>1181</v>
      </c>
      <c r="D112" s="312"/>
      <c r="E112" s="312"/>
      <c r="F112" s="333" t="s">
        <v>1140</v>
      </c>
      <c r="G112" s="312"/>
      <c r="H112" s="312" t="s">
        <v>1182</v>
      </c>
      <c r="I112" s="312" t="s">
        <v>1142</v>
      </c>
      <c r="J112" s="312">
        <v>120</v>
      </c>
      <c r="K112" s="325"/>
    </row>
    <row r="113" ht="15" customHeight="1">
      <c r="B113" s="334"/>
      <c r="C113" s="312" t="s">
        <v>41</v>
      </c>
      <c r="D113" s="312"/>
      <c r="E113" s="312"/>
      <c r="F113" s="333" t="s">
        <v>1140</v>
      </c>
      <c r="G113" s="312"/>
      <c r="H113" s="312" t="s">
        <v>1183</v>
      </c>
      <c r="I113" s="312" t="s">
        <v>1174</v>
      </c>
      <c r="J113" s="312"/>
      <c r="K113" s="325"/>
    </row>
    <row r="114" ht="15" customHeight="1">
      <c r="B114" s="334"/>
      <c r="C114" s="312" t="s">
        <v>51</v>
      </c>
      <c r="D114" s="312"/>
      <c r="E114" s="312"/>
      <c r="F114" s="333" t="s">
        <v>1140</v>
      </c>
      <c r="G114" s="312"/>
      <c r="H114" s="312" t="s">
        <v>1184</v>
      </c>
      <c r="I114" s="312" t="s">
        <v>1174</v>
      </c>
      <c r="J114" s="312"/>
      <c r="K114" s="325"/>
    </row>
    <row r="115" ht="15" customHeight="1">
      <c r="B115" s="334"/>
      <c r="C115" s="312" t="s">
        <v>60</v>
      </c>
      <c r="D115" s="312"/>
      <c r="E115" s="312"/>
      <c r="F115" s="333" t="s">
        <v>1140</v>
      </c>
      <c r="G115" s="312"/>
      <c r="H115" s="312" t="s">
        <v>1185</v>
      </c>
      <c r="I115" s="312" t="s">
        <v>1186</v>
      </c>
      <c r="J115" s="312"/>
      <c r="K115" s="325"/>
    </row>
    <row r="116" ht="15" customHeight="1">
      <c r="B116" s="337"/>
      <c r="C116" s="343"/>
      <c r="D116" s="343"/>
      <c r="E116" s="343"/>
      <c r="F116" s="343"/>
      <c r="G116" s="343"/>
      <c r="H116" s="343"/>
      <c r="I116" s="343"/>
      <c r="J116" s="343"/>
      <c r="K116" s="339"/>
    </row>
    <row r="117" ht="18.75" customHeight="1">
      <c r="B117" s="344"/>
      <c r="C117" s="308"/>
      <c r="D117" s="308"/>
      <c r="E117" s="308"/>
      <c r="F117" s="345"/>
      <c r="G117" s="308"/>
      <c r="H117" s="308"/>
      <c r="I117" s="308"/>
      <c r="J117" s="308"/>
      <c r="K117" s="344"/>
    </row>
    <row r="118" ht="18.75" customHeight="1">
      <c r="B118" s="319"/>
      <c r="C118" s="319"/>
      <c r="D118" s="319"/>
      <c r="E118" s="319"/>
      <c r="F118" s="319"/>
      <c r="G118" s="319"/>
      <c r="H118" s="319"/>
      <c r="I118" s="319"/>
      <c r="J118" s="319"/>
      <c r="K118" s="319"/>
    </row>
    <row r="119" ht="7.5" customHeight="1">
      <c r="B119" s="346"/>
      <c r="C119" s="347"/>
      <c r="D119" s="347"/>
      <c r="E119" s="347"/>
      <c r="F119" s="347"/>
      <c r="G119" s="347"/>
      <c r="H119" s="347"/>
      <c r="I119" s="347"/>
      <c r="J119" s="347"/>
      <c r="K119" s="348"/>
    </row>
    <row r="120" ht="45" customHeight="1">
      <c r="B120" s="349"/>
      <c r="C120" s="302" t="s">
        <v>1187</v>
      </c>
      <c r="D120" s="302"/>
      <c r="E120" s="302"/>
      <c r="F120" s="302"/>
      <c r="G120" s="302"/>
      <c r="H120" s="302"/>
      <c r="I120" s="302"/>
      <c r="J120" s="302"/>
      <c r="K120" s="350"/>
    </row>
    <row r="121" ht="17.25" customHeight="1">
      <c r="B121" s="351"/>
      <c r="C121" s="326" t="s">
        <v>1134</v>
      </c>
      <c r="D121" s="326"/>
      <c r="E121" s="326"/>
      <c r="F121" s="326" t="s">
        <v>1135</v>
      </c>
      <c r="G121" s="327"/>
      <c r="H121" s="326" t="s">
        <v>130</v>
      </c>
      <c r="I121" s="326" t="s">
        <v>60</v>
      </c>
      <c r="J121" s="326" t="s">
        <v>1136</v>
      </c>
      <c r="K121" s="352"/>
    </row>
    <row r="122" ht="17.25" customHeight="1">
      <c r="B122" s="351"/>
      <c r="C122" s="328" t="s">
        <v>1137</v>
      </c>
      <c r="D122" s="328"/>
      <c r="E122" s="328"/>
      <c r="F122" s="329" t="s">
        <v>1138</v>
      </c>
      <c r="G122" s="330"/>
      <c r="H122" s="328"/>
      <c r="I122" s="328"/>
      <c r="J122" s="328" t="s">
        <v>1139</v>
      </c>
      <c r="K122" s="352"/>
    </row>
    <row r="123" ht="5.25" customHeight="1">
      <c r="B123" s="353"/>
      <c r="C123" s="331"/>
      <c r="D123" s="331"/>
      <c r="E123" s="331"/>
      <c r="F123" s="331"/>
      <c r="G123" s="312"/>
      <c r="H123" s="331"/>
      <c r="I123" s="331"/>
      <c r="J123" s="331"/>
      <c r="K123" s="354"/>
    </row>
    <row r="124" ht="15" customHeight="1">
      <c r="B124" s="353"/>
      <c r="C124" s="312" t="s">
        <v>1143</v>
      </c>
      <c r="D124" s="331"/>
      <c r="E124" s="331"/>
      <c r="F124" s="333" t="s">
        <v>1140</v>
      </c>
      <c r="G124" s="312"/>
      <c r="H124" s="312" t="s">
        <v>1179</v>
      </c>
      <c r="I124" s="312" t="s">
        <v>1142</v>
      </c>
      <c r="J124" s="312">
        <v>120</v>
      </c>
      <c r="K124" s="355"/>
    </row>
    <row r="125" ht="15" customHeight="1">
      <c r="B125" s="353"/>
      <c r="C125" s="312" t="s">
        <v>1188</v>
      </c>
      <c r="D125" s="312"/>
      <c r="E125" s="312"/>
      <c r="F125" s="333" t="s">
        <v>1140</v>
      </c>
      <c r="G125" s="312"/>
      <c r="H125" s="312" t="s">
        <v>1189</v>
      </c>
      <c r="I125" s="312" t="s">
        <v>1142</v>
      </c>
      <c r="J125" s="312" t="s">
        <v>1190</v>
      </c>
      <c r="K125" s="355"/>
    </row>
    <row r="126" ht="15" customHeight="1">
      <c r="B126" s="353"/>
      <c r="C126" s="312" t="s">
        <v>1089</v>
      </c>
      <c r="D126" s="312"/>
      <c r="E126" s="312"/>
      <c r="F126" s="333" t="s">
        <v>1140</v>
      </c>
      <c r="G126" s="312"/>
      <c r="H126" s="312" t="s">
        <v>1191</v>
      </c>
      <c r="I126" s="312" t="s">
        <v>1142</v>
      </c>
      <c r="J126" s="312" t="s">
        <v>1190</v>
      </c>
      <c r="K126" s="355"/>
    </row>
    <row r="127" ht="15" customHeight="1">
      <c r="B127" s="353"/>
      <c r="C127" s="312" t="s">
        <v>1151</v>
      </c>
      <c r="D127" s="312"/>
      <c r="E127" s="312"/>
      <c r="F127" s="333" t="s">
        <v>1146</v>
      </c>
      <c r="G127" s="312"/>
      <c r="H127" s="312" t="s">
        <v>1152</v>
      </c>
      <c r="I127" s="312" t="s">
        <v>1142</v>
      </c>
      <c r="J127" s="312">
        <v>15</v>
      </c>
      <c r="K127" s="355"/>
    </row>
    <row r="128" ht="15" customHeight="1">
      <c r="B128" s="353"/>
      <c r="C128" s="335" t="s">
        <v>1153</v>
      </c>
      <c r="D128" s="335"/>
      <c r="E128" s="335"/>
      <c r="F128" s="336" t="s">
        <v>1146</v>
      </c>
      <c r="G128" s="335"/>
      <c r="H128" s="335" t="s">
        <v>1154</v>
      </c>
      <c r="I128" s="335" t="s">
        <v>1142</v>
      </c>
      <c r="J128" s="335">
        <v>15</v>
      </c>
      <c r="K128" s="355"/>
    </row>
    <row r="129" ht="15" customHeight="1">
      <c r="B129" s="353"/>
      <c r="C129" s="335" t="s">
        <v>1155</v>
      </c>
      <c r="D129" s="335"/>
      <c r="E129" s="335"/>
      <c r="F129" s="336" t="s">
        <v>1146</v>
      </c>
      <c r="G129" s="335"/>
      <c r="H129" s="335" t="s">
        <v>1156</v>
      </c>
      <c r="I129" s="335" t="s">
        <v>1142</v>
      </c>
      <c r="J129" s="335">
        <v>20</v>
      </c>
      <c r="K129" s="355"/>
    </row>
    <row r="130" ht="15" customHeight="1">
      <c r="B130" s="353"/>
      <c r="C130" s="335" t="s">
        <v>1157</v>
      </c>
      <c r="D130" s="335"/>
      <c r="E130" s="335"/>
      <c r="F130" s="336" t="s">
        <v>1146</v>
      </c>
      <c r="G130" s="335"/>
      <c r="H130" s="335" t="s">
        <v>1158</v>
      </c>
      <c r="I130" s="335" t="s">
        <v>1142</v>
      </c>
      <c r="J130" s="335">
        <v>20</v>
      </c>
      <c r="K130" s="355"/>
    </row>
    <row r="131" ht="15" customHeight="1">
      <c r="B131" s="353"/>
      <c r="C131" s="312" t="s">
        <v>1145</v>
      </c>
      <c r="D131" s="312"/>
      <c r="E131" s="312"/>
      <c r="F131" s="333" t="s">
        <v>1146</v>
      </c>
      <c r="G131" s="312"/>
      <c r="H131" s="312" t="s">
        <v>1179</v>
      </c>
      <c r="I131" s="312" t="s">
        <v>1142</v>
      </c>
      <c r="J131" s="312">
        <v>50</v>
      </c>
      <c r="K131" s="355"/>
    </row>
    <row r="132" ht="15" customHeight="1">
      <c r="B132" s="353"/>
      <c r="C132" s="312" t="s">
        <v>1159</v>
      </c>
      <c r="D132" s="312"/>
      <c r="E132" s="312"/>
      <c r="F132" s="333" t="s">
        <v>1146</v>
      </c>
      <c r="G132" s="312"/>
      <c r="H132" s="312" t="s">
        <v>1179</v>
      </c>
      <c r="I132" s="312" t="s">
        <v>1142</v>
      </c>
      <c r="J132" s="312">
        <v>50</v>
      </c>
      <c r="K132" s="355"/>
    </row>
    <row r="133" ht="15" customHeight="1">
      <c r="B133" s="353"/>
      <c r="C133" s="312" t="s">
        <v>1165</v>
      </c>
      <c r="D133" s="312"/>
      <c r="E133" s="312"/>
      <c r="F133" s="333" t="s">
        <v>1146</v>
      </c>
      <c r="G133" s="312"/>
      <c r="H133" s="312" t="s">
        <v>1179</v>
      </c>
      <c r="I133" s="312" t="s">
        <v>1142</v>
      </c>
      <c r="J133" s="312">
        <v>50</v>
      </c>
      <c r="K133" s="355"/>
    </row>
    <row r="134" ht="15" customHeight="1">
      <c r="B134" s="353"/>
      <c r="C134" s="312" t="s">
        <v>1167</v>
      </c>
      <c r="D134" s="312"/>
      <c r="E134" s="312"/>
      <c r="F134" s="333" t="s">
        <v>1146</v>
      </c>
      <c r="G134" s="312"/>
      <c r="H134" s="312" t="s">
        <v>1179</v>
      </c>
      <c r="I134" s="312" t="s">
        <v>1142</v>
      </c>
      <c r="J134" s="312">
        <v>50</v>
      </c>
      <c r="K134" s="355"/>
    </row>
    <row r="135" ht="15" customHeight="1">
      <c r="B135" s="353"/>
      <c r="C135" s="312" t="s">
        <v>135</v>
      </c>
      <c r="D135" s="312"/>
      <c r="E135" s="312"/>
      <c r="F135" s="333" t="s">
        <v>1146</v>
      </c>
      <c r="G135" s="312"/>
      <c r="H135" s="312" t="s">
        <v>1192</v>
      </c>
      <c r="I135" s="312" t="s">
        <v>1142</v>
      </c>
      <c r="J135" s="312">
        <v>255</v>
      </c>
      <c r="K135" s="355"/>
    </row>
    <row r="136" ht="15" customHeight="1">
      <c r="B136" s="353"/>
      <c r="C136" s="312" t="s">
        <v>1169</v>
      </c>
      <c r="D136" s="312"/>
      <c r="E136" s="312"/>
      <c r="F136" s="333" t="s">
        <v>1140</v>
      </c>
      <c r="G136" s="312"/>
      <c r="H136" s="312" t="s">
        <v>1193</v>
      </c>
      <c r="I136" s="312" t="s">
        <v>1171</v>
      </c>
      <c r="J136" s="312"/>
      <c r="K136" s="355"/>
    </row>
    <row r="137" ht="15" customHeight="1">
      <c r="B137" s="353"/>
      <c r="C137" s="312" t="s">
        <v>1172</v>
      </c>
      <c r="D137" s="312"/>
      <c r="E137" s="312"/>
      <c r="F137" s="333" t="s">
        <v>1140</v>
      </c>
      <c r="G137" s="312"/>
      <c r="H137" s="312" t="s">
        <v>1194</v>
      </c>
      <c r="I137" s="312" t="s">
        <v>1174</v>
      </c>
      <c r="J137" s="312"/>
      <c r="K137" s="355"/>
    </row>
    <row r="138" ht="15" customHeight="1">
      <c r="B138" s="353"/>
      <c r="C138" s="312" t="s">
        <v>1175</v>
      </c>
      <c r="D138" s="312"/>
      <c r="E138" s="312"/>
      <c r="F138" s="333" t="s">
        <v>1140</v>
      </c>
      <c r="G138" s="312"/>
      <c r="H138" s="312" t="s">
        <v>1175</v>
      </c>
      <c r="I138" s="312" t="s">
        <v>1174</v>
      </c>
      <c r="J138" s="312"/>
      <c r="K138" s="355"/>
    </row>
    <row r="139" ht="15" customHeight="1">
      <c r="B139" s="353"/>
      <c r="C139" s="312" t="s">
        <v>41</v>
      </c>
      <c r="D139" s="312"/>
      <c r="E139" s="312"/>
      <c r="F139" s="333" t="s">
        <v>1140</v>
      </c>
      <c r="G139" s="312"/>
      <c r="H139" s="312" t="s">
        <v>1195</v>
      </c>
      <c r="I139" s="312" t="s">
        <v>1174</v>
      </c>
      <c r="J139" s="312"/>
      <c r="K139" s="355"/>
    </row>
    <row r="140" ht="15" customHeight="1">
      <c r="B140" s="353"/>
      <c r="C140" s="312" t="s">
        <v>1196</v>
      </c>
      <c r="D140" s="312"/>
      <c r="E140" s="312"/>
      <c r="F140" s="333" t="s">
        <v>1140</v>
      </c>
      <c r="G140" s="312"/>
      <c r="H140" s="312" t="s">
        <v>1197</v>
      </c>
      <c r="I140" s="312" t="s">
        <v>1174</v>
      </c>
      <c r="J140" s="312"/>
      <c r="K140" s="355"/>
    </row>
    <row r="141" ht="15" customHeight="1">
      <c r="B141" s="356"/>
      <c r="C141" s="357"/>
      <c r="D141" s="357"/>
      <c r="E141" s="357"/>
      <c r="F141" s="357"/>
      <c r="G141" s="357"/>
      <c r="H141" s="357"/>
      <c r="I141" s="357"/>
      <c r="J141" s="357"/>
      <c r="K141" s="358"/>
    </row>
    <row r="142" ht="18.75" customHeight="1">
      <c r="B142" s="308"/>
      <c r="C142" s="308"/>
      <c r="D142" s="308"/>
      <c r="E142" s="308"/>
      <c r="F142" s="345"/>
      <c r="G142" s="308"/>
      <c r="H142" s="308"/>
      <c r="I142" s="308"/>
      <c r="J142" s="308"/>
      <c r="K142" s="308"/>
    </row>
    <row r="143" ht="18.75" customHeight="1">
      <c r="B143" s="319"/>
      <c r="C143" s="319"/>
      <c r="D143" s="319"/>
      <c r="E143" s="319"/>
      <c r="F143" s="319"/>
      <c r="G143" s="319"/>
      <c r="H143" s="319"/>
      <c r="I143" s="319"/>
      <c r="J143" s="319"/>
      <c r="K143" s="319"/>
    </row>
    <row r="144" ht="7.5" customHeight="1">
      <c r="B144" s="320"/>
      <c r="C144" s="321"/>
      <c r="D144" s="321"/>
      <c r="E144" s="321"/>
      <c r="F144" s="321"/>
      <c r="G144" s="321"/>
      <c r="H144" s="321"/>
      <c r="I144" s="321"/>
      <c r="J144" s="321"/>
      <c r="K144" s="322"/>
    </row>
    <row r="145" ht="45" customHeight="1">
      <c r="B145" s="323"/>
      <c r="C145" s="324" t="s">
        <v>1198</v>
      </c>
      <c r="D145" s="324"/>
      <c r="E145" s="324"/>
      <c r="F145" s="324"/>
      <c r="G145" s="324"/>
      <c r="H145" s="324"/>
      <c r="I145" s="324"/>
      <c r="J145" s="324"/>
      <c r="K145" s="325"/>
    </row>
    <row r="146" ht="17.25" customHeight="1">
      <c r="B146" s="323"/>
      <c r="C146" s="326" t="s">
        <v>1134</v>
      </c>
      <c r="D146" s="326"/>
      <c r="E146" s="326"/>
      <c r="F146" s="326" t="s">
        <v>1135</v>
      </c>
      <c r="G146" s="327"/>
      <c r="H146" s="326" t="s">
        <v>130</v>
      </c>
      <c r="I146" s="326" t="s">
        <v>60</v>
      </c>
      <c r="J146" s="326" t="s">
        <v>1136</v>
      </c>
      <c r="K146" s="325"/>
    </row>
    <row r="147" ht="17.25" customHeight="1">
      <c r="B147" s="323"/>
      <c r="C147" s="328" t="s">
        <v>1137</v>
      </c>
      <c r="D147" s="328"/>
      <c r="E147" s="328"/>
      <c r="F147" s="329" t="s">
        <v>1138</v>
      </c>
      <c r="G147" s="330"/>
      <c r="H147" s="328"/>
      <c r="I147" s="328"/>
      <c r="J147" s="328" t="s">
        <v>1139</v>
      </c>
      <c r="K147" s="325"/>
    </row>
    <row r="148" ht="5.25" customHeight="1">
      <c r="B148" s="334"/>
      <c r="C148" s="331"/>
      <c r="D148" s="331"/>
      <c r="E148" s="331"/>
      <c r="F148" s="331"/>
      <c r="G148" s="332"/>
      <c r="H148" s="331"/>
      <c r="I148" s="331"/>
      <c r="J148" s="331"/>
      <c r="K148" s="355"/>
    </row>
    <row r="149" ht="15" customHeight="1">
      <c r="B149" s="334"/>
      <c r="C149" s="359" t="s">
        <v>1143</v>
      </c>
      <c r="D149" s="312"/>
      <c r="E149" s="312"/>
      <c r="F149" s="360" t="s">
        <v>1140</v>
      </c>
      <c r="G149" s="312"/>
      <c r="H149" s="359" t="s">
        <v>1179</v>
      </c>
      <c r="I149" s="359" t="s">
        <v>1142</v>
      </c>
      <c r="J149" s="359">
        <v>120</v>
      </c>
      <c r="K149" s="355"/>
    </row>
    <row r="150" ht="15" customHeight="1">
      <c r="B150" s="334"/>
      <c r="C150" s="359" t="s">
        <v>1188</v>
      </c>
      <c r="D150" s="312"/>
      <c r="E150" s="312"/>
      <c r="F150" s="360" t="s">
        <v>1140</v>
      </c>
      <c r="G150" s="312"/>
      <c r="H150" s="359" t="s">
        <v>1199</v>
      </c>
      <c r="I150" s="359" t="s">
        <v>1142</v>
      </c>
      <c r="J150" s="359" t="s">
        <v>1190</v>
      </c>
      <c r="K150" s="355"/>
    </row>
    <row r="151" ht="15" customHeight="1">
      <c r="B151" s="334"/>
      <c r="C151" s="359" t="s">
        <v>1089</v>
      </c>
      <c r="D151" s="312"/>
      <c r="E151" s="312"/>
      <c r="F151" s="360" t="s">
        <v>1140</v>
      </c>
      <c r="G151" s="312"/>
      <c r="H151" s="359" t="s">
        <v>1200</v>
      </c>
      <c r="I151" s="359" t="s">
        <v>1142</v>
      </c>
      <c r="J151" s="359" t="s">
        <v>1190</v>
      </c>
      <c r="K151" s="355"/>
    </row>
    <row r="152" ht="15" customHeight="1">
      <c r="B152" s="334"/>
      <c r="C152" s="359" t="s">
        <v>1145</v>
      </c>
      <c r="D152" s="312"/>
      <c r="E152" s="312"/>
      <c r="F152" s="360" t="s">
        <v>1146</v>
      </c>
      <c r="G152" s="312"/>
      <c r="H152" s="359" t="s">
        <v>1179</v>
      </c>
      <c r="I152" s="359" t="s">
        <v>1142</v>
      </c>
      <c r="J152" s="359">
        <v>50</v>
      </c>
      <c r="K152" s="355"/>
    </row>
    <row r="153" ht="15" customHeight="1">
      <c r="B153" s="334"/>
      <c r="C153" s="359" t="s">
        <v>1148</v>
      </c>
      <c r="D153" s="312"/>
      <c r="E153" s="312"/>
      <c r="F153" s="360" t="s">
        <v>1140</v>
      </c>
      <c r="G153" s="312"/>
      <c r="H153" s="359" t="s">
        <v>1179</v>
      </c>
      <c r="I153" s="359" t="s">
        <v>1150</v>
      </c>
      <c r="J153" s="359"/>
      <c r="K153" s="355"/>
    </row>
    <row r="154" ht="15" customHeight="1">
      <c r="B154" s="334"/>
      <c r="C154" s="359" t="s">
        <v>1159</v>
      </c>
      <c r="D154" s="312"/>
      <c r="E154" s="312"/>
      <c r="F154" s="360" t="s">
        <v>1146</v>
      </c>
      <c r="G154" s="312"/>
      <c r="H154" s="359" t="s">
        <v>1179</v>
      </c>
      <c r="I154" s="359" t="s">
        <v>1142</v>
      </c>
      <c r="J154" s="359">
        <v>50</v>
      </c>
      <c r="K154" s="355"/>
    </row>
    <row r="155" ht="15" customHeight="1">
      <c r="B155" s="334"/>
      <c r="C155" s="359" t="s">
        <v>1167</v>
      </c>
      <c r="D155" s="312"/>
      <c r="E155" s="312"/>
      <c r="F155" s="360" t="s">
        <v>1146</v>
      </c>
      <c r="G155" s="312"/>
      <c r="H155" s="359" t="s">
        <v>1179</v>
      </c>
      <c r="I155" s="359" t="s">
        <v>1142</v>
      </c>
      <c r="J155" s="359">
        <v>50</v>
      </c>
      <c r="K155" s="355"/>
    </row>
    <row r="156" ht="15" customHeight="1">
      <c r="B156" s="334"/>
      <c r="C156" s="359" t="s">
        <v>1165</v>
      </c>
      <c r="D156" s="312"/>
      <c r="E156" s="312"/>
      <c r="F156" s="360" t="s">
        <v>1146</v>
      </c>
      <c r="G156" s="312"/>
      <c r="H156" s="359" t="s">
        <v>1179</v>
      </c>
      <c r="I156" s="359" t="s">
        <v>1142</v>
      </c>
      <c r="J156" s="359">
        <v>50</v>
      </c>
      <c r="K156" s="355"/>
    </row>
    <row r="157" ht="15" customHeight="1">
      <c r="B157" s="334"/>
      <c r="C157" s="359" t="s">
        <v>98</v>
      </c>
      <c r="D157" s="312"/>
      <c r="E157" s="312"/>
      <c r="F157" s="360" t="s">
        <v>1140</v>
      </c>
      <c r="G157" s="312"/>
      <c r="H157" s="359" t="s">
        <v>1201</v>
      </c>
      <c r="I157" s="359" t="s">
        <v>1142</v>
      </c>
      <c r="J157" s="359" t="s">
        <v>1202</v>
      </c>
      <c r="K157" s="355"/>
    </row>
    <row r="158" ht="15" customHeight="1">
      <c r="B158" s="334"/>
      <c r="C158" s="359" t="s">
        <v>1203</v>
      </c>
      <c r="D158" s="312"/>
      <c r="E158" s="312"/>
      <c r="F158" s="360" t="s">
        <v>1140</v>
      </c>
      <c r="G158" s="312"/>
      <c r="H158" s="359" t="s">
        <v>1204</v>
      </c>
      <c r="I158" s="359" t="s">
        <v>1174</v>
      </c>
      <c r="J158" s="359"/>
      <c r="K158" s="355"/>
    </row>
    <row r="159" ht="15" customHeight="1">
      <c r="B159" s="361"/>
      <c r="C159" s="343"/>
      <c r="D159" s="343"/>
      <c r="E159" s="343"/>
      <c r="F159" s="343"/>
      <c r="G159" s="343"/>
      <c r="H159" s="343"/>
      <c r="I159" s="343"/>
      <c r="J159" s="343"/>
      <c r="K159" s="362"/>
    </row>
    <row r="160" ht="18.75" customHeight="1">
      <c r="B160" s="308"/>
      <c r="C160" s="312"/>
      <c r="D160" s="312"/>
      <c r="E160" s="312"/>
      <c r="F160" s="333"/>
      <c r="G160" s="312"/>
      <c r="H160" s="312"/>
      <c r="I160" s="312"/>
      <c r="J160" s="312"/>
      <c r="K160" s="308"/>
    </row>
    <row r="161" ht="18.75" customHeight="1">
      <c r="B161" s="319"/>
      <c r="C161" s="319"/>
      <c r="D161" s="319"/>
      <c r="E161" s="319"/>
      <c r="F161" s="319"/>
      <c r="G161" s="319"/>
      <c r="H161" s="319"/>
      <c r="I161" s="319"/>
      <c r="J161" s="319"/>
      <c r="K161" s="319"/>
    </row>
    <row r="162" ht="7.5" customHeight="1">
      <c r="B162" s="298"/>
      <c r="C162" s="299"/>
      <c r="D162" s="299"/>
      <c r="E162" s="299"/>
      <c r="F162" s="299"/>
      <c r="G162" s="299"/>
      <c r="H162" s="299"/>
      <c r="I162" s="299"/>
      <c r="J162" s="299"/>
      <c r="K162" s="300"/>
    </row>
    <row r="163" ht="45" customHeight="1">
      <c r="B163" s="301"/>
      <c r="C163" s="302" t="s">
        <v>1205</v>
      </c>
      <c r="D163" s="302"/>
      <c r="E163" s="302"/>
      <c r="F163" s="302"/>
      <c r="G163" s="302"/>
      <c r="H163" s="302"/>
      <c r="I163" s="302"/>
      <c r="J163" s="302"/>
      <c r="K163" s="303"/>
    </row>
    <row r="164" ht="17.25" customHeight="1">
      <c r="B164" s="301"/>
      <c r="C164" s="326" t="s">
        <v>1134</v>
      </c>
      <c r="D164" s="326"/>
      <c r="E164" s="326"/>
      <c r="F164" s="326" t="s">
        <v>1135</v>
      </c>
      <c r="G164" s="363"/>
      <c r="H164" s="364" t="s">
        <v>130</v>
      </c>
      <c r="I164" s="364" t="s">
        <v>60</v>
      </c>
      <c r="J164" s="326" t="s">
        <v>1136</v>
      </c>
      <c r="K164" s="303"/>
    </row>
    <row r="165" ht="17.25" customHeight="1">
      <c r="B165" s="304"/>
      <c r="C165" s="328" t="s">
        <v>1137</v>
      </c>
      <c r="D165" s="328"/>
      <c r="E165" s="328"/>
      <c r="F165" s="329" t="s">
        <v>1138</v>
      </c>
      <c r="G165" s="365"/>
      <c r="H165" s="366"/>
      <c r="I165" s="366"/>
      <c r="J165" s="328" t="s">
        <v>1139</v>
      </c>
      <c r="K165" s="306"/>
    </row>
    <row r="166" ht="5.25" customHeight="1">
      <c r="B166" s="334"/>
      <c r="C166" s="331"/>
      <c r="D166" s="331"/>
      <c r="E166" s="331"/>
      <c r="F166" s="331"/>
      <c r="G166" s="332"/>
      <c r="H166" s="331"/>
      <c r="I166" s="331"/>
      <c r="J166" s="331"/>
      <c r="K166" s="355"/>
    </row>
    <row r="167" ht="15" customHeight="1">
      <c r="B167" s="334"/>
      <c r="C167" s="312" t="s">
        <v>1143</v>
      </c>
      <c r="D167" s="312"/>
      <c r="E167" s="312"/>
      <c r="F167" s="333" t="s">
        <v>1140</v>
      </c>
      <c r="G167" s="312"/>
      <c r="H167" s="312" t="s">
        <v>1179</v>
      </c>
      <c r="I167" s="312" t="s">
        <v>1142</v>
      </c>
      <c r="J167" s="312">
        <v>120</v>
      </c>
      <c r="K167" s="355"/>
    </row>
    <row r="168" ht="15" customHeight="1">
      <c r="B168" s="334"/>
      <c r="C168" s="312" t="s">
        <v>1188</v>
      </c>
      <c r="D168" s="312"/>
      <c r="E168" s="312"/>
      <c r="F168" s="333" t="s">
        <v>1140</v>
      </c>
      <c r="G168" s="312"/>
      <c r="H168" s="312" t="s">
        <v>1189</v>
      </c>
      <c r="I168" s="312" t="s">
        <v>1142</v>
      </c>
      <c r="J168" s="312" t="s">
        <v>1190</v>
      </c>
      <c r="K168" s="355"/>
    </row>
    <row r="169" ht="15" customHeight="1">
      <c r="B169" s="334"/>
      <c r="C169" s="312" t="s">
        <v>1089</v>
      </c>
      <c r="D169" s="312"/>
      <c r="E169" s="312"/>
      <c r="F169" s="333" t="s">
        <v>1140</v>
      </c>
      <c r="G169" s="312"/>
      <c r="H169" s="312" t="s">
        <v>1206</v>
      </c>
      <c r="I169" s="312" t="s">
        <v>1142</v>
      </c>
      <c r="J169" s="312" t="s">
        <v>1190</v>
      </c>
      <c r="K169" s="355"/>
    </row>
    <row r="170" ht="15" customHeight="1">
      <c r="B170" s="334"/>
      <c r="C170" s="312" t="s">
        <v>1145</v>
      </c>
      <c r="D170" s="312"/>
      <c r="E170" s="312"/>
      <c r="F170" s="333" t="s">
        <v>1146</v>
      </c>
      <c r="G170" s="312"/>
      <c r="H170" s="312" t="s">
        <v>1206</v>
      </c>
      <c r="I170" s="312" t="s">
        <v>1142</v>
      </c>
      <c r="J170" s="312">
        <v>50</v>
      </c>
      <c r="K170" s="355"/>
    </row>
    <row r="171" ht="15" customHeight="1">
      <c r="B171" s="334"/>
      <c r="C171" s="312" t="s">
        <v>1148</v>
      </c>
      <c r="D171" s="312"/>
      <c r="E171" s="312"/>
      <c r="F171" s="333" t="s">
        <v>1140</v>
      </c>
      <c r="G171" s="312"/>
      <c r="H171" s="312" t="s">
        <v>1206</v>
      </c>
      <c r="I171" s="312" t="s">
        <v>1150</v>
      </c>
      <c r="J171" s="312"/>
      <c r="K171" s="355"/>
    </row>
    <row r="172" ht="15" customHeight="1">
      <c r="B172" s="334"/>
      <c r="C172" s="312" t="s">
        <v>1159</v>
      </c>
      <c r="D172" s="312"/>
      <c r="E172" s="312"/>
      <c r="F172" s="333" t="s">
        <v>1146</v>
      </c>
      <c r="G172" s="312"/>
      <c r="H172" s="312" t="s">
        <v>1206</v>
      </c>
      <c r="I172" s="312" t="s">
        <v>1142</v>
      </c>
      <c r="J172" s="312">
        <v>50</v>
      </c>
      <c r="K172" s="355"/>
    </row>
    <row r="173" ht="15" customHeight="1">
      <c r="B173" s="334"/>
      <c r="C173" s="312" t="s">
        <v>1167</v>
      </c>
      <c r="D173" s="312"/>
      <c r="E173" s="312"/>
      <c r="F173" s="333" t="s">
        <v>1146</v>
      </c>
      <c r="G173" s="312"/>
      <c r="H173" s="312" t="s">
        <v>1206</v>
      </c>
      <c r="I173" s="312" t="s">
        <v>1142</v>
      </c>
      <c r="J173" s="312">
        <v>50</v>
      </c>
      <c r="K173" s="355"/>
    </row>
    <row r="174" ht="15" customHeight="1">
      <c r="B174" s="334"/>
      <c r="C174" s="312" t="s">
        <v>1165</v>
      </c>
      <c r="D174" s="312"/>
      <c r="E174" s="312"/>
      <c r="F174" s="333" t="s">
        <v>1146</v>
      </c>
      <c r="G174" s="312"/>
      <c r="H174" s="312" t="s">
        <v>1206</v>
      </c>
      <c r="I174" s="312" t="s">
        <v>1142</v>
      </c>
      <c r="J174" s="312">
        <v>50</v>
      </c>
      <c r="K174" s="355"/>
    </row>
    <row r="175" ht="15" customHeight="1">
      <c r="B175" s="334"/>
      <c r="C175" s="312" t="s">
        <v>129</v>
      </c>
      <c r="D175" s="312"/>
      <c r="E175" s="312"/>
      <c r="F175" s="333" t="s">
        <v>1140</v>
      </c>
      <c r="G175" s="312"/>
      <c r="H175" s="312" t="s">
        <v>1207</v>
      </c>
      <c r="I175" s="312" t="s">
        <v>1208</v>
      </c>
      <c r="J175" s="312"/>
      <c r="K175" s="355"/>
    </row>
    <row r="176" ht="15" customHeight="1">
      <c r="B176" s="334"/>
      <c r="C176" s="312" t="s">
        <v>60</v>
      </c>
      <c r="D176" s="312"/>
      <c r="E176" s="312"/>
      <c r="F176" s="333" t="s">
        <v>1140</v>
      </c>
      <c r="G176" s="312"/>
      <c r="H176" s="312" t="s">
        <v>1209</v>
      </c>
      <c r="I176" s="312" t="s">
        <v>1210</v>
      </c>
      <c r="J176" s="312">
        <v>1</v>
      </c>
      <c r="K176" s="355"/>
    </row>
    <row r="177" ht="15" customHeight="1">
      <c r="B177" s="334"/>
      <c r="C177" s="312" t="s">
        <v>56</v>
      </c>
      <c r="D177" s="312"/>
      <c r="E177" s="312"/>
      <c r="F177" s="333" t="s">
        <v>1140</v>
      </c>
      <c r="G177" s="312"/>
      <c r="H177" s="312" t="s">
        <v>1211</v>
      </c>
      <c r="I177" s="312" t="s">
        <v>1142</v>
      </c>
      <c r="J177" s="312">
        <v>20</v>
      </c>
      <c r="K177" s="355"/>
    </row>
    <row r="178" ht="15" customHeight="1">
      <c r="B178" s="334"/>
      <c r="C178" s="312" t="s">
        <v>130</v>
      </c>
      <c r="D178" s="312"/>
      <c r="E178" s="312"/>
      <c r="F178" s="333" t="s">
        <v>1140</v>
      </c>
      <c r="G178" s="312"/>
      <c r="H178" s="312" t="s">
        <v>1212</v>
      </c>
      <c r="I178" s="312" t="s">
        <v>1142</v>
      </c>
      <c r="J178" s="312">
        <v>255</v>
      </c>
      <c r="K178" s="355"/>
    </row>
    <row r="179" ht="15" customHeight="1">
      <c r="B179" s="334"/>
      <c r="C179" s="312" t="s">
        <v>131</v>
      </c>
      <c r="D179" s="312"/>
      <c r="E179" s="312"/>
      <c r="F179" s="333" t="s">
        <v>1140</v>
      </c>
      <c r="G179" s="312"/>
      <c r="H179" s="312" t="s">
        <v>1105</v>
      </c>
      <c r="I179" s="312" t="s">
        <v>1142</v>
      </c>
      <c r="J179" s="312">
        <v>10</v>
      </c>
      <c r="K179" s="355"/>
    </row>
    <row r="180" ht="15" customHeight="1">
      <c r="B180" s="334"/>
      <c r="C180" s="312" t="s">
        <v>132</v>
      </c>
      <c r="D180" s="312"/>
      <c r="E180" s="312"/>
      <c r="F180" s="333" t="s">
        <v>1140</v>
      </c>
      <c r="G180" s="312"/>
      <c r="H180" s="312" t="s">
        <v>1213</v>
      </c>
      <c r="I180" s="312" t="s">
        <v>1174</v>
      </c>
      <c r="J180" s="312"/>
      <c r="K180" s="355"/>
    </row>
    <row r="181" ht="15" customHeight="1">
      <c r="B181" s="334"/>
      <c r="C181" s="312" t="s">
        <v>1214</v>
      </c>
      <c r="D181" s="312"/>
      <c r="E181" s="312"/>
      <c r="F181" s="333" t="s">
        <v>1140</v>
      </c>
      <c r="G181" s="312"/>
      <c r="H181" s="312" t="s">
        <v>1215</v>
      </c>
      <c r="I181" s="312" t="s">
        <v>1174</v>
      </c>
      <c r="J181" s="312"/>
      <c r="K181" s="355"/>
    </row>
    <row r="182" ht="15" customHeight="1">
      <c r="B182" s="334"/>
      <c r="C182" s="312" t="s">
        <v>1203</v>
      </c>
      <c r="D182" s="312"/>
      <c r="E182" s="312"/>
      <c r="F182" s="333" t="s">
        <v>1140</v>
      </c>
      <c r="G182" s="312"/>
      <c r="H182" s="312" t="s">
        <v>1216</v>
      </c>
      <c r="I182" s="312" t="s">
        <v>1174</v>
      </c>
      <c r="J182" s="312"/>
      <c r="K182" s="355"/>
    </row>
    <row r="183" ht="15" customHeight="1">
      <c r="B183" s="334"/>
      <c r="C183" s="312" t="s">
        <v>134</v>
      </c>
      <c r="D183" s="312"/>
      <c r="E183" s="312"/>
      <c r="F183" s="333" t="s">
        <v>1146</v>
      </c>
      <c r="G183" s="312"/>
      <c r="H183" s="312" t="s">
        <v>1217</v>
      </c>
      <c r="I183" s="312" t="s">
        <v>1142</v>
      </c>
      <c r="J183" s="312">
        <v>50</v>
      </c>
      <c r="K183" s="355"/>
    </row>
    <row r="184" ht="15" customHeight="1">
      <c r="B184" s="334"/>
      <c r="C184" s="312" t="s">
        <v>1218</v>
      </c>
      <c r="D184" s="312"/>
      <c r="E184" s="312"/>
      <c r="F184" s="333" t="s">
        <v>1146</v>
      </c>
      <c r="G184" s="312"/>
      <c r="H184" s="312" t="s">
        <v>1219</v>
      </c>
      <c r="I184" s="312" t="s">
        <v>1220</v>
      </c>
      <c r="J184" s="312"/>
      <c r="K184" s="355"/>
    </row>
    <row r="185" ht="15" customHeight="1">
      <c r="B185" s="334"/>
      <c r="C185" s="312" t="s">
        <v>1221</v>
      </c>
      <c r="D185" s="312"/>
      <c r="E185" s="312"/>
      <c r="F185" s="333" t="s">
        <v>1146</v>
      </c>
      <c r="G185" s="312"/>
      <c r="H185" s="312" t="s">
        <v>1222</v>
      </c>
      <c r="I185" s="312" t="s">
        <v>1220</v>
      </c>
      <c r="J185" s="312"/>
      <c r="K185" s="355"/>
    </row>
    <row r="186" ht="15" customHeight="1">
      <c r="B186" s="334"/>
      <c r="C186" s="312" t="s">
        <v>1223</v>
      </c>
      <c r="D186" s="312"/>
      <c r="E186" s="312"/>
      <c r="F186" s="333" t="s">
        <v>1146</v>
      </c>
      <c r="G186" s="312"/>
      <c r="H186" s="312" t="s">
        <v>1224</v>
      </c>
      <c r="I186" s="312" t="s">
        <v>1220</v>
      </c>
      <c r="J186" s="312"/>
      <c r="K186" s="355"/>
    </row>
    <row r="187" ht="15" customHeight="1">
      <c r="B187" s="334"/>
      <c r="C187" s="367" t="s">
        <v>1225</v>
      </c>
      <c r="D187" s="312"/>
      <c r="E187" s="312"/>
      <c r="F187" s="333" t="s">
        <v>1146</v>
      </c>
      <c r="G187" s="312"/>
      <c r="H187" s="312" t="s">
        <v>1226</v>
      </c>
      <c r="I187" s="312" t="s">
        <v>1227</v>
      </c>
      <c r="J187" s="368" t="s">
        <v>1228</v>
      </c>
      <c r="K187" s="355"/>
    </row>
    <row r="188" ht="15" customHeight="1">
      <c r="B188" s="334"/>
      <c r="C188" s="318" t="s">
        <v>45</v>
      </c>
      <c r="D188" s="312"/>
      <c r="E188" s="312"/>
      <c r="F188" s="333" t="s">
        <v>1140</v>
      </c>
      <c r="G188" s="312"/>
      <c r="H188" s="308" t="s">
        <v>1229</v>
      </c>
      <c r="I188" s="312" t="s">
        <v>1230</v>
      </c>
      <c r="J188" s="312"/>
      <c r="K188" s="355"/>
    </row>
    <row r="189" ht="15" customHeight="1">
      <c r="B189" s="334"/>
      <c r="C189" s="318" t="s">
        <v>1231</v>
      </c>
      <c r="D189" s="312"/>
      <c r="E189" s="312"/>
      <c r="F189" s="333" t="s">
        <v>1140</v>
      </c>
      <c r="G189" s="312"/>
      <c r="H189" s="312" t="s">
        <v>1232</v>
      </c>
      <c r="I189" s="312" t="s">
        <v>1174</v>
      </c>
      <c r="J189" s="312"/>
      <c r="K189" s="355"/>
    </row>
    <row r="190" ht="15" customHeight="1">
      <c r="B190" s="334"/>
      <c r="C190" s="318" t="s">
        <v>1233</v>
      </c>
      <c r="D190" s="312"/>
      <c r="E190" s="312"/>
      <c r="F190" s="333" t="s">
        <v>1140</v>
      </c>
      <c r="G190" s="312"/>
      <c r="H190" s="312" t="s">
        <v>1234</v>
      </c>
      <c r="I190" s="312" t="s">
        <v>1174</v>
      </c>
      <c r="J190" s="312"/>
      <c r="K190" s="355"/>
    </row>
    <row r="191" ht="15" customHeight="1">
      <c r="B191" s="334"/>
      <c r="C191" s="318" t="s">
        <v>1235</v>
      </c>
      <c r="D191" s="312"/>
      <c r="E191" s="312"/>
      <c r="F191" s="333" t="s">
        <v>1146</v>
      </c>
      <c r="G191" s="312"/>
      <c r="H191" s="312" t="s">
        <v>1236</v>
      </c>
      <c r="I191" s="312" t="s">
        <v>1174</v>
      </c>
      <c r="J191" s="312"/>
      <c r="K191" s="355"/>
    </row>
    <row r="192" ht="15" customHeight="1">
      <c r="B192" s="361"/>
      <c r="C192" s="369"/>
      <c r="D192" s="343"/>
      <c r="E192" s="343"/>
      <c r="F192" s="343"/>
      <c r="G192" s="343"/>
      <c r="H192" s="343"/>
      <c r="I192" s="343"/>
      <c r="J192" s="343"/>
      <c r="K192" s="362"/>
    </row>
    <row r="193" ht="18.75" customHeight="1">
      <c r="B193" s="308"/>
      <c r="C193" s="312"/>
      <c r="D193" s="312"/>
      <c r="E193" s="312"/>
      <c r="F193" s="333"/>
      <c r="G193" s="312"/>
      <c r="H193" s="312"/>
      <c r="I193" s="312"/>
      <c r="J193" s="312"/>
      <c r="K193" s="308"/>
    </row>
    <row r="194" ht="18.75" customHeight="1">
      <c r="B194" s="308"/>
      <c r="C194" s="312"/>
      <c r="D194" s="312"/>
      <c r="E194" s="312"/>
      <c r="F194" s="333"/>
      <c r="G194" s="312"/>
      <c r="H194" s="312"/>
      <c r="I194" s="312"/>
      <c r="J194" s="312"/>
      <c r="K194" s="308"/>
    </row>
    <row r="195" ht="18.75" customHeight="1">
      <c r="B195" s="319"/>
      <c r="C195" s="319"/>
      <c r="D195" s="319"/>
      <c r="E195" s="319"/>
      <c r="F195" s="319"/>
      <c r="G195" s="319"/>
      <c r="H195" s="319"/>
      <c r="I195" s="319"/>
      <c r="J195" s="319"/>
      <c r="K195" s="319"/>
    </row>
    <row r="196" ht="13.5">
      <c r="B196" s="298"/>
      <c r="C196" s="299"/>
      <c r="D196" s="299"/>
      <c r="E196" s="299"/>
      <c r="F196" s="299"/>
      <c r="G196" s="299"/>
      <c r="H196" s="299"/>
      <c r="I196" s="299"/>
      <c r="J196" s="299"/>
      <c r="K196" s="300"/>
    </row>
    <row r="197" ht="21">
      <c r="B197" s="301"/>
      <c r="C197" s="302" t="s">
        <v>1237</v>
      </c>
      <c r="D197" s="302"/>
      <c r="E197" s="302"/>
      <c r="F197" s="302"/>
      <c r="G197" s="302"/>
      <c r="H197" s="302"/>
      <c r="I197" s="302"/>
      <c r="J197" s="302"/>
      <c r="K197" s="303"/>
    </row>
    <row r="198" ht="25.5" customHeight="1">
      <c r="B198" s="301"/>
      <c r="C198" s="370" t="s">
        <v>1238</v>
      </c>
      <c r="D198" s="370"/>
      <c r="E198" s="370"/>
      <c r="F198" s="370" t="s">
        <v>1239</v>
      </c>
      <c r="G198" s="371"/>
      <c r="H198" s="370" t="s">
        <v>1240</v>
      </c>
      <c r="I198" s="370"/>
      <c r="J198" s="370"/>
      <c r="K198" s="303"/>
    </row>
    <row r="199" ht="5.25" customHeight="1">
      <c r="B199" s="334"/>
      <c r="C199" s="331"/>
      <c r="D199" s="331"/>
      <c r="E199" s="331"/>
      <c r="F199" s="331"/>
      <c r="G199" s="312"/>
      <c r="H199" s="331"/>
      <c r="I199" s="331"/>
      <c r="J199" s="331"/>
      <c r="K199" s="355"/>
    </row>
    <row r="200" ht="15" customHeight="1">
      <c r="B200" s="334"/>
      <c r="C200" s="312" t="s">
        <v>1230</v>
      </c>
      <c r="D200" s="312"/>
      <c r="E200" s="312"/>
      <c r="F200" s="333" t="s">
        <v>46</v>
      </c>
      <c r="G200" s="312"/>
      <c r="H200" s="312" t="s">
        <v>1241</v>
      </c>
      <c r="I200" s="312"/>
      <c r="J200" s="312"/>
      <c r="K200" s="355"/>
    </row>
    <row r="201" ht="15" customHeight="1">
      <c r="B201" s="334"/>
      <c r="C201" s="340"/>
      <c r="D201" s="312"/>
      <c r="E201" s="312"/>
      <c r="F201" s="333" t="s">
        <v>47</v>
      </c>
      <c r="G201" s="312"/>
      <c r="H201" s="312" t="s">
        <v>1242</v>
      </c>
      <c r="I201" s="312"/>
      <c r="J201" s="312"/>
      <c r="K201" s="355"/>
    </row>
    <row r="202" ht="15" customHeight="1">
      <c r="B202" s="334"/>
      <c r="C202" s="340"/>
      <c r="D202" s="312"/>
      <c r="E202" s="312"/>
      <c r="F202" s="333" t="s">
        <v>50</v>
      </c>
      <c r="G202" s="312"/>
      <c r="H202" s="312" t="s">
        <v>1243</v>
      </c>
      <c r="I202" s="312"/>
      <c r="J202" s="312"/>
      <c r="K202" s="355"/>
    </row>
    <row r="203" ht="15" customHeight="1">
      <c r="B203" s="334"/>
      <c r="C203" s="312"/>
      <c r="D203" s="312"/>
      <c r="E203" s="312"/>
      <c r="F203" s="333" t="s">
        <v>48</v>
      </c>
      <c r="G203" s="312"/>
      <c r="H203" s="312" t="s">
        <v>1244</v>
      </c>
      <c r="I203" s="312"/>
      <c r="J203" s="312"/>
      <c r="K203" s="355"/>
    </row>
    <row r="204" ht="15" customHeight="1">
      <c r="B204" s="334"/>
      <c r="C204" s="312"/>
      <c r="D204" s="312"/>
      <c r="E204" s="312"/>
      <c r="F204" s="333" t="s">
        <v>49</v>
      </c>
      <c r="G204" s="312"/>
      <c r="H204" s="312" t="s">
        <v>1245</v>
      </c>
      <c r="I204" s="312"/>
      <c r="J204" s="312"/>
      <c r="K204" s="355"/>
    </row>
    <row r="205" ht="15" customHeight="1">
      <c r="B205" s="334"/>
      <c r="C205" s="312"/>
      <c r="D205" s="312"/>
      <c r="E205" s="312"/>
      <c r="F205" s="333"/>
      <c r="G205" s="312"/>
      <c r="H205" s="312"/>
      <c r="I205" s="312"/>
      <c r="J205" s="312"/>
      <c r="K205" s="355"/>
    </row>
    <row r="206" ht="15" customHeight="1">
      <c r="B206" s="334"/>
      <c r="C206" s="312" t="s">
        <v>1186</v>
      </c>
      <c r="D206" s="312"/>
      <c r="E206" s="312"/>
      <c r="F206" s="333" t="s">
        <v>81</v>
      </c>
      <c r="G206" s="312"/>
      <c r="H206" s="312" t="s">
        <v>1246</v>
      </c>
      <c r="I206" s="312"/>
      <c r="J206" s="312"/>
      <c r="K206" s="355"/>
    </row>
    <row r="207" ht="15" customHeight="1">
      <c r="B207" s="334"/>
      <c r="C207" s="340"/>
      <c r="D207" s="312"/>
      <c r="E207" s="312"/>
      <c r="F207" s="333" t="s">
        <v>1083</v>
      </c>
      <c r="G207" s="312"/>
      <c r="H207" s="312" t="s">
        <v>1084</v>
      </c>
      <c r="I207" s="312"/>
      <c r="J207" s="312"/>
      <c r="K207" s="355"/>
    </row>
    <row r="208" ht="15" customHeight="1">
      <c r="B208" s="334"/>
      <c r="C208" s="312"/>
      <c r="D208" s="312"/>
      <c r="E208" s="312"/>
      <c r="F208" s="333" t="s">
        <v>1081</v>
      </c>
      <c r="G208" s="312"/>
      <c r="H208" s="312" t="s">
        <v>1247</v>
      </c>
      <c r="I208" s="312"/>
      <c r="J208" s="312"/>
      <c r="K208" s="355"/>
    </row>
    <row r="209" ht="15" customHeight="1">
      <c r="B209" s="372"/>
      <c r="C209" s="340"/>
      <c r="D209" s="340"/>
      <c r="E209" s="340"/>
      <c r="F209" s="333" t="s">
        <v>1085</v>
      </c>
      <c r="G209" s="318"/>
      <c r="H209" s="359" t="s">
        <v>1086</v>
      </c>
      <c r="I209" s="359"/>
      <c r="J209" s="359"/>
      <c r="K209" s="373"/>
    </row>
    <row r="210" ht="15" customHeight="1">
      <c r="B210" s="372"/>
      <c r="C210" s="340"/>
      <c r="D210" s="340"/>
      <c r="E210" s="340"/>
      <c r="F210" s="333" t="s">
        <v>1087</v>
      </c>
      <c r="G210" s="318"/>
      <c r="H210" s="359" t="s">
        <v>1248</v>
      </c>
      <c r="I210" s="359"/>
      <c r="J210" s="359"/>
      <c r="K210" s="373"/>
    </row>
    <row r="211" ht="15" customHeight="1">
      <c r="B211" s="372"/>
      <c r="C211" s="340"/>
      <c r="D211" s="340"/>
      <c r="E211" s="340"/>
      <c r="F211" s="374"/>
      <c r="G211" s="318"/>
      <c r="H211" s="375"/>
      <c r="I211" s="375"/>
      <c r="J211" s="375"/>
      <c r="K211" s="373"/>
    </row>
    <row r="212" ht="15" customHeight="1">
      <c r="B212" s="372"/>
      <c r="C212" s="312" t="s">
        <v>1210</v>
      </c>
      <c r="D212" s="340"/>
      <c r="E212" s="340"/>
      <c r="F212" s="333">
        <v>1</v>
      </c>
      <c r="G212" s="318"/>
      <c r="H212" s="359" t="s">
        <v>1249</v>
      </c>
      <c r="I212" s="359"/>
      <c r="J212" s="359"/>
      <c r="K212" s="373"/>
    </row>
    <row r="213" ht="15" customHeight="1">
      <c r="B213" s="372"/>
      <c r="C213" s="340"/>
      <c r="D213" s="340"/>
      <c r="E213" s="340"/>
      <c r="F213" s="333">
        <v>2</v>
      </c>
      <c r="G213" s="318"/>
      <c r="H213" s="359" t="s">
        <v>1250</v>
      </c>
      <c r="I213" s="359"/>
      <c r="J213" s="359"/>
      <c r="K213" s="373"/>
    </row>
    <row r="214" ht="15" customHeight="1">
      <c r="B214" s="372"/>
      <c r="C214" s="340"/>
      <c r="D214" s="340"/>
      <c r="E214" s="340"/>
      <c r="F214" s="333">
        <v>3</v>
      </c>
      <c r="G214" s="318"/>
      <c r="H214" s="359" t="s">
        <v>1251</v>
      </c>
      <c r="I214" s="359"/>
      <c r="J214" s="359"/>
      <c r="K214" s="373"/>
    </row>
    <row r="215" ht="15" customHeight="1">
      <c r="B215" s="372"/>
      <c r="C215" s="340"/>
      <c r="D215" s="340"/>
      <c r="E215" s="340"/>
      <c r="F215" s="333">
        <v>4</v>
      </c>
      <c r="G215" s="318"/>
      <c r="H215" s="359" t="s">
        <v>1252</v>
      </c>
      <c r="I215" s="359"/>
      <c r="J215" s="359"/>
      <c r="K215" s="373"/>
    </row>
    <row r="216" ht="12.75" customHeight="1">
      <c r="B216" s="376"/>
      <c r="C216" s="377"/>
      <c r="D216" s="377"/>
      <c r="E216" s="377"/>
      <c r="F216" s="377"/>
      <c r="G216" s="377"/>
      <c r="H216" s="377"/>
      <c r="I216" s="377"/>
      <c r="J216" s="377"/>
      <c r="K216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Alenka</dc:creator>
  <cp:lastModifiedBy>Alenka</cp:lastModifiedBy>
  <dcterms:created xsi:type="dcterms:W3CDTF">2018-08-08T07:32:35Z</dcterms:created>
  <dcterms:modified xsi:type="dcterms:W3CDTF">2018-08-08T07:32:40Z</dcterms:modified>
</cp:coreProperties>
</file>