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0629-1-1 - OPRAVA FASÁD..." sheetId="2" r:id="rId2"/>
    <sheet name="170629-1-3 - VRN" sheetId="3" r:id="rId3"/>
  </sheets>
  <definedNames>
    <definedName name="_xlnm.Print_Area" localSheetId="0">'Rekapitulace stavby'!$D$4:$AO$36,'Rekapitulace stavby'!$C$42:$AQ$58</definedName>
    <definedName name="_xlnm._FilterDatabase" localSheetId="1" hidden="1">'170629-1-1 - OPRAVA FASÁD...'!$C$94:$K$292</definedName>
    <definedName name="_xlnm.Print_Area" localSheetId="1">'170629-1-1 - OPRAVA FASÁD...'!$C$80:$K$292</definedName>
    <definedName name="_xlnm._FilterDatabase" localSheetId="2" hidden="1">'170629-1-3 - VRN'!$C$90:$K$116</definedName>
    <definedName name="_xlnm.Print_Area" localSheetId="2">'170629-1-3 - VRN'!$C$76:$K$116</definedName>
    <definedName name="_xlnm.Print_Titles" localSheetId="0">'Rekapitulace stavby'!$52:$52</definedName>
    <definedName name="_xlnm.Print_Titles" localSheetId="1">'170629-1-1 - OPRAVA FASÁD...'!$94:$94</definedName>
    <definedName name="_xlnm.Print_Titles" localSheetId="2">'170629-1-3 - VRN'!$90:$90</definedName>
  </definedNames>
  <calcPr fullCalcOnLoad="1"/>
</workbook>
</file>

<file path=xl/sharedStrings.xml><?xml version="1.0" encoding="utf-8"?>
<sst xmlns="http://schemas.openxmlformats.org/spreadsheetml/2006/main" count="2339" uniqueCount="431">
  <si>
    <t>Export Komplet</t>
  </si>
  <si>
    <t/>
  </si>
  <si>
    <t>2.0</t>
  </si>
  <si>
    <t>ZAMOK</t>
  </si>
  <si>
    <t>False</t>
  </si>
  <si>
    <t>{a44d1b2e-1770-4ba2-bec0-715c31c0f134}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</si>
  <si>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</si>
  <si>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</si>
  <si>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</si>
  <si>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</si>
  <si>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</si>
  <si>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</si>
  <si>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</si>
  <si>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</si>
  <si>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170629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</si>
  <si>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</si>
  <si>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</si>
  <si>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fasády objektu KAVÁRNY UNION v České Lípě - revize 26.8.2019</t>
  </si>
  <si>
    <t>0,1</t>
  </si>
  <si>
    <t>KSO:</t>
  </si>
  <si>
    <t>CC-CZ:</t>
  </si>
  <si>
    <t>1</t>
  </si>
  <si>
    <t>Místo:</t>
  </si>
  <si>
    <t>JINDŘICHA Z LIPÉ 113/24 Č. LÍPA, Česká Lípa</t>
  </si>
  <si>
    <t>Datum:</t>
  </si>
  <si>
    <t>29. 6. 2017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</si>
  <si>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</si>
  <si>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</si>
  <si>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</si>
  <si>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</si>
  <si>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</si>
  <si>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</si>
  <si>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</si>
  <si>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</si>
  <si>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</si>
  <si>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</si>
  <si>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</si>
  <si>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</si>
  <si>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</si>
  <si>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</si>
  <si>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</si>
  <si>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</si>
  <si>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</si>
  <si>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</si>
  <si>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</si>
  <si>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</si>
  <si>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</si>
  <si>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</si>
  <si>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</si>
  <si>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</si>
  <si>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</si>
  <si>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</si>
  <si>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</si>
  <si>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</si>
  <si>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</si>
  <si>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</si>
  <si>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</si>
  <si>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</si>
  <si>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</si>
  <si>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</si>
  <si>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</si>
  <si>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</si>
  <si>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</si>
  <si>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</si>
  <si>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</si>
  <si>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</si>
  <si>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</si>
  <si>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</si>
  <si>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</si>
  <si>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</si>
  <si>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</si>
  <si>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</si>
  <si>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</si>
  <si>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</si>
  <si>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</si>
  <si>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</si>
  <si>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</si>
  <si>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170629-2</t>
  </si>
  <si>
    <t>OPRAVA FASÁDY KAVÁRNY UNION V ČESKÉ LÍPĚ - revize 26.8.2019</t>
  </si>
  <si>
    <t>STA</t>
  </si>
  <si>
    <t>{ebb4ce96-cdd6-46b3-b19a-6ab39e75d752}</t>
  </si>
  <si>
    <t>2</t>
  </si>
  <si>
    <t>/</t>
  </si>
  <si>
    <t>170629-1-1</t>
  </si>
  <si>
    <t>Soupis</t>
  </si>
  <si>
    <t>{6f988e47-65d7-459b-8c87-a82190294ae3}</t>
  </si>
  <si>
    <t>170629-1-3</t>
  </si>
  <si>
    <t>VRN</t>
  </si>
  <si>
    <t>{17425ff1-c516-41c2-a7b4-63dfce82a348}</t>
  </si>
  <si>
    <t>KRYCÍ LIST SOUPISU PRACÍ</t>
  </si>
  <si>
    <t>Objekt:</t>
  </si>
  <si>
    <t>170629-2 - OPRAVA FASÁDY KAVÁRNY UNION V ČESKÉ LÍPĚ - revize 26.8.2019</t>
  </si>
  <si>
    <t>Soupis:</t>
  </si>
  <si>
    <t>170629-1-1 - OPRAVA FASÁDY KAVÁRNY UNION V ČESKÉ LÍPĚ - revize 26.8.2019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</si>
  <si>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</si>
  <si>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</si>
  <si>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</si>
  <si>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</si>
  <si>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</si>
  <si>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</si>
  <si>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</si>
  <si>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62 - Restaurátorské práce</t>
  </si>
  <si>
    <t xml:space="preserve">    9 - Ostatní konstrukce a práce-bourání</t>
  </si>
  <si>
    <t xml:space="preserve">    997 - 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</si>
  <si>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</si>
  <si>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</si>
  <si>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</si>
  <si>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</si>
  <si>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</si>
  <si>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</si>
  <si>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</si>
  <si>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</si>
  <si>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</si>
  <si>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</si>
  <si>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</si>
  <si>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</si>
  <si>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</si>
  <si>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</si>
  <si>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</si>
  <si>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</si>
  <si>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</si>
  <si>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</si>
  <si>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</si>
  <si>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</si>
  <si>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</si>
  <si>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</si>
  <si>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</si>
  <si>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</si>
  <si>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622325319</t>
  </si>
  <si>
    <t>Oprava vnější vápenocementové štukové omítky složitosti 2 v rozsahu do 100%</t>
  </si>
  <si>
    <t>m2</t>
  </si>
  <si>
    <t>CS ÚRS 2019 01</t>
  </si>
  <si>
    <t>4</t>
  </si>
  <si>
    <t>-905116060</t>
  </si>
  <si>
    <t>PP</t>
  </si>
  <si>
    <t>Oprava vápenocementové omítky vnějších ploch stupně členitosti 2 štukové, v rozsahu opravované plochy přes 80 do 100%</t>
  </si>
  <si>
    <t>P</t>
  </si>
  <si>
    <t xml:space="preserve">Poznámka k položce:
max. 5% cementu
</t>
  </si>
  <si>
    <t>VV</t>
  </si>
  <si>
    <t>100,0 "odhad</t>
  </si>
  <si>
    <t>629991001</t>
  </si>
  <si>
    <t>Zakrytí podélných ploch fólií volně položenou</t>
  </si>
  <si>
    <t>-1781276060</t>
  </si>
  <si>
    <t>Zakrytí vnějších ploch před znečištěním včetně pozdějšího odkrytí ploch podélných rovných (např. chodníků) fólií položenou volně</t>
  </si>
  <si>
    <t>balkon 2.NP</t>
  </si>
  <si>
    <t>25,8</t>
  </si>
  <si>
    <t>3</t>
  </si>
  <si>
    <t>629991011</t>
  </si>
  <si>
    <t>Zakrytí výplní otvorů a svislých ploch fólií přilepenou lepící páskou</t>
  </si>
  <si>
    <t>1262249358</t>
  </si>
  <si>
    <t>Zakrytí vnějších ploch před znečištěním včetně pozdějšího odkrytí výplní otvorů a svislých ploch fólií přilepenou lepící páskou</t>
  </si>
  <si>
    <t>zakrývání oken</t>
  </si>
  <si>
    <t>231,916</t>
  </si>
  <si>
    <t>ochrana parapetů před znečištěním</t>
  </si>
  <si>
    <t>20,0</t>
  </si>
  <si>
    <t>Součet</t>
  </si>
  <si>
    <t>62999510R</t>
  </si>
  <si>
    <t>Očištění vnějších ploch tlakovou vodou a odstranění nátěru (viz návrh sanace firmy CORESAN)</t>
  </si>
  <si>
    <t>-57008700</t>
  </si>
  <si>
    <t>pohled jižní a východní - složitost 5</t>
  </si>
  <si>
    <t xml:space="preserve">528,656 </t>
  </si>
  <si>
    <t>Mezisoučet</t>
  </si>
  <si>
    <t>pohled severní a západní  - složitost 1</t>
  </si>
  <si>
    <t>(4,5+7,5)*9+9*12+6*6-4*5 "severní</t>
  </si>
  <si>
    <t>(14,45+19,5)*6,3</t>
  </si>
  <si>
    <t>podhled balkonu - složitost 2</t>
  </si>
  <si>
    <t>parapety</t>
  </si>
  <si>
    <t>62</t>
  </si>
  <si>
    <t>Restaurátorské práce</t>
  </si>
  <si>
    <t>5</t>
  </si>
  <si>
    <t>62200001R</t>
  </si>
  <si>
    <t>Oprava vrcholových váz válcovitých</t>
  </si>
  <si>
    <t>ks</t>
  </si>
  <si>
    <t>-272916013</t>
  </si>
  <si>
    <t xml:space="preserve">Poznámka k položce:
Položka obsahuje všechny potřebné práce a materiál, včetně očištění a biocidní očetření - viz restaurátorský průzkum, návrh sanace, materiálový průzkum.
"
</t>
  </si>
  <si>
    <t>62200002R</t>
  </si>
  <si>
    <t>Oprava vrcholových váz hranatých</t>
  </si>
  <si>
    <t>634596263</t>
  </si>
  <si>
    <t xml:space="preserve">Poznámka k položce:
Položka obsahuje všechny potřebné práce a materiál, včetně očištění a biocidní očetření - viz restaurátorský průzkum, návrh sanace, materiálový průzkum.
</t>
  </si>
  <si>
    <t>7</t>
  </si>
  <si>
    <t>62200003R</t>
  </si>
  <si>
    <t>Oprava prasklin ve štuku</t>
  </si>
  <si>
    <t>bm</t>
  </si>
  <si>
    <t>25121187</t>
  </si>
  <si>
    <t>Poznámka k položce:
Položka obsahuje všechny potřebné práce a materiál - viz. restaurátorský průzkum, návrh sanace, materiálový průzkum.</t>
  </si>
  <si>
    <t>předpoklad</t>
  </si>
  <si>
    <t>30,0</t>
  </si>
  <si>
    <t>8</t>
  </si>
  <si>
    <t>62200004R</t>
  </si>
  <si>
    <t>Doplnění uchycení zdobných prvků</t>
  </si>
  <si>
    <t>-1368139306</t>
  </si>
  <si>
    <t>Poznámka k položce:
Položka obsahuje všechny potřebné práce a materiál , sejmutí očištění , montáž kotev apod. - viz restaurátorský průzkum, návrh sanace, materiálový průzkum.</t>
  </si>
  <si>
    <t>25,0</t>
  </si>
  <si>
    <t>9</t>
  </si>
  <si>
    <t>62200005R</t>
  </si>
  <si>
    <t>Doplnění zdobných prvků vč. ukotvení</t>
  </si>
  <si>
    <t>1701769460</t>
  </si>
  <si>
    <t xml:space="preserve">Poznámka k položce:
Položka obsahuje všechny potřebné práce a materiál výrobě odlitků, montáži a ukotvení zdobných prvků fasády- viz restaurátorský průzkum, návrh sanace, materiálový průzkum- </t>
  </si>
  <si>
    <t>62200006R</t>
  </si>
  <si>
    <t>Restaurátorská zpráva</t>
  </si>
  <si>
    <t>kpl</t>
  </si>
  <si>
    <t>1846791247</t>
  </si>
  <si>
    <t xml:space="preserve">Poznámka k položce:
3x listinná podoba +  1x elektronická podoba
</t>
  </si>
  <si>
    <t>Ostatní konstrukce a práce-bourání</t>
  </si>
  <si>
    <t>11</t>
  </si>
  <si>
    <t>941211112</t>
  </si>
  <si>
    <t>Montáž lešení řadového rámového lehkého zatížení do 200 kg/m2 š do 0,9 m v do 25 m</t>
  </si>
  <si>
    <t>2126875104</t>
  </si>
  <si>
    <t>(21+3+10,78+2,9+3,5+8,95)*(21,8-2,635-0,82)</t>
  </si>
  <si>
    <t>5,5*21,6 "severní pohled - část</t>
  </si>
  <si>
    <t>12,63*21,6 "západní pohled</t>
  </si>
  <si>
    <t>12</t>
  </si>
  <si>
    <t>941211211</t>
  </si>
  <si>
    <t>Příplatek k lešení řadovému rámovému lehkému š 0,9 m v do 25 m za první a ZKD den použití</t>
  </si>
  <si>
    <t>-846709866</t>
  </si>
  <si>
    <t>1311,243*120</t>
  </si>
  <si>
    <t>13</t>
  </si>
  <si>
    <t>941111812</t>
  </si>
  <si>
    <t>Demontáž lešení řadového trubkového lehkého s podlahami zatížení do 200 kg/m2 š do 0,9 m v do 25 m</t>
  </si>
  <si>
    <t>560163478</t>
  </si>
  <si>
    <t>14</t>
  </si>
  <si>
    <t>944511111</t>
  </si>
  <si>
    <t>Montáž ochranné sítě z textilie z umělých vláken</t>
  </si>
  <si>
    <t>255708854</t>
  </si>
  <si>
    <t>944511211</t>
  </si>
  <si>
    <t>Příplatek k ochranné síti za první a ZKD den použití</t>
  </si>
  <si>
    <t>1504935802</t>
  </si>
  <si>
    <t>16</t>
  </si>
  <si>
    <t>944611811</t>
  </si>
  <si>
    <t>Demontáž ochranné plachty z textilie z umělých vláken</t>
  </si>
  <si>
    <t>-998631031</t>
  </si>
  <si>
    <t>17</t>
  </si>
  <si>
    <t>944711113</t>
  </si>
  <si>
    <t>Montáž záchytné stříšky š do 2,5 m</t>
  </si>
  <si>
    <t>m</t>
  </si>
  <si>
    <t>1968935559</t>
  </si>
  <si>
    <t>2,5+2"vstup+ okenko se zmrzlinou</t>
  </si>
  <si>
    <t>18</t>
  </si>
  <si>
    <t>944711213</t>
  </si>
  <si>
    <t>Příplatek k záchytné stříšce š do 2,5 m za první a ZKD den použití</t>
  </si>
  <si>
    <t>-936000040</t>
  </si>
  <si>
    <t>4,5*120</t>
  </si>
  <si>
    <t>19</t>
  </si>
  <si>
    <t>944711813</t>
  </si>
  <si>
    <t>Demontáž záchytné stříšky š do 2,5 m</t>
  </si>
  <si>
    <t>2026860454</t>
  </si>
  <si>
    <t>20</t>
  </si>
  <si>
    <t>978015391</t>
  </si>
  <si>
    <t>Otlučení vnějších omítek MV nebo MVC  průčelí v rozsahu do 100 %</t>
  </si>
  <si>
    <t>CS ÚRS 2017 01</t>
  </si>
  <si>
    <t>1804013567</t>
  </si>
  <si>
    <t>Otlučení omítek vápenných nebo vápenocementových stěn, stropů vnějších, s vyškrabáním spár, s očištěním zdiva, v rozsahu do 100 %</t>
  </si>
  <si>
    <t>997</t>
  </si>
  <si>
    <t xml:space="preserve"> Přesun sutě</t>
  </si>
  <si>
    <t>997013151</t>
  </si>
  <si>
    <t>Vnitrostaveništní doprava suti a vybouraných hmot pro budovy v do 6 m s omezením mechanizace</t>
  </si>
  <si>
    <t>t</t>
  </si>
  <si>
    <t>895942415</t>
  </si>
  <si>
    <t>Vnitrostaveništní doprava suti a vybouraných hmot  vodorovně do 50 m svisle s omezením mechanizace pro budovy a haly výšky do 6 m</t>
  </si>
  <si>
    <t>22</t>
  </si>
  <si>
    <t>997013312</t>
  </si>
  <si>
    <t>Montáž a demontáž shozu suti v do 20 m</t>
  </si>
  <si>
    <t>-857441851</t>
  </si>
  <si>
    <t>Doprava suti shozem montáž a demontáž shozu výšky přes 10 do 20 m</t>
  </si>
  <si>
    <t>23</t>
  </si>
  <si>
    <t>997013322</t>
  </si>
  <si>
    <t>Příplatek k shozu suti v do 20 m za první a ZKD den použití</t>
  </si>
  <si>
    <t>-1341794001</t>
  </si>
  <si>
    <t>Doprava suti shozem montáž a demontáž shozu výšky Příplatek za první a každý další den použití shozu k ceně -3312</t>
  </si>
  <si>
    <t>20*17,0</t>
  </si>
  <si>
    <t>24</t>
  </si>
  <si>
    <t>997013501.1</t>
  </si>
  <si>
    <t>Odvoz  suti na skládku a vybouraných hmot se složením - skládka dle dodavatele stavby</t>
  </si>
  <si>
    <t>-1101500869</t>
  </si>
  <si>
    <t>25</t>
  </si>
  <si>
    <t>997013831</t>
  </si>
  <si>
    <t>Poplatek za uložení stavebního směsného odpadu na skládce (skládkovné)</t>
  </si>
  <si>
    <t>-1781151689</t>
  </si>
  <si>
    <t>Poplatek za uložení stavebního odpadu na skládce (skládkovné) směsného</t>
  </si>
  <si>
    <t>998</t>
  </si>
  <si>
    <t>Přesun hmot</t>
  </si>
  <si>
    <t>26</t>
  </si>
  <si>
    <t>998017003</t>
  </si>
  <si>
    <t>Přesun hmot s omezením mechanizace pro budovy v do 24 m</t>
  </si>
  <si>
    <t>-1683801736</t>
  </si>
  <si>
    <t>PSV</t>
  </si>
  <si>
    <t>Práce a dodávky PSV</t>
  </si>
  <si>
    <t>764</t>
  </si>
  <si>
    <t>Konstrukce klempířské</t>
  </si>
  <si>
    <t>27</t>
  </si>
  <si>
    <t>764001901</t>
  </si>
  <si>
    <t>Napojení klempířských konstrukcí na stávající délky spoje do 0,5 m</t>
  </si>
  <si>
    <t>kus</t>
  </si>
  <si>
    <t>75059863</t>
  </si>
  <si>
    <t>Napojení na stávající klempířské konstrukce délky spoje do 0,5 m</t>
  </si>
  <si>
    <t>28</t>
  </si>
  <si>
    <t>764004863</t>
  </si>
  <si>
    <t>Demontáž svodu k dalšímu použití</t>
  </si>
  <si>
    <t>-992944001</t>
  </si>
  <si>
    <t>Demontáž klempířských konstrukcí svodu k dalšímu použití</t>
  </si>
  <si>
    <t>severní pohled</t>
  </si>
  <si>
    <t>14,0</t>
  </si>
  <si>
    <t>pohled jižní</t>
  </si>
  <si>
    <t>17,5</t>
  </si>
  <si>
    <t>pohled východní</t>
  </si>
  <si>
    <t>29</t>
  </si>
  <si>
    <t>764508131.1</t>
  </si>
  <si>
    <t>Montáž kruhového svodu - zpětná montáž po opravě</t>
  </si>
  <si>
    <t>1380538871</t>
  </si>
  <si>
    <t>Montáž svodu kruhového, průměru svodu</t>
  </si>
  <si>
    <t>30</t>
  </si>
  <si>
    <t>998764203</t>
  </si>
  <si>
    <t>Přesun hmot procentní pro konstrukce klempířské v objektech v do 24 m</t>
  </si>
  <si>
    <t>%</t>
  </si>
  <si>
    <t>-922271335</t>
  </si>
  <si>
    <t>Přesun hmot pro konstrukce klempířské stanovený procentní sazbou (%) z ceny vodorovná dopravní vzdálenost do 50 m v objektech výšky přes 12 do 24 m</t>
  </si>
  <si>
    <t>783</t>
  </si>
  <si>
    <t>Dokončovací práce - nátěry</t>
  </si>
  <si>
    <t>31</t>
  </si>
  <si>
    <t>783823135</t>
  </si>
  <si>
    <t>Penetrační silikonový nátěr hladkých, tenkovrstvých zrnitých nebo štukových omítek</t>
  </si>
  <si>
    <t>955314750</t>
  </si>
  <si>
    <t>Penetrační nátěr omítek hladkých omítek hladkých, zrnitých tenkovrstvých nebo štukových stupně členitosti 1 a 2 silikonový</t>
  </si>
  <si>
    <t>32</t>
  </si>
  <si>
    <t>783823185</t>
  </si>
  <si>
    <t>Penetrační silikonový nátěr omítek stupně členitosti 5</t>
  </si>
  <si>
    <t>490779977</t>
  </si>
  <si>
    <t>Penetrační nátěr omítek hladkých omítek hladkých, zrnitých tenkovrstvých nebo štukových stupně členitosti 5 silikonový</t>
  </si>
  <si>
    <t>33</t>
  </si>
  <si>
    <t>783827425</t>
  </si>
  <si>
    <t>Krycí dvojnásobný silikonový nátěr omítek stupně členitosti 1 a 2</t>
  </si>
  <si>
    <t>-1249296215</t>
  </si>
  <si>
    <t>Krycí (ochranný ) nátěr omítek dvojnásobný hladkých omítek hladkých, zrnitých tenkovrstvých nebo štukových stupně členitosti 1 a 2 silikonový</t>
  </si>
  <si>
    <t>Poznámka k položce:
Flexibilní silikonové nátěry, vysoce paropropustné hydrofobní
- viz restaurátorský průzkum, návrh sance, materiálový průzkum</t>
  </si>
  <si>
    <t>34</t>
  </si>
  <si>
    <t>783827485</t>
  </si>
  <si>
    <t>Krycí dvojnásobný silikonový nátěr omítek stupně členitosti 5</t>
  </si>
  <si>
    <t>-671322516</t>
  </si>
  <si>
    <t>Krycí (ochranný ) nátěr omítek dvojnásobný hladkých omítek hladkých, zrnitých tenkovrstvých nebo štukových stupně členitosti 5 silikonový</t>
  </si>
  <si>
    <t>(21+3+10,78)*15,2</t>
  </si>
  <si>
    <t>35</t>
  </si>
  <si>
    <t>783897611</t>
  </si>
  <si>
    <t>Příplatek k cenám dvojnásobného krycího nátěru omítek za barevné provedení v odstínu středně sytém</t>
  </si>
  <si>
    <t>479733067</t>
  </si>
  <si>
    <t>Krycí (ochranný ) nátěr omítek Příplatek k cenám za provádění barevného nátěru v odstínu středně sytém dvojnásobného</t>
  </si>
  <si>
    <t>789</t>
  </si>
  <si>
    <t>Povrchové úpravy ocelových konstrukcí a technologických zařízení</t>
  </si>
  <si>
    <t>36</t>
  </si>
  <si>
    <t>789121151</t>
  </si>
  <si>
    <t>Čištění ručním nářadím ocelových konstrukcí třídy I stupeň přípravy St 2 stupeň zrezivění B</t>
  </si>
  <si>
    <t>-1909799968</t>
  </si>
  <si>
    <t>Úpravy povrchů pod nátěry ocelových konstrukcí třídy I odstranění rzi a nečistot pomocí ručního nářadí stupeň přípravy St 2, stupeň zrezivění B</t>
  </si>
  <si>
    <t>nátěr zábradlí a konstrukce balkonu</t>
  </si>
  <si>
    <t>37,0</t>
  </si>
  <si>
    <t>37</t>
  </si>
  <si>
    <t>789121270</t>
  </si>
  <si>
    <t>Odrezivění odrezovačem ocelových konstrukcí třídy I</t>
  </si>
  <si>
    <t>-1660762586</t>
  </si>
  <si>
    <t>Úpravy povrchů pod nátěry ocelových konstrukcí třídy I očištění odrezivěním bezoplachovým odrezovačem</t>
  </si>
  <si>
    <t>38</t>
  </si>
  <si>
    <t>789325210</t>
  </si>
  <si>
    <t>Nátěr ocelových konstrukcí třídy I 2složkový epoxidový základní tl do 40 μm</t>
  </si>
  <si>
    <t>-542962719</t>
  </si>
  <si>
    <t>Nátěr ocelových konstrukcí třídy I dvousložkový epoxidový základní, tloušťky do 40 μm</t>
  </si>
  <si>
    <t>39</t>
  </si>
  <si>
    <t>789325215</t>
  </si>
  <si>
    <t>Nátěr ocelových konstrukcí třídy I 2složkový epoxidový mezivrstva do 40 μm</t>
  </si>
  <si>
    <t>554664287</t>
  </si>
  <si>
    <t>Nátěr ocelových konstrukcí třídy I dvousložkový epoxidový mezivrstva, tloušťky do 40 μm</t>
  </si>
  <si>
    <t>40</t>
  </si>
  <si>
    <t>789325220</t>
  </si>
  <si>
    <t>Nátěr ocelových konstrukcí třídy I 2složkový epoxidový krycí (vrchní) do 40 μm</t>
  </si>
  <si>
    <t>770571865</t>
  </si>
  <si>
    <t>Nátěr ocelových konstrukcí třídy I dvousložkový epoxidový krycí (vrchní), tloušťky do 40 μm</t>
  </si>
  <si>
    <t>170629-1-3 -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</si>
  <si>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</si>
  <si>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</si>
  <si>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</si>
  <si>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</si>
  <si>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</si>
  <si>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</si>
  <si>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</si>
  <si>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</si>
  <si>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</si>
  <si>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</si>
  <si>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 (dle SoD čl. 2 odst. 2.5.1.)</t>
  </si>
  <si>
    <t>1024</t>
  </si>
  <si>
    <t>1554010243</t>
  </si>
  <si>
    <t>Dokumentace skutečného provedení stavby</t>
  </si>
  <si>
    <t>VRN3</t>
  </si>
  <si>
    <t>Zařízení staveniště</t>
  </si>
  <si>
    <t>030001000</t>
  </si>
  <si>
    <t>Zařízení staveniště (dle SoD čl. 2 odst. 2.5.2.)</t>
  </si>
  <si>
    <t>soub</t>
  </si>
  <si>
    <t>-615316311</t>
  </si>
  <si>
    <t>Základní rozdělení průvodních činností a nákladů zařízení staveniště</t>
  </si>
  <si>
    <t>Poznámka k položce:
vybudování, provoz, odstranění</t>
  </si>
  <si>
    <t>VRN4</t>
  </si>
  <si>
    <t>Inženýrská činnost</t>
  </si>
  <si>
    <t>043203000</t>
  </si>
  <si>
    <t>Fotodokumentace provádění díla (dle SoD čl. 2 odst. 2.5.9.)</t>
  </si>
  <si>
    <t>-1332689379</t>
  </si>
  <si>
    <t>Fotodokumentace</t>
  </si>
  <si>
    <t>044002000</t>
  </si>
  <si>
    <t>Revize a zkoušky (dle SoD čl. 2 odst. 2.5.3.)</t>
  </si>
  <si>
    <t>-1719645420</t>
  </si>
  <si>
    <t>Revize</t>
  </si>
  <si>
    <t>045203000</t>
  </si>
  <si>
    <t>Kompletační činnost (dle SoD čl. 2 odst. 2.5.4.)</t>
  </si>
  <si>
    <t>456410028</t>
  </si>
  <si>
    <t>Kompletační činnost</t>
  </si>
  <si>
    <t>045303000</t>
  </si>
  <si>
    <t>Koordinační činnost (dle SoD čl. 2 odst. 2.5.5.)</t>
  </si>
  <si>
    <t>1811833137</t>
  </si>
  <si>
    <t>Koordinační činnost</t>
  </si>
  <si>
    <t>VRN5</t>
  </si>
  <si>
    <t>Finanční náklady</t>
  </si>
  <si>
    <t>051002000</t>
  </si>
  <si>
    <t>Pojištění stavby (dle SoD čl. 2 odst. 2.5.6.)</t>
  </si>
  <si>
    <t>1170543481</t>
  </si>
  <si>
    <t>Pojistné</t>
  </si>
  <si>
    <t>VRN7</t>
  </si>
  <si>
    <t>Provozní vlivy</t>
  </si>
  <si>
    <t>070001000</t>
  </si>
  <si>
    <t>Provozní a územní vlivy (dle SoD čl. 2 odst. 2.5.7.)</t>
  </si>
  <si>
    <t>-558352785</t>
  </si>
  <si>
    <t>Základní rozdělení průvodních činností a nákladů provozní vlivy</t>
  </si>
  <si>
    <t>071002000</t>
  </si>
  <si>
    <t>Provoz dalšího subjektu (dle SoD čl. 2 odst. 2.5.8.)</t>
  </si>
  <si>
    <t>-1132479134</t>
  </si>
  <si>
    <t>Provoz investora, třetích osob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</si>
</sst>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12.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57" s="2" customFormat="1" ht="14.4" customHeight="1" hidden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1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170629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Oprava fasády objektu KAVÁRNY UNION v České Lípě - revize 26.8.2019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JINDŘICHA Z LIPÉ 113/24 Č. LÍPA, Česká Lípa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67" t="str">
        <f>IF(AN8="","",AN8)</f>
        <v>29. 6. 2017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28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34</v>
      </c>
      <c r="AJ49" s="39"/>
      <c r="AK49" s="39"/>
      <c r="AL49" s="39"/>
      <c r="AM49" s="68" t="str">
        <f>IF(E17="","",E17)</f>
        <v xml:space="preserve"> </v>
      </c>
      <c r="AN49" s="39"/>
      <c r="AO49" s="39"/>
      <c r="AP49" s="39"/>
      <c r="AQ49" s="39"/>
      <c r="AR49" s="43"/>
      <c r="AS49" s="69" t="s">
        <v>53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32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54</v>
      </c>
      <c r="D52" s="82"/>
      <c r="E52" s="82"/>
      <c r="F52" s="82"/>
      <c r="G52" s="82"/>
      <c r="H52" s="83"/>
      <c r="I52" s="84" t="s">
        <v>55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56</v>
      </c>
      <c r="AH52" s="82"/>
      <c r="AI52" s="82"/>
      <c r="AJ52" s="82"/>
      <c r="AK52" s="82"/>
      <c r="AL52" s="82"/>
      <c r="AM52" s="82"/>
      <c r="AN52" s="84" t="s">
        <v>57</v>
      </c>
      <c r="AO52" s="82"/>
      <c r="AP52" s="86"/>
      <c r="AQ52" s="87" t="s">
        <v>58</v>
      </c>
      <c r="AR52" s="43"/>
      <c r="AS52" s="88" t="s">
        <v>59</v>
      </c>
      <c r="AT52" s="89" t="s">
        <v>60</v>
      </c>
      <c r="AU52" s="89" t="s">
        <v>61</v>
      </c>
      <c r="AV52" s="89" t="s">
        <v>62</v>
      </c>
      <c r="AW52" s="89" t="s">
        <v>63</v>
      </c>
      <c r="AX52" s="89" t="s">
        <v>64</v>
      </c>
      <c r="AY52" s="89" t="s">
        <v>65</v>
      </c>
      <c r="AZ52" s="89" t="s">
        <v>66</v>
      </c>
      <c r="BA52" s="89" t="s">
        <v>67</v>
      </c>
      <c r="BB52" s="89" t="s">
        <v>68</v>
      </c>
      <c r="BC52" s="89" t="s">
        <v>69</v>
      </c>
      <c r="BD52" s="90" t="s">
        <v>70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pans="2:90" s="4" customFormat="1" ht="32.4" customHeight="1">
      <c r="B54" s="94"/>
      <c r="C54" s="95" t="s">
        <v>71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</v>
      </c>
      <c r="AR54" s="100"/>
      <c r="AS54" s="101">
        <f>ROUND(AS55,2)</f>
        <v>0</v>
      </c>
      <c r="AT54" s="102">
        <f>ROUND(SUM(AV54:AW54),2)</f>
        <v>0</v>
      </c>
      <c r="AU54" s="103">
        <f>ROUND(AU55,5)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ROUND(AZ55,2)</f>
        <v>0</v>
      </c>
      <c r="BA54" s="102">
        <f>ROUND(BA55,2)</f>
        <v>0</v>
      </c>
      <c r="BB54" s="102">
        <f>ROUND(BB55,2)</f>
        <v>0</v>
      </c>
      <c r="BC54" s="102">
        <f>ROUND(BC55,2)</f>
        <v>0</v>
      </c>
      <c r="BD54" s="104">
        <f>ROUND(BD55,2)</f>
        <v>0</v>
      </c>
      <c r="BS54" s="105" t="s">
        <v>72</v>
      </c>
      <c r="BT54" s="105" t="s">
        <v>73</v>
      </c>
      <c r="BU54" s="106" t="s">
        <v>74</v>
      </c>
      <c r="BV54" s="105" t="s">
        <v>75</v>
      </c>
      <c r="BW54" s="105" t="s">
        <v>5</v>
      </c>
      <c r="BX54" s="105" t="s">
        <v>76</v>
      </c>
      <c r="CL54" s="105" t="s">
        <v>1</v>
      </c>
    </row>
    <row r="55" spans="2:91" s="5" customFormat="1" ht="27" customHeight="1">
      <c r="B55" s="107"/>
      <c r="C55" s="108"/>
      <c r="D55" s="109" t="s">
        <v>77</v>
      </c>
      <c r="E55" s="109"/>
      <c r="F55" s="109"/>
      <c r="G55" s="109"/>
      <c r="H55" s="109"/>
      <c r="I55" s="110"/>
      <c r="J55" s="109" t="s">
        <v>78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ROUND(SUM(AG56:AG57),2)</f>
        <v>0</v>
      </c>
      <c r="AH55" s="110"/>
      <c r="AI55" s="110"/>
      <c r="AJ55" s="110"/>
      <c r="AK55" s="110"/>
      <c r="AL55" s="110"/>
      <c r="AM55" s="110"/>
      <c r="AN55" s="112">
        <f>SUM(AG55,AT55)</f>
        <v>0</v>
      </c>
      <c r="AO55" s="110"/>
      <c r="AP55" s="110"/>
      <c r="AQ55" s="113" t="s">
        <v>79</v>
      </c>
      <c r="AR55" s="114"/>
      <c r="AS55" s="115">
        <f>ROUND(SUM(AS56:AS57),2)</f>
        <v>0</v>
      </c>
      <c r="AT55" s="116">
        <f>ROUND(SUM(AV55:AW55),2)</f>
        <v>0</v>
      </c>
      <c r="AU55" s="117">
        <f>ROUND(SUM(AU56:AU57),5)</f>
        <v>0</v>
      </c>
      <c r="AV55" s="116">
        <f>ROUND(AZ55*L29,2)</f>
        <v>0</v>
      </c>
      <c r="AW55" s="116">
        <f>ROUND(BA55*L30,2)</f>
        <v>0</v>
      </c>
      <c r="AX55" s="116">
        <f>ROUND(BB55*L29,2)</f>
        <v>0</v>
      </c>
      <c r="AY55" s="116">
        <f>ROUND(BC55*L30,2)</f>
        <v>0</v>
      </c>
      <c r="AZ55" s="116">
        <f>ROUND(SUM(AZ56:AZ57),2)</f>
        <v>0</v>
      </c>
      <c r="BA55" s="116">
        <f>ROUND(SUM(BA56:BA57),2)</f>
        <v>0</v>
      </c>
      <c r="BB55" s="116">
        <f>ROUND(SUM(BB56:BB57),2)</f>
        <v>0</v>
      </c>
      <c r="BC55" s="116">
        <f>ROUND(SUM(BC56:BC57),2)</f>
        <v>0</v>
      </c>
      <c r="BD55" s="118">
        <f>ROUND(SUM(BD56:BD57),2)</f>
        <v>0</v>
      </c>
      <c r="BS55" s="119" t="s">
        <v>72</v>
      </c>
      <c r="BT55" s="119" t="s">
        <v>21</v>
      </c>
      <c r="BU55" s="119" t="s">
        <v>74</v>
      </c>
      <c r="BV55" s="119" t="s">
        <v>75</v>
      </c>
      <c r="BW55" s="119" t="s">
        <v>80</v>
      </c>
      <c r="BX55" s="119" t="s">
        <v>5</v>
      </c>
      <c r="CL55" s="119" t="s">
        <v>1</v>
      </c>
      <c r="CM55" s="119" t="s">
        <v>81</v>
      </c>
    </row>
    <row r="56" spans="1:90" s="6" customFormat="1" ht="25.5" customHeight="1">
      <c r="A56" s="120" t="s">
        <v>82</v>
      </c>
      <c r="B56" s="121"/>
      <c r="C56" s="122"/>
      <c r="D56" s="122"/>
      <c r="E56" s="123" t="s">
        <v>83</v>
      </c>
      <c r="F56" s="123"/>
      <c r="G56" s="123"/>
      <c r="H56" s="123"/>
      <c r="I56" s="123"/>
      <c r="J56" s="122"/>
      <c r="K56" s="123" t="s">
        <v>78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'170629-1-1 - OPRAVA FASÁD...'!J32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84</v>
      </c>
      <c r="AR56" s="126"/>
      <c r="AS56" s="127">
        <v>0</v>
      </c>
      <c r="AT56" s="128">
        <f>ROUND(SUM(AV56:AW56),2)</f>
        <v>0</v>
      </c>
      <c r="AU56" s="129">
        <f>'170629-1-1 - OPRAVA FASÁD...'!P95</f>
        <v>0</v>
      </c>
      <c r="AV56" s="128">
        <f>'170629-1-1 - OPRAVA FASÁD...'!J35</f>
        <v>0</v>
      </c>
      <c r="AW56" s="128">
        <f>'170629-1-1 - OPRAVA FASÁD...'!J36</f>
        <v>0</v>
      </c>
      <c r="AX56" s="128">
        <f>'170629-1-1 - OPRAVA FASÁD...'!J37</f>
        <v>0</v>
      </c>
      <c r="AY56" s="128">
        <f>'170629-1-1 - OPRAVA FASÁD...'!J38</f>
        <v>0</v>
      </c>
      <c r="AZ56" s="128">
        <f>'170629-1-1 - OPRAVA FASÁD...'!F35</f>
        <v>0</v>
      </c>
      <c r="BA56" s="128">
        <f>'170629-1-1 - OPRAVA FASÁD...'!F36</f>
        <v>0</v>
      </c>
      <c r="BB56" s="128">
        <f>'170629-1-1 - OPRAVA FASÁD...'!F37</f>
        <v>0</v>
      </c>
      <c r="BC56" s="128">
        <f>'170629-1-1 - OPRAVA FASÁD...'!F38</f>
        <v>0</v>
      </c>
      <c r="BD56" s="130">
        <f>'170629-1-1 - OPRAVA FASÁD...'!F39</f>
        <v>0</v>
      </c>
      <c r="BT56" s="131" t="s">
        <v>81</v>
      </c>
      <c r="BV56" s="131" t="s">
        <v>75</v>
      </c>
      <c r="BW56" s="131" t="s">
        <v>85</v>
      </c>
      <c r="BX56" s="131" t="s">
        <v>80</v>
      </c>
      <c r="CL56" s="131" t="s">
        <v>1</v>
      </c>
    </row>
    <row r="57" spans="1:90" s="6" customFormat="1" ht="25.5" customHeight="1">
      <c r="A57" s="120" t="s">
        <v>82</v>
      </c>
      <c r="B57" s="121"/>
      <c r="C57" s="122"/>
      <c r="D57" s="122"/>
      <c r="E57" s="123" t="s">
        <v>86</v>
      </c>
      <c r="F57" s="123"/>
      <c r="G57" s="123"/>
      <c r="H57" s="123"/>
      <c r="I57" s="123"/>
      <c r="J57" s="122"/>
      <c r="K57" s="123" t="s">
        <v>87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'170629-1-3 - VRN'!J32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84</v>
      </c>
      <c r="AR57" s="126"/>
      <c r="AS57" s="132">
        <v>0</v>
      </c>
      <c r="AT57" s="133">
        <f>ROUND(SUM(AV57:AW57),2)</f>
        <v>0</v>
      </c>
      <c r="AU57" s="134">
        <f>'170629-1-3 - VRN'!P91</f>
        <v>0</v>
      </c>
      <c r="AV57" s="133">
        <f>'170629-1-3 - VRN'!J35</f>
        <v>0</v>
      </c>
      <c r="AW57" s="133">
        <f>'170629-1-3 - VRN'!J36</f>
        <v>0</v>
      </c>
      <c r="AX57" s="133">
        <f>'170629-1-3 - VRN'!J37</f>
        <v>0</v>
      </c>
      <c r="AY57" s="133">
        <f>'170629-1-3 - VRN'!J38</f>
        <v>0</v>
      </c>
      <c r="AZ57" s="133">
        <f>'170629-1-3 - VRN'!F35</f>
        <v>0</v>
      </c>
      <c r="BA57" s="133">
        <f>'170629-1-3 - VRN'!F36</f>
        <v>0</v>
      </c>
      <c r="BB57" s="133">
        <f>'170629-1-3 - VRN'!F37</f>
        <v>0</v>
      </c>
      <c r="BC57" s="133">
        <f>'170629-1-3 - VRN'!F38</f>
        <v>0</v>
      </c>
      <c r="BD57" s="135">
        <f>'170629-1-3 - VRN'!F39</f>
        <v>0</v>
      </c>
      <c r="BT57" s="131" t="s">
        <v>81</v>
      </c>
      <c r="BV57" s="131" t="s">
        <v>75</v>
      </c>
      <c r="BW57" s="131" t="s">
        <v>88</v>
      </c>
      <c r="BX57" s="131" t="s">
        <v>80</v>
      </c>
      <c r="CL57" s="131" t="s">
        <v>1</v>
      </c>
    </row>
    <row r="58" spans="2:44" s="1" customFormat="1" ht="30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2:44" s="1" customFormat="1" ht="6.9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3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E56:I56"/>
    <mergeCell ref="K56:AF56"/>
    <mergeCell ref="E57:I57"/>
    <mergeCell ref="K57:AF57"/>
  </mergeCells>
  <hyperlinks>
    <hyperlink ref="A56" location="'170629-1-1 - OPRAVA FASÁD...'!C2" display="/"/>
    <hyperlink ref="A57" location="'170629-1-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85</v>
      </c>
    </row>
    <row r="3" spans="2:46" ht="6.95" customHeight="1" hidden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81</v>
      </c>
    </row>
    <row r="4" spans="2:46" ht="24.95" customHeight="1" hidden="1">
      <c r="B4" s="20"/>
      <c r="D4" s="140" t="s">
        <v>89</v>
      </c>
      <c r="L4" s="20"/>
      <c r="M4" s="24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1" t="s">
        <v>16</v>
      </c>
      <c r="L6" s="20"/>
    </row>
    <row r="7" spans="2:12" ht="16.5" customHeight="1" hidden="1">
      <c r="B7" s="20"/>
      <c r="E7" s="142" t="str">
        <f>'Rekapitulace stavby'!K6</f>
        <v>Oprava fasády objektu KAVÁRNY UNION v České Lípě - revize 26.8.2019</v>
      </c>
      <c r="F7" s="141"/>
      <c r="G7" s="141"/>
      <c r="H7" s="141"/>
      <c r="L7" s="20"/>
    </row>
    <row r="8" spans="2:12" ht="12" customHeight="1" hidden="1">
      <c r="B8" s="20"/>
      <c r="D8" s="141" t="s">
        <v>90</v>
      </c>
      <c r="L8" s="20"/>
    </row>
    <row r="9" spans="2:12" s="1" customFormat="1" ht="16.5" customHeight="1" hidden="1">
      <c r="B9" s="43"/>
      <c r="E9" s="142" t="s">
        <v>91</v>
      </c>
      <c r="F9" s="1"/>
      <c r="G9" s="1"/>
      <c r="H9" s="1"/>
      <c r="I9" s="143"/>
      <c r="L9" s="43"/>
    </row>
    <row r="10" spans="2:12" s="1" customFormat="1" ht="12" customHeight="1" hidden="1">
      <c r="B10" s="43"/>
      <c r="D10" s="141" t="s">
        <v>92</v>
      </c>
      <c r="I10" s="143"/>
      <c r="L10" s="43"/>
    </row>
    <row r="11" spans="2:12" s="1" customFormat="1" ht="36.95" customHeight="1" hidden="1">
      <c r="B11" s="43"/>
      <c r="E11" s="144" t="s">
        <v>93</v>
      </c>
      <c r="F11" s="1"/>
      <c r="G11" s="1"/>
      <c r="H11" s="1"/>
      <c r="I11" s="143"/>
      <c r="L11" s="43"/>
    </row>
    <row r="12" spans="2:12" s="1" customFormat="1" ht="12" hidden="1">
      <c r="B12" s="43"/>
      <c r="I12" s="143"/>
      <c r="L12" s="43"/>
    </row>
    <row r="13" spans="2:12" s="1" customFormat="1" ht="12" customHeight="1" hidden="1">
      <c r="B13" s="43"/>
      <c r="D13" s="141" t="s">
        <v>19</v>
      </c>
      <c r="F13" s="17" t="s">
        <v>1</v>
      </c>
      <c r="I13" s="145" t="s">
        <v>20</v>
      </c>
      <c r="J13" s="17" t="s">
        <v>1</v>
      </c>
      <c r="L13" s="43"/>
    </row>
    <row r="14" spans="2:12" s="1" customFormat="1" ht="12" customHeight="1" hidden="1">
      <c r="B14" s="43"/>
      <c r="D14" s="141" t="s">
        <v>22</v>
      </c>
      <c r="F14" s="17" t="s">
        <v>23</v>
      </c>
      <c r="I14" s="145" t="s">
        <v>24</v>
      </c>
      <c r="J14" s="146" t="str">
        <f>'Rekapitulace stavby'!AN8</f>
        <v>29. 6. 2017</v>
      </c>
      <c r="L14" s="43"/>
    </row>
    <row r="15" spans="2:12" s="1" customFormat="1" ht="10.8" customHeight="1" hidden="1">
      <c r="B15" s="43"/>
      <c r="I15" s="143"/>
      <c r="L15" s="43"/>
    </row>
    <row r="16" spans="2:12" s="1" customFormat="1" ht="12" customHeight="1" hidden="1">
      <c r="B16" s="43"/>
      <c r="D16" s="141" t="s">
        <v>28</v>
      </c>
      <c r="I16" s="145" t="s">
        <v>29</v>
      </c>
      <c r="J16" s="17" t="str">
        <f>IF('Rekapitulace stavby'!AN10="","",'Rekapitulace stavby'!AN10)</f>
        <v/>
      </c>
      <c r="L16" s="43"/>
    </row>
    <row r="17" spans="2:12" s="1" customFormat="1" ht="18" customHeight="1" hidden="1">
      <c r="B17" s="43"/>
      <c r="E17" s="17" t="str">
        <f>IF('Rekapitulace stavby'!E11="","",'Rekapitulace stavby'!E11)</f>
        <v xml:space="preserve"> </v>
      </c>
      <c r="I17" s="145" t="s">
        <v>31</v>
      </c>
      <c r="J17" s="17" t="str">
        <f>IF('Rekapitulace stavby'!AN11="","",'Rekapitulace stavby'!AN11)</f>
        <v/>
      </c>
      <c r="L17" s="43"/>
    </row>
    <row r="18" spans="2:12" s="1" customFormat="1" ht="6.95" customHeight="1" hidden="1">
      <c r="B18" s="43"/>
      <c r="I18" s="143"/>
      <c r="L18" s="43"/>
    </row>
    <row r="19" spans="2:12" s="1" customFormat="1" ht="12" customHeight="1" hidden="1">
      <c r="B19" s="43"/>
      <c r="D19" s="141" t="s">
        <v>32</v>
      </c>
      <c r="I19" s="145" t="s">
        <v>29</v>
      </c>
      <c r="J19" s="33" t="str">
        <f>'Rekapitulace stavby'!AN13</f>
        <v>Vyplň údaj</v>
      </c>
      <c r="L19" s="43"/>
    </row>
    <row r="20" spans="2:12" s="1" customFormat="1" ht="18" customHeight="1" hidden="1">
      <c r="B20" s="43"/>
      <c r="E20" s="33" t="str">
        <f>'Rekapitulace stavby'!E14</f>
        <v>Vyplň údaj</v>
      </c>
      <c r="F20" s="17"/>
      <c r="G20" s="17"/>
      <c r="H20" s="17"/>
      <c r="I20" s="145" t="s">
        <v>31</v>
      </c>
      <c r="J20" s="33" t="str">
        <f>'Rekapitulace stavby'!AN14</f>
        <v>Vyplň údaj</v>
      </c>
      <c r="L20" s="43"/>
    </row>
    <row r="21" spans="2:12" s="1" customFormat="1" ht="6.95" customHeight="1" hidden="1">
      <c r="B21" s="43"/>
      <c r="I21" s="143"/>
      <c r="L21" s="43"/>
    </row>
    <row r="22" spans="2:12" s="1" customFormat="1" ht="12" customHeight="1" hidden="1">
      <c r="B22" s="43"/>
      <c r="D22" s="141" t="s">
        <v>34</v>
      </c>
      <c r="I22" s="145" t="s">
        <v>29</v>
      </c>
      <c r="J22" s="17" t="str">
        <f>IF('Rekapitulace stavby'!AN16="","",'Rekapitulace stavby'!AN16)</f>
        <v/>
      </c>
      <c r="L22" s="43"/>
    </row>
    <row r="23" spans="2:12" s="1" customFormat="1" ht="18" customHeight="1" hidden="1">
      <c r="B23" s="43"/>
      <c r="E23" s="17" t="str">
        <f>IF('Rekapitulace stavby'!E17="","",'Rekapitulace stavby'!E17)</f>
        <v xml:space="preserve"> </v>
      </c>
      <c r="I23" s="145" t="s">
        <v>31</v>
      </c>
      <c r="J23" s="17" t="str">
        <f>IF('Rekapitulace stavby'!AN17="","",'Rekapitulace stavby'!AN17)</f>
        <v/>
      </c>
      <c r="L23" s="43"/>
    </row>
    <row r="24" spans="2:12" s="1" customFormat="1" ht="6.95" customHeight="1" hidden="1">
      <c r="B24" s="43"/>
      <c r="I24" s="143"/>
      <c r="L24" s="43"/>
    </row>
    <row r="25" spans="2:12" s="1" customFormat="1" ht="12" customHeight="1" hidden="1">
      <c r="B25" s="43"/>
      <c r="D25" s="141" t="s">
        <v>36</v>
      </c>
      <c r="I25" s="145" t="s">
        <v>29</v>
      </c>
      <c r="J25" s="17" t="str">
        <f>IF('Rekapitulace stavby'!AN19="","",'Rekapitulace stavby'!AN19)</f>
        <v/>
      </c>
      <c r="L25" s="43"/>
    </row>
    <row r="26" spans="2:12" s="1" customFormat="1" ht="18" customHeight="1" hidden="1">
      <c r="B26" s="43"/>
      <c r="E26" s="17" t="str">
        <f>IF('Rekapitulace stavby'!E20="","",'Rekapitulace stavby'!E20)</f>
        <v xml:space="preserve"> </v>
      </c>
      <c r="I26" s="145" t="s">
        <v>31</v>
      </c>
      <c r="J26" s="17" t="str">
        <f>IF('Rekapitulace stavby'!AN20="","",'Rekapitulace stavby'!AN20)</f>
        <v/>
      </c>
      <c r="L26" s="43"/>
    </row>
    <row r="27" spans="2:12" s="1" customFormat="1" ht="6.95" customHeight="1" hidden="1">
      <c r="B27" s="43"/>
      <c r="I27" s="143"/>
      <c r="L27" s="43"/>
    </row>
    <row r="28" spans="2:12" s="1" customFormat="1" ht="12" customHeight="1" hidden="1">
      <c r="B28" s="43"/>
      <c r="D28" s="141" t="s">
        <v>37</v>
      </c>
      <c r="I28" s="143"/>
      <c r="L28" s="43"/>
    </row>
    <row r="29" spans="2:12" s="7" customFormat="1" ht="16.5" customHeight="1" hidden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 hidden="1">
      <c r="B30" s="43"/>
      <c r="I30" s="143"/>
      <c r="L30" s="43"/>
    </row>
    <row r="31" spans="2:12" s="1" customFormat="1" ht="6.95" customHeight="1" hidden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 hidden="1">
      <c r="B32" s="43"/>
      <c r="D32" s="151" t="s">
        <v>39</v>
      </c>
      <c r="I32" s="143"/>
      <c r="J32" s="152">
        <f>ROUND(J95,2)</f>
        <v>0</v>
      </c>
      <c r="L32" s="43"/>
    </row>
    <row r="33" spans="2:12" s="1" customFormat="1" ht="6.95" customHeight="1" hidden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 hidden="1">
      <c r="B34" s="43"/>
      <c r="F34" s="153" t="s">
        <v>41</v>
      </c>
      <c r="I34" s="154" t="s">
        <v>40</v>
      </c>
      <c r="J34" s="153" t="s">
        <v>42</v>
      </c>
      <c r="L34" s="43"/>
    </row>
    <row r="35" spans="2:12" s="1" customFormat="1" ht="14.4" customHeight="1" hidden="1">
      <c r="B35" s="43"/>
      <c r="D35" s="141" t="s">
        <v>43</v>
      </c>
      <c r="E35" s="141" t="s">
        <v>44</v>
      </c>
      <c r="F35" s="155">
        <f>ROUND((SUM(BE95:BE292)),2)</f>
        <v>0</v>
      </c>
      <c r="I35" s="156">
        <v>0.21</v>
      </c>
      <c r="J35" s="155">
        <f>ROUND(((SUM(BE95:BE292))*I35),2)</f>
        <v>0</v>
      </c>
      <c r="L35" s="43"/>
    </row>
    <row r="36" spans="2:12" s="1" customFormat="1" ht="14.4" customHeight="1" hidden="1">
      <c r="B36" s="43"/>
      <c r="E36" s="141" t="s">
        <v>45</v>
      </c>
      <c r="F36" s="155">
        <f>ROUND((SUM(BF95:BF292)),2)</f>
        <v>0</v>
      </c>
      <c r="I36" s="156">
        <v>0.15</v>
      </c>
      <c r="J36" s="155">
        <f>ROUND(((SUM(BF95:BF292))*I36),2)</f>
        <v>0</v>
      </c>
      <c r="L36" s="43"/>
    </row>
    <row r="37" spans="2:12" s="1" customFormat="1" ht="14.4" customHeight="1" hidden="1">
      <c r="B37" s="43"/>
      <c r="E37" s="141" t="s">
        <v>46</v>
      </c>
      <c r="F37" s="155">
        <f>ROUND((SUM(BG95:BG292)),2)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47</v>
      </c>
      <c r="F38" s="155">
        <f>ROUND((SUM(BH95:BH292)),2)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48</v>
      </c>
      <c r="F39" s="155">
        <f>ROUND((SUM(BI95:BI292)),2)</f>
        <v>0</v>
      </c>
      <c r="I39" s="156">
        <v>0</v>
      </c>
      <c r="J39" s="155">
        <f>0</f>
        <v>0</v>
      </c>
      <c r="L39" s="43"/>
    </row>
    <row r="40" spans="2:12" s="1" customFormat="1" ht="6.95" customHeight="1" hidden="1">
      <c r="B40" s="43"/>
      <c r="I40" s="143"/>
      <c r="L40" s="43"/>
    </row>
    <row r="41" spans="2:12" s="1" customFormat="1" ht="25.4" customHeight="1" hidden="1"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3"/>
    </row>
    <row r="42" spans="2:12" s="1" customFormat="1" ht="14.4" customHeight="1" hidden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3" ht="12" hidden="1"/>
    <row r="44" ht="12" hidden="1"/>
    <row r="45" ht="12" hidden="1"/>
    <row r="46" spans="2:12" s="1" customFormat="1" ht="6.95" customHeight="1" hidden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 hidden="1">
      <c r="B47" s="38"/>
      <c r="C47" s="23" t="s">
        <v>94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 hidden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 hidden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 hidden="1">
      <c r="B50" s="38"/>
      <c r="C50" s="39"/>
      <c r="D50" s="39"/>
      <c r="E50" s="171" t="str">
        <f>E7</f>
        <v>Oprava fasády objektu KAVÁRNY UNION v České Lípě - revize 26.8.2019</v>
      </c>
      <c r="F50" s="32"/>
      <c r="G50" s="32"/>
      <c r="H50" s="32"/>
      <c r="I50" s="143"/>
      <c r="J50" s="39"/>
      <c r="K50" s="39"/>
      <c r="L50" s="43"/>
    </row>
    <row r="51" spans="2:12" ht="12" customHeight="1" hidden="1">
      <c r="B51" s="21"/>
      <c r="C51" s="32" t="s">
        <v>90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 hidden="1">
      <c r="B52" s="38"/>
      <c r="C52" s="39"/>
      <c r="D52" s="39"/>
      <c r="E52" s="171" t="s">
        <v>91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 hidden="1">
      <c r="B53" s="38"/>
      <c r="C53" s="32" t="s">
        <v>92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 hidden="1">
      <c r="B54" s="38"/>
      <c r="C54" s="39"/>
      <c r="D54" s="39"/>
      <c r="E54" s="64" t="str">
        <f>E11</f>
        <v>170629-1-1 - OPRAVA FASÁDY KAVÁRNY UNION V ČESKÉ LÍPĚ - revize 26.8.2019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 hidden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 hidden="1">
      <c r="B56" s="38"/>
      <c r="C56" s="32" t="s">
        <v>22</v>
      </c>
      <c r="D56" s="39"/>
      <c r="E56" s="39"/>
      <c r="F56" s="27" t="str">
        <f>F14</f>
        <v>JINDŘICHA Z LIPÉ 113/24 Č. LÍPA, Česká Lípa</v>
      </c>
      <c r="G56" s="39"/>
      <c r="H56" s="39"/>
      <c r="I56" s="145" t="s">
        <v>24</v>
      </c>
      <c r="J56" s="67" t="str">
        <f>IF(J14="","",J14)</f>
        <v>29. 6. 2017</v>
      </c>
      <c r="K56" s="39"/>
      <c r="L56" s="43"/>
    </row>
    <row r="57" spans="2:12" s="1" customFormat="1" ht="6.95" customHeight="1" hidden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 hidden="1">
      <c r="B58" s="38"/>
      <c r="C58" s="32" t="s">
        <v>28</v>
      </c>
      <c r="D58" s="39"/>
      <c r="E58" s="39"/>
      <c r="F58" s="27" t="str">
        <f>E17</f>
        <v xml:space="preserve"> </v>
      </c>
      <c r="G58" s="39"/>
      <c r="H58" s="39"/>
      <c r="I58" s="145" t="s">
        <v>34</v>
      </c>
      <c r="J58" s="36" t="str">
        <f>E23</f>
        <v xml:space="preserve"> </v>
      </c>
      <c r="K58" s="39"/>
      <c r="L58" s="43"/>
    </row>
    <row r="59" spans="2:12" s="1" customFormat="1" ht="13.65" customHeight="1" hidden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5" t="s">
        <v>36</v>
      </c>
      <c r="J59" s="36" t="str">
        <f>E26</f>
        <v xml:space="preserve"> </v>
      </c>
      <c r="K59" s="39"/>
      <c r="L59" s="43"/>
    </row>
    <row r="60" spans="2:12" s="1" customFormat="1" ht="10.3" customHeight="1" hidden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 hidden="1">
      <c r="B61" s="38"/>
      <c r="C61" s="172" t="s">
        <v>95</v>
      </c>
      <c r="D61" s="173"/>
      <c r="E61" s="173"/>
      <c r="F61" s="173"/>
      <c r="G61" s="173"/>
      <c r="H61" s="173"/>
      <c r="I61" s="174"/>
      <c r="J61" s="175" t="s">
        <v>96</v>
      </c>
      <c r="K61" s="173"/>
      <c r="L61" s="43"/>
    </row>
    <row r="62" spans="2:12" s="1" customFormat="1" ht="10.3" customHeight="1" hidden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 hidden="1">
      <c r="B63" s="38"/>
      <c r="C63" s="176" t="s">
        <v>97</v>
      </c>
      <c r="D63" s="39"/>
      <c r="E63" s="39"/>
      <c r="F63" s="39"/>
      <c r="G63" s="39"/>
      <c r="H63" s="39"/>
      <c r="I63" s="143"/>
      <c r="J63" s="98">
        <f>J95</f>
        <v>0</v>
      </c>
      <c r="K63" s="39"/>
      <c r="L63" s="43"/>
      <c r="AU63" s="17" t="s">
        <v>98</v>
      </c>
    </row>
    <row r="64" spans="2:12" s="8" customFormat="1" ht="24.95" customHeight="1" hidden="1">
      <c r="B64" s="177"/>
      <c r="C64" s="178"/>
      <c r="D64" s="179" t="s">
        <v>99</v>
      </c>
      <c r="E64" s="180"/>
      <c r="F64" s="180"/>
      <c r="G64" s="180"/>
      <c r="H64" s="180"/>
      <c r="I64" s="181"/>
      <c r="J64" s="182">
        <f>J96</f>
        <v>0</v>
      </c>
      <c r="K64" s="178"/>
      <c r="L64" s="183"/>
    </row>
    <row r="65" spans="2:12" s="9" customFormat="1" ht="19.9" customHeight="1" hidden="1">
      <c r="B65" s="184"/>
      <c r="C65" s="122"/>
      <c r="D65" s="185" t="s">
        <v>100</v>
      </c>
      <c r="E65" s="186"/>
      <c r="F65" s="186"/>
      <c r="G65" s="186"/>
      <c r="H65" s="186"/>
      <c r="I65" s="187"/>
      <c r="J65" s="188">
        <f>J97</f>
        <v>0</v>
      </c>
      <c r="K65" s="122"/>
      <c r="L65" s="189"/>
    </row>
    <row r="66" spans="2:12" s="9" customFormat="1" ht="19.9" customHeight="1" hidden="1">
      <c r="B66" s="184"/>
      <c r="C66" s="122"/>
      <c r="D66" s="185" t="s">
        <v>101</v>
      </c>
      <c r="E66" s="186"/>
      <c r="F66" s="186"/>
      <c r="G66" s="186"/>
      <c r="H66" s="186"/>
      <c r="I66" s="187"/>
      <c r="J66" s="188">
        <f>J128</f>
        <v>0</v>
      </c>
      <c r="K66" s="122"/>
      <c r="L66" s="189"/>
    </row>
    <row r="67" spans="2:12" s="9" customFormat="1" ht="19.9" customHeight="1" hidden="1">
      <c r="B67" s="184"/>
      <c r="C67" s="122"/>
      <c r="D67" s="185" t="s">
        <v>102</v>
      </c>
      <c r="E67" s="186"/>
      <c r="F67" s="186"/>
      <c r="G67" s="186"/>
      <c r="H67" s="186"/>
      <c r="I67" s="187"/>
      <c r="J67" s="188">
        <f>J153</f>
        <v>0</v>
      </c>
      <c r="K67" s="122"/>
      <c r="L67" s="189"/>
    </row>
    <row r="68" spans="2:12" s="9" customFormat="1" ht="19.9" customHeight="1" hidden="1">
      <c r="B68" s="184"/>
      <c r="C68" s="122"/>
      <c r="D68" s="185" t="s">
        <v>103</v>
      </c>
      <c r="E68" s="186"/>
      <c r="F68" s="186"/>
      <c r="G68" s="186"/>
      <c r="H68" s="186"/>
      <c r="I68" s="187"/>
      <c r="J68" s="188">
        <f>J187</f>
        <v>0</v>
      </c>
      <c r="K68" s="122"/>
      <c r="L68" s="189"/>
    </row>
    <row r="69" spans="2:12" s="9" customFormat="1" ht="19.9" customHeight="1" hidden="1">
      <c r="B69" s="184"/>
      <c r="C69" s="122"/>
      <c r="D69" s="185" t="s">
        <v>104</v>
      </c>
      <c r="E69" s="186"/>
      <c r="F69" s="186"/>
      <c r="G69" s="186"/>
      <c r="H69" s="186"/>
      <c r="I69" s="187"/>
      <c r="J69" s="188">
        <f>J199</f>
        <v>0</v>
      </c>
      <c r="K69" s="122"/>
      <c r="L69" s="189"/>
    </row>
    <row r="70" spans="2:12" s="8" customFormat="1" ht="24.95" customHeight="1" hidden="1">
      <c r="B70" s="177"/>
      <c r="C70" s="178"/>
      <c r="D70" s="179" t="s">
        <v>105</v>
      </c>
      <c r="E70" s="180"/>
      <c r="F70" s="180"/>
      <c r="G70" s="180"/>
      <c r="H70" s="180"/>
      <c r="I70" s="181"/>
      <c r="J70" s="182">
        <f>J202</f>
        <v>0</v>
      </c>
      <c r="K70" s="178"/>
      <c r="L70" s="183"/>
    </row>
    <row r="71" spans="2:12" s="9" customFormat="1" ht="19.9" customHeight="1" hidden="1">
      <c r="B71" s="184"/>
      <c r="C71" s="122"/>
      <c r="D71" s="185" t="s">
        <v>106</v>
      </c>
      <c r="E71" s="186"/>
      <c r="F71" s="186"/>
      <c r="G71" s="186"/>
      <c r="H71" s="186"/>
      <c r="I71" s="187"/>
      <c r="J71" s="188">
        <f>J203</f>
        <v>0</v>
      </c>
      <c r="K71" s="122"/>
      <c r="L71" s="189"/>
    </row>
    <row r="72" spans="2:12" s="9" customFormat="1" ht="19.9" customHeight="1" hidden="1">
      <c r="B72" s="184"/>
      <c r="C72" s="122"/>
      <c r="D72" s="185" t="s">
        <v>107</v>
      </c>
      <c r="E72" s="186"/>
      <c r="F72" s="186"/>
      <c r="G72" s="186"/>
      <c r="H72" s="186"/>
      <c r="I72" s="187"/>
      <c r="J72" s="188">
        <f>J226</f>
        <v>0</v>
      </c>
      <c r="K72" s="122"/>
      <c r="L72" s="189"/>
    </row>
    <row r="73" spans="2:12" s="9" customFormat="1" ht="19.9" customHeight="1" hidden="1">
      <c r="B73" s="184"/>
      <c r="C73" s="122"/>
      <c r="D73" s="185" t="s">
        <v>108</v>
      </c>
      <c r="E73" s="186"/>
      <c r="F73" s="186"/>
      <c r="G73" s="186"/>
      <c r="H73" s="186"/>
      <c r="I73" s="187"/>
      <c r="J73" s="188">
        <f>J272</f>
        <v>0</v>
      </c>
      <c r="K73" s="122"/>
      <c r="L73" s="189"/>
    </row>
    <row r="74" spans="2:12" s="1" customFormat="1" ht="21.8" customHeight="1" hidden="1">
      <c r="B74" s="38"/>
      <c r="C74" s="39"/>
      <c r="D74" s="39"/>
      <c r="E74" s="39"/>
      <c r="F74" s="39"/>
      <c r="G74" s="39"/>
      <c r="H74" s="39"/>
      <c r="I74" s="143"/>
      <c r="J74" s="39"/>
      <c r="K74" s="39"/>
      <c r="L74" s="43"/>
    </row>
    <row r="75" spans="2:12" s="1" customFormat="1" ht="6.95" customHeight="1" hidden="1">
      <c r="B75" s="57"/>
      <c r="C75" s="58"/>
      <c r="D75" s="58"/>
      <c r="E75" s="58"/>
      <c r="F75" s="58"/>
      <c r="G75" s="58"/>
      <c r="H75" s="58"/>
      <c r="I75" s="167"/>
      <c r="J75" s="58"/>
      <c r="K75" s="58"/>
      <c r="L75" s="43"/>
    </row>
    <row r="76" ht="12" hidden="1"/>
    <row r="77" ht="12" hidden="1"/>
    <row r="78" ht="12" hidden="1"/>
    <row r="79" spans="2:12" s="1" customFormat="1" ht="6.95" customHeight="1">
      <c r="B79" s="59"/>
      <c r="C79" s="60"/>
      <c r="D79" s="60"/>
      <c r="E79" s="60"/>
      <c r="F79" s="60"/>
      <c r="G79" s="60"/>
      <c r="H79" s="60"/>
      <c r="I79" s="170"/>
      <c r="J79" s="60"/>
      <c r="K79" s="60"/>
      <c r="L79" s="43"/>
    </row>
    <row r="80" spans="2:12" s="1" customFormat="1" ht="24.95" customHeight="1">
      <c r="B80" s="38"/>
      <c r="C80" s="23" t="s">
        <v>109</v>
      </c>
      <c r="D80" s="39"/>
      <c r="E80" s="39"/>
      <c r="F80" s="39"/>
      <c r="G80" s="39"/>
      <c r="H80" s="39"/>
      <c r="I80" s="143"/>
      <c r="J80" s="39"/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43"/>
      <c r="J81" s="39"/>
      <c r="K81" s="39"/>
      <c r="L81" s="43"/>
    </row>
    <row r="82" spans="2:12" s="1" customFormat="1" ht="12" customHeight="1">
      <c r="B82" s="38"/>
      <c r="C82" s="32" t="s">
        <v>16</v>
      </c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6.5" customHeight="1">
      <c r="B83" s="38"/>
      <c r="C83" s="39"/>
      <c r="D83" s="39"/>
      <c r="E83" s="171" t="str">
        <f>E7</f>
        <v>Oprava fasády objektu KAVÁRNY UNION v České Lípě - revize 26.8.2019</v>
      </c>
      <c r="F83" s="32"/>
      <c r="G83" s="32"/>
      <c r="H83" s="32"/>
      <c r="I83" s="143"/>
      <c r="J83" s="39"/>
      <c r="K83" s="39"/>
      <c r="L83" s="43"/>
    </row>
    <row r="84" spans="2:12" ht="12" customHeight="1">
      <c r="B84" s="21"/>
      <c r="C84" s="32" t="s">
        <v>90</v>
      </c>
      <c r="D84" s="22"/>
      <c r="E84" s="22"/>
      <c r="F84" s="22"/>
      <c r="G84" s="22"/>
      <c r="H84" s="22"/>
      <c r="I84" s="136"/>
      <c r="J84" s="22"/>
      <c r="K84" s="22"/>
      <c r="L84" s="20"/>
    </row>
    <row r="85" spans="2:12" s="1" customFormat="1" ht="16.5" customHeight="1">
      <c r="B85" s="38"/>
      <c r="C85" s="39"/>
      <c r="D85" s="39"/>
      <c r="E85" s="171" t="s">
        <v>91</v>
      </c>
      <c r="F85" s="39"/>
      <c r="G85" s="39"/>
      <c r="H85" s="39"/>
      <c r="I85" s="143"/>
      <c r="J85" s="39"/>
      <c r="K85" s="39"/>
      <c r="L85" s="43"/>
    </row>
    <row r="86" spans="2:12" s="1" customFormat="1" ht="12" customHeight="1">
      <c r="B86" s="38"/>
      <c r="C86" s="32" t="s">
        <v>92</v>
      </c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6.5" customHeight="1">
      <c r="B87" s="38"/>
      <c r="C87" s="39"/>
      <c r="D87" s="39"/>
      <c r="E87" s="64" t="str">
        <f>E11</f>
        <v>170629-1-1 - OPRAVA FASÁDY KAVÁRNY UNION V ČESKÉ LÍPĚ - revize 26.8.2019</v>
      </c>
      <c r="F87" s="39"/>
      <c r="G87" s="39"/>
      <c r="H87" s="39"/>
      <c r="I87" s="143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F14</f>
        <v>JINDŘICHA Z LIPÉ 113/24 Č. LÍPA, Česká Lípa</v>
      </c>
      <c r="G89" s="39"/>
      <c r="H89" s="39"/>
      <c r="I89" s="145" t="s">
        <v>24</v>
      </c>
      <c r="J89" s="67" t="str">
        <f>IF(J14="","",J14)</f>
        <v>29. 6. 2017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43"/>
    </row>
    <row r="91" spans="2:12" s="1" customFormat="1" ht="13.65" customHeight="1">
      <c r="B91" s="38"/>
      <c r="C91" s="32" t="s">
        <v>28</v>
      </c>
      <c r="D91" s="39"/>
      <c r="E91" s="39"/>
      <c r="F91" s="27" t="str">
        <f>E17</f>
        <v xml:space="preserve"> </v>
      </c>
      <c r="G91" s="39"/>
      <c r="H91" s="39"/>
      <c r="I91" s="145" t="s">
        <v>34</v>
      </c>
      <c r="J91" s="36" t="str">
        <f>E23</f>
        <v xml:space="preserve"> </v>
      </c>
      <c r="K91" s="39"/>
      <c r="L91" s="43"/>
    </row>
    <row r="92" spans="2:12" s="1" customFormat="1" ht="13.65" customHeight="1">
      <c r="B92" s="38"/>
      <c r="C92" s="32" t="s">
        <v>32</v>
      </c>
      <c r="D92" s="39"/>
      <c r="E92" s="39"/>
      <c r="F92" s="27" t="str">
        <f>IF(E20="","",E20)</f>
        <v>Vyplň údaj</v>
      </c>
      <c r="G92" s="39"/>
      <c r="H92" s="39"/>
      <c r="I92" s="145" t="s">
        <v>36</v>
      </c>
      <c r="J92" s="36" t="str">
        <f>E26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43"/>
    </row>
    <row r="94" spans="2:20" s="10" customFormat="1" ht="29.25" customHeight="1">
      <c r="B94" s="190"/>
      <c r="C94" s="191" t="s">
        <v>110</v>
      </c>
      <c r="D94" s="192" t="s">
        <v>58</v>
      </c>
      <c r="E94" s="192" t="s">
        <v>54</v>
      </c>
      <c r="F94" s="192" t="s">
        <v>55</v>
      </c>
      <c r="G94" s="192" t="s">
        <v>111</v>
      </c>
      <c r="H94" s="192" t="s">
        <v>112</v>
      </c>
      <c r="I94" s="193" t="s">
        <v>113</v>
      </c>
      <c r="J94" s="192" t="s">
        <v>96</v>
      </c>
      <c r="K94" s="194" t="s">
        <v>114</v>
      </c>
      <c r="L94" s="195"/>
      <c r="M94" s="88" t="s">
        <v>1</v>
      </c>
      <c r="N94" s="89" t="s">
        <v>43</v>
      </c>
      <c r="O94" s="89" t="s">
        <v>115</v>
      </c>
      <c r="P94" s="89" t="s">
        <v>116</v>
      </c>
      <c r="Q94" s="89" t="s">
        <v>117</v>
      </c>
      <c r="R94" s="89" t="s">
        <v>118</v>
      </c>
      <c r="S94" s="89" t="s">
        <v>119</v>
      </c>
      <c r="T94" s="90" t="s">
        <v>120</v>
      </c>
    </row>
    <row r="95" spans="2:63" s="1" customFormat="1" ht="22.8" customHeight="1">
      <c r="B95" s="38"/>
      <c r="C95" s="95" t="s">
        <v>121</v>
      </c>
      <c r="D95" s="39"/>
      <c r="E95" s="39"/>
      <c r="F95" s="39"/>
      <c r="G95" s="39"/>
      <c r="H95" s="39"/>
      <c r="I95" s="143"/>
      <c r="J95" s="196">
        <f>BK95</f>
        <v>0</v>
      </c>
      <c r="K95" s="39"/>
      <c r="L95" s="43"/>
      <c r="M95" s="91"/>
      <c r="N95" s="92"/>
      <c r="O95" s="92"/>
      <c r="P95" s="197">
        <f>P96+P202</f>
        <v>0</v>
      </c>
      <c r="Q95" s="92"/>
      <c r="R95" s="197">
        <f>R96+R202</f>
        <v>5.96616097589</v>
      </c>
      <c r="S95" s="92"/>
      <c r="T95" s="198">
        <f>T96+T202</f>
        <v>6.0930599999999995</v>
      </c>
      <c r="AT95" s="17" t="s">
        <v>72</v>
      </c>
      <c r="AU95" s="17" t="s">
        <v>98</v>
      </c>
      <c r="BK95" s="199">
        <f>BK96+BK202</f>
        <v>0</v>
      </c>
    </row>
    <row r="96" spans="2:63" s="11" customFormat="1" ht="25.9" customHeight="1">
      <c r="B96" s="200"/>
      <c r="C96" s="201"/>
      <c r="D96" s="202" t="s">
        <v>72</v>
      </c>
      <c r="E96" s="203" t="s">
        <v>122</v>
      </c>
      <c r="F96" s="203" t="s">
        <v>123</v>
      </c>
      <c r="G96" s="201"/>
      <c r="H96" s="201"/>
      <c r="I96" s="204"/>
      <c r="J96" s="205">
        <f>BK96</f>
        <v>0</v>
      </c>
      <c r="K96" s="201"/>
      <c r="L96" s="206"/>
      <c r="M96" s="207"/>
      <c r="N96" s="208"/>
      <c r="O96" s="208"/>
      <c r="P96" s="209">
        <f>P97+P128+P153+P187+P199</f>
        <v>0</v>
      </c>
      <c r="Q96" s="208"/>
      <c r="R96" s="209">
        <f>R97+R128+R153+R187+R199</f>
        <v>4.851</v>
      </c>
      <c r="S96" s="208"/>
      <c r="T96" s="210">
        <f>T97+T128+T153+T187+T199</f>
        <v>5.8999999999999995</v>
      </c>
      <c r="AR96" s="211" t="s">
        <v>21</v>
      </c>
      <c r="AT96" s="212" t="s">
        <v>72</v>
      </c>
      <c r="AU96" s="212" t="s">
        <v>73</v>
      </c>
      <c r="AY96" s="211" t="s">
        <v>124</v>
      </c>
      <c r="BK96" s="213">
        <f>BK97+BK128+BK153+BK187+BK199</f>
        <v>0</v>
      </c>
    </row>
    <row r="97" spans="2:63" s="11" customFormat="1" ht="22.8" customHeight="1">
      <c r="B97" s="200"/>
      <c r="C97" s="201"/>
      <c r="D97" s="202" t="s">
        <v>72</v>
      </c>
      <c r="E97" s="214" t="s">
        <v>125</v>
      </c>
      <c r="F97" s="214" t="s">
        <v>126</v>
      </c>
      <c r="G97" s="201"/>
      <c r="H97" s="201"/>
      <c r="I97" s="204"/>
      <c r="J97" s="215">
        <f>BK97</f>
        <v>0</v>
      </c>
      <c r="K97" s="201"/>
      <c r="L97" s="206"/>
      <c r="M97" s="207"/>
      <c r="N97" s="208"/>
      <c r="O97" s="208"/>
      <c r="P97" s="209">
        <f>SUM(P98:P127)</f>
        <v>0</v>
      </c>
      <c r="Q97" s="208"/>
      <c r="R97" s="209">
        <f>SUM(R98:R127)</f>
        <v>4.851</v>
      </c>
      <c r="S97" s="208"/>
      <c r="T97" s="210">
        <f>SUM(T98:T127)</f>
        <v>0</v>
      </c>
      <c r="AR97" s="211" t="s">
        <v>21</v>
      </c>
      <c r="AT97" s="212" t="s">
        <v>72</v>
      </c>
      <c r="AU97" s="212" t="s">
        <v>21</v>
      </c>
      <c r="AY97" s="211" t="s">
        <v>124</v>
      </c>
      <c r="BK97" s="213">
        <f>SUM(BK98:BK127)</f>
        <v>0</v>
      </c>
    </row>
    <row r="98" spans="2:65" s="1" customFormat="1" ht="16.5" customHeight="1">
      <c r="B98" s="38"/>
      <c r="C98" s="216" t="s">
        <v>21</v>
      </c>
      <c r="D98" s="216" t="s">
        <v>127</v>
      </c>
      <c r="E98" s="217" t="s">
        <v>128</v>
      </c>
      <c r="F98" s="218" t="s">
        <v>129</v>
      </c>
      <c r="G98" s="219" t="s">
        <v>130</v>
      </c>
      <c r="H98" s="220">
        <v>100</v>
      </c>
      <c r="I98" s="221"/>
      <c r="J98" s="222">
        <f>ROUND(I98*H98,2)</f>
        <v>0</v>
      </c>
      <c r="K98" s="218" t="s">
        <v>131</v>
      </c>
      <c r="L98" s="43"/>
      <c r="M98" s="223" t="s">
        <v>1</v>
      </c>
      <c r="N98" s="224" t="s">
        <v>44</v>
      </c>
      <c r="O98" s="79"/>
      <c r="P98" s="225">
        <f>O98*H98</f>
        <v>0</v>
      </c>
      <c r="Q98" s="225">
        <v>0.04851</v>
      </c>
      <c r="R98" s="225">
        <f>Q98*H98</f>
        <v>4.851</v>
      </c>
      <c r="S98" s="225">
        <v>0</v>
      </c>
      <c r="T98" s="226">
        <f>S98*H98</f>
        <v>0</v>
      </c>
      <c r="AR98" s="17" t="s">
        <v>132</v>
      </c>
      <c r="AT98" s="17" t="s">
        <v>127</v>
      </c>
      <c r="AU98" s="17" t="s">
        <v>81</v>
      </c>
      <c r="AY98" s="17" t="s">
        <v>124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7" t="s">
        <v>21</v>
      </c>
      <c r="BK98" s="227">
        <f>ROUND(I98*H98,2)</f>
        <v>0</v>
      </c>
      <c r="BL98" s="17" t="s">
        <v>132</v>
      </c>
      <c r="BM98" s="17" t="s">
        <v>133</v>
      </c>
    </row>
    <row r="99" spans="2:47" s="1" customFormat="1" ht="12">
      <c r="B99" s="38"/>
      <c r="C99" s="39"/>
      <c r="D99" s="228" t="s">
        <v>134</v>
      </c>
      <c r="E99" s="39"/>
      <c r="F99" s="229" t="s">
        <v>135</v>
      </c>
      <c r="G99" s="39"/>
      <c r="H99" s="39"/>
      <c r="I99" s="143"/>
      <c r="J99" s="39"/>
      <c r="K99" s="39"/>
      <c r="L99" s="43"/>
      <c r="M99" s="230"/>
      <c r="N99" s="79"/>
      <c r="O99" s="79"/>
      <c r="P99" s="79"/>
      <c r="Q99" s="79"/>
      <c r="R99" s="79"/>
      <c r="S99" s="79"/>
      <c r="T99" s="80"/>
      <c r="AT99" s="17" t="s">
        <v>134</v>
      </c>
      <c r="AU99" s="17" t="s">
        <v>81</v>
      </c>
    </row>
    <row r="100" spans="2:47" s="1" customFormat="1" ht="12">
      <c r="B100" s="38"/>
      <c r="C100" s="39"/>
      <c r="D100" s="228" t="s">
        <v>136</v>
      </c>
      <c r="E100" s="39"/>
      <c r="F100" s="231" t="s">
        <v>137</v>
      </c>
      <c r="G100" s="39"/>
      <c r="H100" s="39"/>
      <c r="I100" s="143"/>
      <c r="J100" s="39"/>
      <c r="K100" s="39"/>
      <c r="L100" s="43"/>
      <c r="M100" s="230"/>
      <c r="N100" s="79"/>
      <c r="O100" s="79"/>
      <c r="P100" s="79"/>
      <c r="Q100" s="79"/>
      <c r="R100" s="79"/>
      <c r="S100" s="79"/>
      <c r="T100" s="80"/>
      <c r="AT100" s="17" t="s">
        <v>136</v>
      </c>
      <c r="AU100" s="17" t="s">
        <v>81</v>
      </c>
    </row>
    <row r="101" spans="2:51" s="12" customFormat="1" ht="12">
      <c r="B101" s="232"/>
      <c r="C101" s="233"/>
      <c r="D101" s="228" t="s">
        <v>138</v>
      </c>
      <c r="E101" s="234" t="s">
        <v>1</v>
      </c>
      <c r="F101" s="235" t="s">
        <v>139</v>
      </c>
      <c r="G101" s="233"/>
      <c r="H101" s="236">
        <v>100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138</v>
      </c>
      <c r="AU101" s="242" t="s">
        <v>81</v>
      </c>
      <c r="AV101" s="12" t="s">
        <v>81</v>
      </c>
      <c r="AW101" s="12" t="s">
        <v>35</v>
      </c>
      <c r="AX101" s="12" t="s">
        <v>21</v>
      </c>
      <c r="AY101" s="242" t="s">
        <v>124</v>
      </c>
    </row>
    <row r="102" spans="2:65" s="1" customFormat="1" ht="16.5" customHeight="1">
      <c r="B102" s="38"/>
      <c r="C102" s="216" t="s">
        <v>81</v>
      </c>
      <c r="D102" s="216" t="s">
        <v>127</v>
      </c>
      <c r="E102" s="217" t="s">
        <v>140</v>
      </c>
      <c r="F102" s="218" t="s">
        <v>141</v>
      </c>
      <c r="G102" s="219" t="s">
        <v>130</v>
      </c>
      <c r="H102" s="220">
        <v>25.8</v>
      </c>
      <c r="I102" s="221"/>
      <c r="J102" s="222">
        <f>ROUND(I102*H102,2)</f>
        <v>0</v>
      </c>
      <c r="K102" s="218" t="s">
        <v>131</v>
      </c>
      <c r="L102" s="43"/>
      <c r="M102" s="223" t="s">
        <v>1</v>
      </c>
      <c r="N102" s="224" t="s">
        <v>44</v>
      </c>
      <c r="O102" s="79"/>
      <c r="P102" s="225">
        <f>O102*H102</f>
        <v>0</v>
      </c>
      <c r="Q102" s="225">
        <v>0</v>
      </c>
      <c r="R102" s="225">
        <f>Q102*H102</f>
        <v>0</v>
      </c>
      <c r="S102" s="225">
        <v>0</v>
      </c>
      <c r="T102" s="226">
        <f>S102*H102</f>
        <v>0</v>
      </c>
      <c r="AR102" s="17" t="s">
        <v>132</v>
      </c>
      <c r="AT102" s="17" t="s">
        <v>127</v>
      </c>
      <c r="AU102" s="17" t="s">
        <v>81</v>
      </c>
      <c r="AY102" s="17" t="s">
        <v>124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7" t="s">
        <v>21</v>
      </c>
      <c r="BK102" s="227">
        <f>ROUND(I102*H102,2)</f>
        <v>0</v>
      </c>
      <c r="BL102" s="17" t="s">
        <v>132</v>
      </c>
      <c r="BM102" s="17" t="s">
        <v>142</v>
      </c>
    </row>
    <row r="103" spans="2:47" s="1" customFormat="1" ht="12">
      <c r="B103" s="38"/>
      <c r="C103" s="39"/>
      <c r="D103" s="228" t="s">
        <v>134</v>
      </c>
      <c r="E103" s="39"/>
      <c r="F103" s="229" t="s">
        <v>143</v>
      </c>
      <c r="G103" s="39"/>
      <c r="H103" s="39"/>
      <c r="I103" s="143"/>
      <c r="J103" s="39"/>
      <c r="K103" s="39"/>
      <c r="L103" s="43"/>
      <c r="M103" s="230"/>
      <c r="N103" s="79"/>
      <c r="O103" s="79"/>
      <c r="P103" s="79"/>
      <c r="Q103" s="79"/>
      <c r="R103" s="79"/>
      <c r="S103" s="79"/>
      <c r="T103" s="80"/>
      <c r="AT103" s="17" t="s">
        <v>134</v>
      </c>
      <c r="AU103" s="17" t="s">
        <v>81</v>
      </c>
    </row>
    <row r="104" spans="2:51" s="13" customFormat="1" ht="12">
      <c r="B104" s="243"/>
      <c r="C104" s="244"/>
      <c r="D104" s="228" t="s">
        <v>138</v>
      </c>
      <c r="E104" s="245" t="s">
        <v>1</v>
      </c>
      <c r="F104" s="246" t="s">
        <v>144</v>
      </c>
      <c r="G104" s="244"/>
      <c r="H104" s="245" t="s">
        <v>1</v>
      </c>
      <c r="I104" s="247"/>
      <c r="J104" s="244"/>
      <c r="K104" s="244"/>
      <c r="L104" s="248"/>
      <c r="M104" s="249"/>
      <c r="N104" s="250"/>
      <c r="O104" s="250"/>
      <c r="P104" s="250"/>
      <c r="Q104" s="250"/>
      <c r="R104" s="250"/>
      <c r="S104" s="250"/>
      <c r="T104" s="251"/>
      <c r="AT104" s="252" t="s">
        <v>138</v>
      </c>
      <c r="AU104" s="252" t="s">
        <v>81</v>
      </c>
      <c r="AV104" s="13" t="s">
        <v>21</v>
      </c>
      <c r="AW104" s="13" t="s">
        <v>35</v>
      </c>
      <c r="AX104" s="13" t="s">
        <v>73</v>
      </c>
      <c r="AY104" s="252" t="s">
        <v>124</v>
      </c>
    </row>
    <row r="105" spans="2:51" s="12" customFormat="1" ht="12">
      <c r="B105" s="232"/>
      <c r="C105" s="233"/>
      <c r="D105" s="228" t="s">
        <v>138</v>
      </c>
      <c r="E105" s="234" t="s">
        <v>1</v>
      </c>
      <c r="F105" s="235" t="s">
        <v>145</v>
      </c>
      <c r="G105" s="233"/>
      <c r="H105" s="236">
        <v>25.8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138</v>
      </c>
      <c r="AU105" s="242" t="s">
        <v>81</v>
      </c>
      <c r="AV105" s="12" t="s">
        <v>81</v>
      </c>
      <c r="AW105" s="12" t="s">
        <v>35</v>
      </c>
      <c r="AX105" s="12" t="s">
        <v>21</v>
      </c>
      <c r="AY105" s="242" t="s">
        <v>124</v>
      </c>
    </row>
    <row r="106" spans="2:65" s="1" customFormat="1" ht="16.5" customHeight="1">
      <c r="B106" s="38"/>
      <c r="C106" s="216" t="s">
        <v>146</v>
      </c>
      <c r="D106" s="216" t="s">
        <v>127</v>
      </c>
      <c r="E106" s="217" t="s">
        <v>147</v>
      </c>
      <c r="F106" s="218" t="s">
        <v>148</v>
      </c>
      <c r="G106" s="219" t="s">
        <v>130</v>
      </c>
      <c r="H106" s="220">
        <v>251.916</v>
      </c>
      <c r="I106" s="221"/>
      <c r="J106" s="222">
        <f>ROUND(I106*H106,2)</f>
        <v>0</v>
      </c>
      <c r="K106" s="218" t="s">
        <v>131</v>
      </c>
      <c r="L106" s="43"/>
      <c r="M106" s="223" t="s">
        <v>1</v>
      </c>
      <c r="N106" s="224" t="s">
        <v>44</v>
      </c>
      <c r="O106" s="79"/>
      <c r="P106" s="225">
        <f>O106*H106</f>
        <v>0</v>
      </c>
      <c r="Q106" s="225">
        <v>0</v>
      </c>
      <c r="R106" s="225">
        <f>Q106*H106</f>
        <v>0</v>
      </c>
      <c r="S106" s="225">
        <v>0</v>
      </c>
      <c r="T106" s="226">
        <f>S106*H106</f>
        <v>0</v>
      </c>
      <c r="AR106" s="17" t="s">
        <v>132</v>
      </c>
      <c r="AT106" s="17" t="s">
        <v>127</v>
      </c>
      <c r="AU106" s="17" t="s">
        <v>81</v>
      </c>
      <c r="AY106" s="17" t="s">
        <v>124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7" t="s">
        <v>21</v>
      </c>
      <c r="BK106" s="227">
        <f>ROUND(I106*H106,2)</f>
        <v>0</v>
      </c>
      <c r="BL106" s="17" t="s">
        <v>132</v>
      </c>
      <c r="BM106" s="17" t="s">
        <v>149</v>
      </c>
    </row>
    <row r="107" spans="2:47" s="1" customFormat="1" ht="12">
      <c r="B107" s="38"/>
      <c r="C107" s="39"/>
      <c r="D107" s="228" t="s">
        <v>134</v>
      </c>
      <c r="E107" s="39"/>
      <c r="F107" s="229" t="s">
        <v>150</v>
      </c>
      <c r="G107" s="39"/>
      <c r="H107" s="39"/>
      <c r="I107" s="143"/>
      <c r="J107" s="39"/>
      <c r="K107" s="39"/>
      <c r="L107" s="43"/>
      <c r="M107" s="230"/>
      <c r="N107" s="79"/>
      <c r="O107" s="79"/>
      <c r="P107" s="79"/>
      <c r="Q107" s="79"/>
      <c r="R107" s="79"/>
      <c r="S107" s="79"/>
      <c r="T107" s="80"/>
      <c r="AT107" s="17" t="s">
        <v>134</v>
      </c>
      <c r="AU107" s="17" t="s">
        <v>81</v>
      </c>
    </row>
    <row r="108" spans="2:51" s="13" customFormat="1" ht="12">
      <c r="B108" s="243"/>
      <c r="C108" s="244"/>
      <c r="D108" s="228" t="s">
        <v>138</v>
      </c>
      <c r="E108" s="245" t="s">
        <v>1</v>
      </c>
      <c r="F108" s="246" t="s">
        <v>151</v>
      </c>
      <c r="G108" s="244"/>
      <c r="H108" s="245" t="s">
        <v>1</v>
      </c>
      <c r="I108" s="247"/>
      <c r="J108" s="244"/>
      <c r="K108" s="244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138</v>
      </c>
      <c r="AU108" s="252" t="s">
        <v>81</v>
      </c>
      <c r="AV108" s="13" t="s">
        <v>21</v>
      </c>
      <c r="AW108" s="13" t="s">
        <v>35</v>
      </c>
      <c r="AX108" s="13" t="s">
        <v>73</v>
      </c>
      <c r="AY108" s="252" t="s">
        <v>124</v>
      </c>
    </row>
    <row r="109" spans="2:51" s="12" customFormat="1" ht="12">
      <c r="B109" s="232"/>
      <c r="C109" s="233"/>
      <c r="D109" s="228" t="s">
        <v>138</v>
      </c>
      <c r="E109" s="234" t="s">
        <v>1</v>
      </c>
      <c r="F109" s="235" t="s">
        <v>152</v>
      </c>
      <c r="G109" s="233"/>
      <c r="H109" s="236">
        <v>231.916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138</v>
      </c>
      <c r="AU109" s="242" t="s">
        <v>81</v>
      </c>
      <c r="AV109" s="12" t="s">
        <v>81</v>
      </c>
      <c r="AW109" s="12" t="s">
        <v>35</v>
      </c>
      <c r="AX109" s="12" t="s">
        <v>73</v>
      </c>
      <c r="AY109" s="242" t="s">
        <v>124</v>
      </c>
    </row>
    <row r="110" spans="2:51" s="13" customFormat="1" ht="12">
      <c r="B110" s="243"/>
      <c r="C110" s="244"/>
      <c r="D110" s="228" t="s">
        <v>138</v>
      </c>
      <c r="E110" s="245" t="s">
        <v>1</v>
      </c>
      <c r="F110" s="246" t="s">
        <v>153</v>
      </c>
      <c r="G110" s="244"/>
      <c r="H110" s="245" t="s">
        <v>1</v>
      </c>
      <c r="I110" s="247"/>
      <c r="J110" s="244"/>
      <c r="K110" s="244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138</v>
      </c>
      <c r="AU110" s="252" t="s">
        <v>81</v>
      </c>
      <c r="AV110" s="13" t="s">
        <v>21</v>
      </c>
      <c r="AW110" s="13" t="s">
        <v>35</v>
      </c>
      <c r="AX110" s="13" t="s">
        <v>73</v>
      </c>
      <c r="AY110" s="252" t="s">
        <v>124</v>
      </c>
    </row>
    <row r="111" spans="2:51" s="12" customFormat="1" ht="12">
      <c r="B111" s="232"/>
      <c r="C111" s="233"/>
      <c r="D111" s="228" t="s">
        <v>138</v>
      </c>
      <c r="E111" s="234" t="s">
        <v>1</v>
      </c>
      <c r="F111" s="235" t="s">
        <v>154</v>
      </c>
      <c r="G111" s="233"/>
      <c r="H111" s="236">
        <v>20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138</v>
      </c>
      <c r="AU111" s="242" t="s">
        <v>81</v>
      </c>
      <c r="AV111" s="12" t="s">
        <v>81</v>
      </c>
      <c r="AW111" s="12" t="s">
        <v>35</v>
      </c>
      <c r="AX111" s="12" t="s">
        <v>73</v>
      </c>
      <c r="AY111" s="242" t="s">
        <v>124</v>
      </c>
    </row>
    <row r="112" spans="2:51" s="14" customFormat="1" ht="12">
      <c r="B112" s="253"/>
      <c r="C112" s="254"/>
      <c r="D112" s="228" t="s">
        <v>138</v>
      </c>
      <c r="E112" s="255" t="s">
        <v>1</v>
      </c>
      <c r="F112" s="256" t="s">
        <v>155</v>
      </c>
      <c r="G112" s="254"/>
      <c r="H112" s="257">
        <v>251.916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AT112" s="263" t="s">
        <v>138</v>
      </c>
      <c r="AU112" s="263" t="s">
        <v>81</v>
      </c>
      <c r="AV112" s="14" t="s">
        <v>132</v>
      </c>
      <c r="AW112" s="14" t="s">
        <v>35</v>
      </c>
      <c r="AX112" s="14" t="s">
        <v>21</v>
      </c>
      <c r="AY112" s="263" t="s">
        <v>124</v>
      </c>
    </row>
    <row r="113" spans="2:65" s="1" customFormat="1" ht="16.5" customHeight="1">
      <c r="B113" s="38"/>
      <c r="C113" s="216" t="s">
        <v>132</v>
      </c>
      <c r="D113" s="216" t="s">
        <v>127</v>
      </c>
      <c r="E113" s="217" t="s">
        <v>156</v>
      </c>
      <c r="F113" s="218" t="s">
        <v>157</v>
      </c>
      <c r="G113" s="219" t="s">
        <v>130</v>
      </c>
      <c r="H113" s="220">
        <v>1020.341</v>
      </c>
      <c r="I113" s="221"/>
      <c r="J113" s="222">
        <f>ROUND(I113*H113,2)</f>
        <v>0</v>
      </c>
      <c r="K113" s="218" t="s">
        <v>1</v>
      </c>
      <c r="L113" s="43"/>
      <c r="M113" s="223" t="s">
        <v>1</v>
      </c>
      <c r="N113" s="224" t="s">
        <v>44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132</v>
      </c>
      <c r="AT113" s="17" t="s">
        <v>127</v>
      </c>
      <c r="AU113" s="17" t="s">
        <v>81</v>
      </c>
      <c r="AY113" s="17" t="s">
        <v>124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21</v>
      </c>
      <c r="BK113" s="227">
        <f>ROUND(I113*H113,2)</f>
        <v>0</v>
      </c>
      <c r="BL113" s="17" t="s">
        <v>132</v>
      </c>
      <c r="BM113" s="17" t="s">
        <v>158</v>
      </c>
    </row>
    <row r="114" spans="2:47" s="1" customFormat="1" ht="12">
      <c r="B114" s="38"/>
      <c r="C114" s="39"/>
      <c r="D114" s="228" t="s">
        <v>134</v>
      </c>
      <c r="E114" s="39"/>
      <c r="F114" s="229" t="s">
        <v>157</v>
      </c>
      <c r="G114" s="39"/>
      <c r="H114" s="39"/>
      <c r="I114" s="143"/>
      <c r="J114" s="39"/>
      <c r="K114" s="39"/>
      <c r="L114" s="43"/>
      <c r="M114" s="230"/>
      <c r="N114" s="79"/>
      <c r="O114" s="79"/>
      <c r="P114" s="79"/>
      <c r="Q114" s="79"/>
      <c r="R114" s="79"/>
      <c r="S114" s="79"/>
      <c r="T114" s="80"/>
      <c r="AT114" s="17" t="s">
        <v>134</v>
      </c>
      <c r="AU114" s="17" t="s">
        <v>81</v>
      </c>
    </row>
    <row r="115" spans="2:51" s="13" customFormat="1" ht="12">
      <c r="B115" s="243"/>
      <c r="C115" s="244"/>
      <c r="D115" s="228" t="s">
        <v>138</v>
      </c>
      <c r="E115" s="245" t="s">
        <v>1</v>
      </c>
      <c r="F115" s="246" t="s">
        <v>159</v>
      </c>
      <c r="G115" s="244"/>
      <c r="H115" s="245" t="s">
        <v>1</v>
      </c>
      <c r="I115" s="247"/>
      <c r="J115" s="244"/>
      <c r="K115" s="244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138</v>
      </c>
      <c r="AU115" s="252" t="s">
        <v>81</v>
      </c>
      <c r="AV115" s="13" t="s">
        <v>21</v>
      </c>
      <c r="AW115" s="13" t="s">
        <v>35</v>
      </c>
      <c r="AX115" s="13" t="s">
        <v>73</v>
      </c>
      <c r="AY115" s="252" t="s">
        <v>124</v>
      </c>
    </row>
    <row r="116" spans="2:51" s="12" customFormat="1" ht="12">
      <c r="B116" s="232"/>
      <c r="C116" s="233"/>
      <c r="D116" s="228" t="s">
        <v>138</v>
      </c>
      <c r="E116" s="234" t="s">
        <v>1</v>
      </c>
      <c r="F116" s="235" t="s">
        <v>160</v>
      </c>
      <c r="G116" s="233"/>
      <c r="H116" s="236">
        <v>528.656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138</v>
      </c>
      <c r="AU116" s="242" t="s">
        <v>81</v>
      </c>
      <c r="AV116" s="12" t="s">
        <v>81</v>
      </c>
      <c r="AW116" s="12" t="s">
        <v>35</v>
      </c>
      <c r="AX116" s="12" t="s">
        <v>73</v>
      </c>
      <c r="AY116" s="242" t="s">
        <v>124</v>
      </c>
    </row>
    <row r="117" spans="2:51" s="15" customFormat="1" ht="12">
      <c r="B117" s="264"/>
      <c r="C117" s="265"/>
      <c r="D117" s="228" t="s">
        <v>138</v>
      </c>
      <c r="E117" s="266" t="s">
        <v>1</v>
      </c>
      <c r="F117" s="267" t="s">
        <v>161</v>
      </c>
      <c r="G117" s="265"/>
      <c r="H117" s="268">
        <v>528.656</v>
      </c>
      <c r="I117" s="269"/>
      <c r="J117" s="265"/>
      <c r="K117" s="265"/>
      <c r="L117" s="270"/>
      <c r="M117" s="271"/>
      <c r="N117" s="272"/>
      <c r="O117" s="272"/>
      <c r="P117" s="272"/>
      <c r="Q117" s="272"/>
      <c r="R117" s="272"/>
      <c r="S117" s="272"/>
      <c r="T117" s="273"/>
      <c r="AT117" s="274" t="s">
        <v>138</v>
      </c>
      <c r="AU117" s="274" t="s">
        <v>81</v>
      </c>
      <c r="AV117" s="15" t="s">
        <v>146</v>
      </c>
      <c r="AW117" s="15" t="s">
        <v>35</v>
      </c>
      <c r="AX117" s="15" t="s">
        <v>73</v>
      </c>
      <c r="AY117" s="274" t="s">
        <v>124</v>
      </c>
    </row>
    <row r="118" spans="2:51" s="13" customFormat="1" ht="12">
      <c r="B118" s="243"/>
      <c r="C118" s="244"/>
      <c r="D118" s="228" t="s">
        <v>138</v>
      </c>
      <c r="E118" s="245" t="s">
        <v>1</v>
      </c>
      <c r="F118" s="246" t="s">
        <v>162</v>
      </c>
      <c r="G118" s="244"/>
      <c r="H118" s="245" t="s">
        <v>1</v>
      </c>
      <c r="I118" s="247"/>
      <c r="J118" s="244"/>
      <c r="K118" s="244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138</v>
      </c>
      <c r="AU118" s="252" t="s">
        <v>81</v>
      </c>
      <c r="AV118" s="13" t="s">
        <v>21</v>
      </c>
      <c r="AW118" s="13" t="s">
        <v>35</v>
      </c>
      <c r="AX118" s="13" t="s">
        <v>73</v>
      </c>
      <c r="AY118" s="252" t="s">
        <v>124</v>
      </c>
    </row>
    <row r="119" spans="2:51" s="12" customFormat="1" ht="12">
      <c r="B119" s="232"/>
      <c r="C119" s="233"/>
      <c r="D119" s="228" t="s">
        <v>138</v>
      </c>
      <c r="E119" s="234" t="s">
        <v>1</v>
      </c>
      <c r="F119" s="235" t="s">
        <v>163</v>
      </c>
      <c r="G119" s="233"/>
      <c r="H119" s="236">
        <v>232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138</v>
      </c>
      <c r="AU119" s="242" t="s">
        <v>81</v>
      </c>
      <c r="AV119" s="12" t="s">
        <v>81</v>
      </c>
      <c r="AW119" s="12" t="s">
        <v>35</v>
      </c>
      <c r="AX119" s="12" t="s">
        <v>73</v>
      </c>
      <c r="AY119" s="242" t="s">
        <v>124</v>
      </c>
    </row>
    <row r="120" spans="2:51" s="12" customFormat="1" ht="12">
      <c r="B120" s="232"/>
      <c r="C120" s="233"/>
      <c r="D120" s="228" t="s">
        <v>138</v>
      </c>
      <c r="E120" s="234" t="s">
        <v>1</v>
      </c>
      <c r="F120" s="235" t="s">
        <v>164</v>
      </c>
      <c r="G120" s="233"/>
      <c r="H120" s="236">
        <v>213.885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138</v>
      </c>
      <c r="AU120" s="242" t="s">
        <v>81</v>
      </c>
      <c r="AV120" s="12" t="s">
        <v>81</v>
      </c>
      <c r="AW120" s="12" t="s">
        <v>35</v>
      </c>
      <c r="AX120" s="12" t="s">
        <v>73</v>
      </c>
      <c r="AY120" s="242" t="s">
        <v>124</v>
      </c>
    </row>
    <row r="121" spans="2:51" s="15" customFormat="1" ht="12">
      <c r="B121" s="264"/>
      <c r="C121" s="265"/>
      <c r="D121" s="228" t="s">
        <v>138</v>
      </c>
      <c r="E121" s="266" t="s">
        <v>1</v>
      </c>
      <c r="F121" s="267" t="s">
        <v>161</v>
      </c>
      <c r="G121" s="265"/>
      <c r="H121" s="268">
        <v>445.885</v>
      </c>
      <c r="I121" s="269"/>
      <c r="J121" s="265"/>
      <c r="K121" s="265"/>
      <c r="L121" s="270"/>
      <c r="M121" s="271"/>
      <c r="N121" s="272"/>
      <c r="O121" s="272"/>
      <c r="P121" s="272"/>
      <c r="Q121" s="272"/>
      <c r="R121" s="272"/>
      <c r="S121" s="272"/>
      <c r="T121" s="273"/>
      <c r="AT121" s="274" t="s">
        <v>138</v>
      </c>
      <c r="AU121" s="274" t="s">
        <v>81</v>
      </c>
      <c r="AV121" s="15" t="s">
        <v>146</v>
      </c>
      <c r="AW121" s="15" t="s">
        <v>35</v>
      </c>
      <c r="AX121" s="15" t="s">
        <v>73</v>
      </c>
      <c r="AY121" s="274" t="s">
        <v>124</v>
      </c>
    </row>
    <row r="122" spans="2:51" s="13" customFormat="1" ht="12">
      <c r="B122" s="243"/>
      <c r="C122" s="244"/>
      <c r="D122" s="228" t="s">
        <v>138</v>
      </c>
      <c r="E122" s="245" t="s">
        <v>1</v>
      </c>
      <c r="F122" s="246" t="s">
        <v>165</v>
      </c>
      <c r="G122" s="244"/>
      <c r="H122" s="245" t="s">
        <v>1</v>
      </c>
      <c r="I122" s="247"/>
      <c r="J122" s="244"/>
      <c r="K122" s="244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138</v>
      </c>
      <c r="AU122" s="252" t="s">
        <v>81</v>
      </c>
      <c r="AV122" s="13" t="s">
        <v>21</v>
      </c>
      <c r="AW122" s="13" t="s">
        <v>35</v>
      </c>
      <c r="AX122" s="13" t="s">
        <v>73</v>
      </c>
      <c r="AY122" s="252" t="s">
        <v>124</v>
      </c>
    </row>
    <row r="123" spans="2:51" s="12" customFormat="1" ht="12">
      <c r="B123" s="232"/>
      <c r="C123" s="233"/>
      <c r="D123" s="228" t="s">
        <v>138</v>
      </c>
      <c r="E123" s="234" t="s">
        <v>1</v>
      </c>
      <c r="F123" s="235" t="s">
        <v>145</v>
      </c>
      <c r="G123" s="233"/>
      <c r="H123" s="236">
        <v>25.8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138</v>
      </c>
      <c r="AU123" s="242" t="s">
        <v>81</v>
      </c>
      <c r="AV123" s="12" t="s">
        <v>81</v>
      </c>
      <c r="AW123" s="12" t="s">
        <v>35</v>
      </c>
      <c r="AX123" s="12" t="s">
        <v>73</v>
      </c>
      <c r="AY123" s="242" t="s">
        <v>124</v>
      </c>
    </row>
    <row r="124" spans="2:51" s="15" customFormat="1" ht="12">
      <c r="B124" s="264"/>
      <c r="C124" s="265"/>
      <c r="D124" s="228" t="s">
        <v>138</v>
      </c>
      <c r="E124" s="266" t="s">
        <v>1</v>
      </c>
      <c r="F124" s="267" t="s">
        <v>161</v>
      </c>
      <c r="G124" s="265"/>
      <c r="H124" s="268">
        <v>25.8</v>
      </c>
      <c r="I124" s="269"/>
      <c r="J124" s="265"/>
      <c r="K124" s="265"/>
      <c r="L124" s="270"/>
      <c r="M124" s="271"/>
      <c r="N124" s="272"/>
      <c r="O124" s="272"/>
      <c r="P124" s="272"/>
      <c r="Q124" s="272"/>
      <c r="R124" s="272"/>
      <c r="S124" s="272"/>
      <c r="T124" s="273"/>
      <c r="AT124" s="274" t="s">
        <v>138</v>
      </c>
      <c r="AU124" s="274" t="s">
        <v>81</v>
      </c>
      <c r="AV124" s="15" t="s">
        <v>146</v>
      </c>
      <c r="AW124" s="15" t="s">
        <v>35</v>
      </c>
      <c r="AX124" s="15" t="s">
        <v>73</v>
      </c>
      <c r="AY124" s="274" t="s">
        <v>124</v>
      </c>
    </row>
    <row r="125" spans="2:51" s="13" customFormat="1" ht="12">
      <c r="B125" s="243"/>
      <c r="C125" s="244"/>
      <c r="D125" s="228" t="s">
        <v>138</v>
      </c>
      <c r="E125" s="245" t="s">
        <v>1</v>
      </c>
      <c r="F125" s="246" t="s">
        <v>166</v>
      </c>
      <c r="G125" s="244"/>
      <c r="H125" s="245" t="s">
        <v>1</v>
      </c>
      <c r="I125" s="247"/>
      <c r="J125" s="244"/>
      <c r="K125" s="244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138</v>
      </c>
      <c r="AU125" s="252" t="s">
        <v>81</v>
      </c>
      <c r="AV125" s="13" t="s">
        <v>21</v>
      </c>
      <c r="AW125" s="13" t="s">
        <v>35</v>
      </c>
      <c r="AX125" s="13" t="s">
        <v>73</v>
      </c>
      <c r="AY125" s="252" t="s">
        <v>124</v>
      </c>
    </row>
    <row r="126" spans="2:51" s="12" customFormat="1" ht="12">
      <c r="B126" s="232"/>
      <c r="C126" s="233"/>
      <c r="D126" s="228" t="s">
        <v>138</v>
      </c>
      <c r="E126" s="234" t="s">
        <v>1</v>
      </c>
      <c r="F126" s="235" t="s">
        <v>154</v>
      </c>
      <c r="G126" s="233"/>
      <c r="H126" s="236">
        <v>20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138</v>
      </c>
      <c r="AU126" s="242" t="s">
        <v>81</v>
      </c>
      <c r="AV126" s="12" t="s">
        <v>81</v>
      </c>
      <c r="AW126" s="12" t="s">
        <v>35</v>
      </c>
      <c r="AX126" s="12" t="s">
        <v>73</v>
      </c>
      <c r="AY126" s="242" t="s">
        <v>124</v>
      </c>
    </row>
    <row r="127" spans="2:51" s="14" customFormat="1" ht="12">
      <c r="B127" s="253"/>
      <c r="C127" s="254"/>
      <c r="D127" s="228" t="s">
        <v>138</v>
      </c>
      <c r="E127" s="255" t="s">
        <v>1</v>
      </c>
      <c r="F127" s="256" t="s">
        <v>155</v>
      </c>
      <c r="G127" s="254"/>
      <c r="H127" s="257">
        <v>1020.3409999999999</v>
      </c>
      <c r="I127" s="258"/>
      <c r="J127" s="254"/>
      <c r="K127" s="254"/>
      <c r="L127" s="259"/>
      <c r="M127" s="260"/>
      <c r="N127" s="261"/>
      <c r="O127" s="261"/>
      <c r="P127" s="261"/>
      <c r="Q127" s="261"/>
      <c r="R127" s="261"/>
      <c r="S127" s="261"/>
      <c r="T127" s="262"/>
      <c r="AT127" s="263" t="s">
        <v>138</v>
      </c>
      <c r="AU127" s="263" t="s">
        <v>81</v>
      </c>
      <c r="AV127" s="14" t="s">
        <v>132</v>
      </c>
      <c r="AW127" s="14" t="s">
        <v>35</v>
      </c>
      <c r="AX127" s="14" t="s">
        <v>21</v>
      </c>
      <c r="AY127" s="263" t="s">
        <v>124</v>
      </c>
    </row>
    <row r="128" spans="2:63" s="11" customFormat="1" ht="22.8" customHeight="1">
      <c r="B128" s="200"/>
      <c r="C128" s="201"/>
      <c r="D128" s="202" t="s">
        <v>72</v>
      </c>
      <c r="E128" s="214" t="s">
        <v>167</v>
      </c>
      <c r="F128" s="214" t="s">
        <v>168</v>
      </c>
      <c r="G128" s="201"/>
      <c r="H128" s="201"/>
      <c r="I128" s="204"/>
      <c r="J128" s="215">
        <f>BK128</f>
        <v>0</v>
      </c>
      <c r="K128" s="201"/>
      <c r="L128" s="206"/>
      <c r="M128" s="207"/>
      <c r="N128" s="208"/>
      <c r="O128" s="208"/>
      <c r="P128" s="209">
        <f>SUM(P129:P152)</f>
        <v>0</v>
      </c>
      <c r="Q128" s="208"/>
      <c r="R128" s="209">
        <f>SUM(R129:R152)</f>
        <v>0</v>
      </c>
      <c r="S128" s="208"/>
      <c r="T128" s="210">
        <f>SUM(T129:T152)</f>
        <v>0</v>
      </c>
      <c r="AR128" s="211" t="s">
        <v>21</v>
      </c>
      <c r="AT128" s="212" t="s">
        <v>72</v>
      </c>
      <c r="AU128" s="212" t="s">
        <v>21</v>
      </c>
      <c r="AY128" s="211" t="s">
        <v>124</v>
      </c>
      <c r="BK128" s="213">
        <f>SUM(BK129:BK152)</f>
        <v>0</v>
      </c>
    </row>
    <row r="129" spans="2:65" s="1" customFormat="1" ht="16.5" customHeight="1">
      <c r="B129" s="38"/>
      <c r="C129" s="216" t="s">
        <v>169</v>
      </c>
      <c r="D129" s="216" t="s">
        <v>127</v>
      </c>
      <c r="E129" s="217" t="s">
        <v>170</v>
      </c>
      <c r="F129" s="218" t="s">
        <v>171</v>
      </c>
      <c r="G129" s="219" t="s">
        <v>172</v>
      </c>
      <c r="H129" s="220">
        <v>6</v>
      </c>
      <c r="I129" s="221"/>
      <c r="J129" s="222">
        <f>ROUND(I129*H129,2)</f>
        <v>0</v>
      </c>
      <c r="K129" s="218" t="s">
        <v>1</v>
      </c>
      <c r="L129" s="43"/>
      <c r="M129" s="223" t="s">
        <v>1</v>
      </c>
      <c r="N129" s="224" t="s">
        <v>44</v>
      </c>
      <c r="O129" s="79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AR129" s="17" t="s">
        <v>132</v>
      </c>
      <c r="AT129" s="17" t="s">
        <v>127</v>
      </c>
      <c r="AU129" s="17" t="s">
        <v>81</v>
      </c>
      <c r="AY129" s="17" t="s">
        <v>124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7" t="s">
        <v>21</v>
      </c>
      <c r="BK129" s="227">
        <f>ROUND(I129*H129,2)</f>
        <v>0</v>
      </c>
      <c r="BL129" s="17" t="s">
        <v>132</v>
      </c>
      <c r="BM129" s="17" t="s">
        <v>173</v>
      </c>
    </row>
    <row r="130" spans="2:47" s="1" customFormat="1" ht="12">
      <c r="B130" s="38"/>
      <c r="C130" s="39"/>
      <c r="D130" s="228" t="s">
        <v>134</v>
      </c>
      <c r="E130" s="39"/>
      <c r="F130" s="229" t="s">
        <v>171</v>
      </c>
      <c r="G130" s="39"/>
      <c r="H130" s="39"/>
      <c r="I130" s="143"/>
      <c r="J130" s="39"/>
      <c r="K130" s="39"/>
      <c r="L130" s="43"/>
      <c r="M130" s="230"/>
      <c r="N130" s="79"/>
      <c r="O130" s="79"/>
      <c r="P130" s="79"/>
      <c r="Q130" s="79"/>
      <c r="R130" s="79"/>
      <c r="S130" s="79"/>
      <c r="T130" s="80"/>
      <c r="AT130" s="17" t="s">
        <v>134</v>
      </c>
      <c r="AU130" s="17" t="s">
        <v>81</v>
      </c>
    </row>
    <row r="131" spans="2:47" s="1" customFormat="1" ht="12">
      <c r="B131" s="38"/>
      <c r="C131" s="39"/>
      <c r="D131" s="228" t="s">
        <v>136</v>
      </c>
      <c r="E131" s="39"/>
      <c r="F131" s="231" t="s">
        <v>174</v>
      </c>
      <c r="G131" s="39"/>
      <c r="H131" s="39"/>
      <c r="I131" s="143"/>
      <c r="J131" s="39"/>
      <c r="K131" s="39"/>
      <c r="L131" s="43"/>
      <c r="M131" s="230"/>
      <c r="N131" s="79"/>
      <c r="O131" s="79"/>
      <c r="P131" s="79"/>
      <c r="Q131" s="79"/>
      <c r="R131" s="79"/>
      <c r="S131" s="79"/>
      <c r="T131" s="80"/>
      <c r="AT131" s="17" t="s">
        <v>136</v>
      </c>
      <c r="AU131" s="17" t="s">
        <v>81</v>
      </c>
    </row>
    <row r="132" spans="2:65" s="1" customFormat="1" ht="16.5" customHeight="1">
      <c r="B132" s="38"/>
      <c r="C132" s="216" t="s">
        <v>125</v>
      </c>
      <c r="D132" s="216" t="s">
        <v>127</v>
      </c>
      <c r="E132" s="217" t="s">
        <v>175</v>
      </c>
      <c r="F132" s="218" t="s">
        <v>176</v>
      </c>
      <c r="G132" s="219" t="s">
        <v>172</v>
      </c>
      <c r="H132" s="220">
        <v>4</v>
      </c>
      <c r="I132" s="221"/>
      <c r="J132" s="222">
        <f>ROUND(I132*H132,2)</f>
        <v>0</v>
      </c>
      <c r="K132" s="218" t="s">
        <v>1</v>
      </c>
      <c r="L132" s="43"/>
      <c r="M132" s="223" t="s">
        <v>1</v>
      </c>
      <c r="N132" s="224" t="s">
        <v>44</v>
      </c>
      <c r="O132" s="79"/>
      <c r="P132" s="225">
        <f>O132*H132</f>
        <v>0</v>
      </c>
      <c r="Q132" s="225">
        <v>0</v>
      </c>
      <c r="R132" s="225">
        <f>Q132*H132</f>
        <v>0</v>
      </c>
      <c r="S132" s="225">
        <v>0</v>
      </c>
      <c r="T132" s="226">
        <f>S132*H132</f>
        <v>0</v>
      </c>
      <c r="AR132" s="17" t="s">
        <v>132</v>
      </c>
      <c r="AT132" s="17" t="s">
        <v>127</v>
      </c>
      <c r="AU132" s="17" t="s">
        <v>81</v>
      </c>
      <c r="AY132" s="17" t="s">
        <v>124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7" t="s">
        <v>21</v>
      </c>
      <c r="BK132" s="227">
        <f>ROUND(I132*H132,2)</f>
        <v>0</v>
      </c>
      <c r="BL132" s="17" t="s">
        <v>132</v>
      </c>
      <c r="BM132" s="17" t="s">
        <v>177</v>
      </c>
    </row>
    <row r="133" spans="2:47" s="1" customFormat="1" ht="12">
      <c r="B133" s="38"/>
      <c r="C133" s="39"/>
      <c r="D133" s="228" t="s">
        <v>134</v>
      </c>
      <c r="E133" s="39"/>
      <c r="F133" s="229" t="s">
        <v>176</v>
      </c>
      <c r="G133" s="39"/>
      <c r="H133" s="39"/>
      <c r="I133" s="143"/>
      <c r="J133" s="39"/>
      <c r="K133" s="39"/>
      <c r="L133" s="43"/>
      <c r="M133" s="230"/>
      <c r="N133" s="79"/>
      <c r="O133" s="79"/>
      <c r="P133" s="79"/>
      <c r="Q133" s="79"/>
      <c r="R133" s="79"/>
      <c r="S133" s="79"/>
      <c r="T133" s="80"/>
      <c r="AT133" s="17" t="s">
        <v>134</v>
      </c>
      <c r="AU133" s="17" t="s">
        <v>81</v>
      </c>
    </row>
    <row r="134" spans="2:47" s="1" customFormat="1" ht="12">
      <c r="B134" s="38"/>
      <c r="C134" s="39"/>
      <c r="D134" s="228" t="s">
        <v>136</v>
      </c>
      <c r="E134" s="39"/>
      <c r="F134" s="231" t="s">
        <v>178</v>
      </c>
      <c r="G134" s="39"/>
      <c r="H134" s="39"/>
      <c r="I134" s="143"/>
      <c r="J134" s="39"/>
      <c r="K134" s="39"/>
      <c r="L134" s="43"/>
      <c r="M134" s="230"/>
      <c r="N134" s="79"/>
      <c r="O134" s="79"/>
      <c r="P134" s="79"/>
      <c r="Q134" s="79"/>
      <c r="R134" s="79"/>
      <c r="S134" s="79"/>
      <c r="T134" s="80"/>
      <c r="AT134" s="17" t="s">
        <v>136</v>
      </c>
      <c r="AU134" s="17" t="s">
        <v>81</v>
      </c>
    </row>
    <row r="135" spans="2:65" s="1" customFormat="1" ht="16.5" customHeight="1">
      <c r="B135" s="38"/>
      <c r="C135" s="216" t="s">
        <v>179</v>
      </c>
      <c r="D135" s="216" t="s">
        <v>127</v>
      </c>
      <c r="E135" s="217" t="s">
        <v>180</v>
      </c>
      <c r="F135" s="218" t="s">
        <v>181</v>
      </c>
      <c r="G135" s="219" t="s">
        <v>182</v>
      </c>
      <c r="H135" s="220">
        <v>30</v>
      </c>
      <c r="I135" s="221"/>
      <c r="J135" s="222">
        <f>ROUND(I135*H135,2)</f>
        <v>0</v>
      </c>
      <c r="K135" s="218" t="s">
        <v>1</v>
      </c>
      <c r="L135" s="43"/>
      <c r="M135" s="223" t="s">
        <v>1</v>
      </c>
      <c r="N135" s="224" t="s">
        <v>44</v>
      </c>
      <c r="O135" s="79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17" t="s">
        <v>132</v>
      </c>
      <c r="AT135" s="17" t="s">
        <v>127</v>
      </c>
      <c r="AU135" s="17" t="s">
        <v>81</v>
      </c>
      <c r="AY135" s="17" t="s">
        <v>124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7" t="s">
        <v>21</v>
      </c>
      <c r="BK135" s="227">
        <f>ROUND(I135*H135,2)</f>
        <v>0</v>
      </c>
      <c r="BL135" s="17" t="s">
        <v>132</v>
      </c>
      <c r="BM135" s="17" t="s">
        <v>183</v>
      </c>
    </row>
    <row r="136" spans="2:47" s="1" customFormat="1" ht="12">
      <c r="B136" s="38"/>
      <c r="C136" s="39"/>
      <c r="D136" s="228" t="s">
        <v>134</v>
      </c>
      <c r="E136" s="39"/>
      <c r="F136" s="229" t="s">
        <v>181</v>
      </c>
      <c r="G136" s="39"/>
      <c r="H136" s="39"/>
      <c r="I136" s="143"/>
      <c r="J136" s="39"/>
      <c r="K136" s="39"/>
      <c r="L136" s="43"/>
      <c r="M136" s="230"/>
      <c r="N136" s="79"/>
      <c r="O136" s="79"/>
      <c r="P136" s="79"/>
      <c r="Q136" s="79"/>
      <c r="R136" s="79"/>
      <c r="S136" s="79"/>
      <c r="T136" s="80"/>
      <c r="AT136" s="17" t="s">
        <v>134</v>
      </c>
      <c r="AU136" s="17" t="s">
        <v>81</v>
      </c>
    </row>
    <row r="137" spans="2:47" s="1" customFormat="1" ht="12">
      <c r="B137" s="38"/>
      <c r="C137" s="39"/>
      <c r="D137" s="228" t="s">
        <v>136</v>
      </c>
      <c r="E137" s="39"/>
      <c r="F137" s="231" t="s">
        <v>184</v>
      </c>
      <c r="G137" s="39"/>
      <c r="H137" s="39"/>
      <c r="I137" s="143"/>
      <c r="J137" s="39"/>
      <c r="K137" s="39"/>
      <c r="L137" s="43"/>
      <c r="M137" s="230"/>
      <c r="N137" s="79"/>
      <c r="O137" s="79"/>
      <c r="P137" s="79"/>
      <c r="Q137" s="79"/>
      <c r="R137" s="79"/>
      <c r="S137" s="79"/>
      <c r="T137" s="80"/>
      <c r="AT137" s="17" t="s">
        <v>136</v>
      </c>
      <c r="AU137" s="17" t="s">
        <v>81</v>
      </c>
    </row>
    <row r="138" spans="2:51" s="13" customFormat="1" ht="12">
      <c r="B138" s="243"/>
      <c r="C138" s="244"/>
      <c r="D138" s="228" t="s">
        <v>138</v>
      </c>
      <c r="E138" s="245" t="s">
        <v>1</v>
      </c>
      <c r="F138" s="246" t="s">
        <v>185</v>
      </c>
      <c r="G138" s="244"/>
      <c r="H138" s="245" t="s">
        <v>1</v>
      </c>
      <c r="I138" s="247"/>
      <c r="J138" s="244"/>
      <c r="K138" s="244"/>
      <c r="L138" s="248"/>
      <c r="M138" s="249"/>
      <c r="N138" s="250"/>
      <c r="O138" s="250"/>
      <c r="P138" s="250"/>
      <c r="Q138" s="250"/>
      <c r="R138" s="250"/>
      <c r="S138" s="250"/>
      <c r="T138" s="251"/>
      <c r="AT138" s="252" t="s">
        <v>138</v>
      </c>
      <c r="AU138" s="252" t="s">
        <v>81</v>
      </c>
      <c r="AV138" s="13" t="s">
        <v>21</v>
      </c>
      <c r="AW138" s="13" t="s">
        <v>35</v>
      </c>
      <c r="AX138" s="13" t="s">
        <v>73</v>
      </c>
      <c r="AY138" s="252" t="s">
        <v>124</v>
      </c>
    </row>
    <row r="139" spans="2:51" s="12" customFormat="1" ht="12">
      <c r="B139" s="232"/>
      <c r="C139" s="233"/>
      <c r="D139" s="228" t="s">
        <v>138</v>
      </c>
      <c r="E139" s="234" t="s">
        <v>1</v>
      </c>
      <c r="F139" s="235" t="s">
        <v>186</v>
      </c>
      <c r="G139" s="233"/>
      <c r="H139" s="236">
        <v>30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138</v>
      </c>
      <c r="AU139" s="242" t="s">
        <v>81</v>
      </c>
      <c r="AV139" s="12" t="s">
        <v>81</v>
      </c>
      <c r="AW139" s="12" t="s">
        <v>35</v>
      </c>
      <c r="AX139" s="12" t="s">
        <v>21</v>
      </c>
      <c r="AY139" s="242" t="s">
        <v>124</v>
      </c>
    </row>
    <row r="140" spans="2:65" s="1" customFormat="1" ht="16.5" customHeight="1">
      <c r="B140" s="38"/>
      <c r="C140" s="216" t="s">
        <v>187</v>
      </c>
      <c r="D140" s="216" t="s">
        <v>127</v>
      </c>
      <c r="E140" s="217" t="s">
        <v>188</v>
      </c>
      <c r="F140" s="218" t="s">
        <v>189</v>
      </c>
      <c r="G140" s="219" t="s">
        <v>130</v>
      </c>
      <c r="H140" s="220">
        <v>25</v>
      </c>
      <c r="I140" s="221"/>
      <c r="J140" s="222">
        <f>ROUND(I140*H140,2)</f>
        <v>0</v>
      </c>
      <c r="K140" s="218" t="s">
        <v>1</v>
      </c>
      <c r="L140" s="43"/>
      <c r="M140" s="223" t="s">
        <v>1</v>
      </c>
      <c r="N140" s="224" t="s">
        <v>44</v>
      </c>
      <c r="O140" s="79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AR140" s="17" t="s">
        <v>132</v>
      </c>
      <c r="AT140" s="17" t="s">
        <v>127</v>
      </c>
      <c r="AU140" s="17" t="s">
        <v>81</v>
      </c>
      <c r="AY140" s="17" t="s">
        <v>124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7" t="s">
        <v>21</v>
      </c>
      <c r="BK140" s="227">
        <f>ROUND(I140*H140,2)</f>
        <v>0</v>
      </c>
      <c r="BL140" s="17" t="s">
        <v>132</v>
      </c>
      <c r="BM140" s="17" t="s">
        <v>190</v>
      </c>
    </row>
    <row r="141" spans="2:47" s="1" customFormat="1" ht="12">
      <c r="B141" s="38"/>
      <c r="C141" s="39"/>
      <c r="D141" s="228" t="s">
        <v>134</v>
      </c>
      <c r="E141" s="39"/>
      <c r="F141" s="229" t="s">
        <v>189</v>
      </c>
      <c r="G141" s="39"/>
      <c r="H141" s="39"/>
      <c r="I141" s="143"/>
      <c r="J141" s="39"/>
      <c r="K141" s="39"/>
      <c r="L141" s="43"/>
      <c r="M141" s="230"/>
      <c r="N141" s="79"/>
      <c r="O141" s="79"/>
      <c r="P141" s="79"/>
      <c r="Q141" s="79"/>
      <c r="R141" s="79"/>
      <c r="S141" s="79"/>
      <c r="T141" s="80"/>
      <c r="AT141" s="17" t="s">
        <v>134</v>
      </c>
      <c r="AU141" s="17" t="s">
        <v>81</v>
      </c>
    </row>
    <row r="142" spans="2:47" s="1" customFormat="1" ht="12">
      <c r="B142" s="38"/>
      <c r="C142" s="39"/>
      <c r="D142" s="228" t="s">
        <v>136</v>
      </c>
      <c r="E142" s="39"/>
      <c r="F142" s="231" t="s">
        <v>191</v>
      </c>
      <c r="G142" s="39"/>
      <c r="H142" s="39"/>
      <c r="I142" s="143"/>
      <c r="J142" s="39"/>
      <c r="K142" s="39"/>
      <c r="L142" s="43"/>
      <c r="M142" s="230"/>
      <c r="N142" s="79"/>
      <c r="O142" s="79"/>
      <c r="P142" s="79"/>
      <c r="Q142" s="79"/>
      <c r="R142" s="79"/>
      <c r="S142" s="79"/>
      <c r="T142" s="80"/>
      <c r="AT142" s="17" t="s">
        <v>136</v>
      </c>
      <c r="AU142" s="17" t="s">
        <v>81</v>
      </c>
    </row>
    <row r="143" spans="2:51" s="13" customFormat="1" ht="12">
      <c r="B143" s="243"/>
      <c r="C143" s="244"/>
      <c r="D143" s="228" t="s">
        <v>138</v>
      </c>
      <c r="E143" s="245" t="s">
        <v>1</v>
      </c>
      <c r="F143" s="246" t="s">
        <v>185</v>
      </c>
      <c r="G143" s="244"/>
      <c r="H143" s="245" t="s">
        <v>1</v>
      </c>
      <c r="I143" s="247"/>
      <c r="J143" s="244"/>
      <c r="K143" s="244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138</v>
      </c>
      <c r="AU143" s="252" t="s">
        <v>81</v>
      </c>
      <c r="AV143" s="13" t="s">
        <v>21</v>
      </c>
      <c r="AW143" s="13" t="s">
        <v>35</v>
      </c>
      <c r="AX143" s="13" t="s">
        <v>73</v>
      </c>
      <c r="AY143" s="252" t="s">
        <v>124</v>
      </c>
    </row>
    <row r="144" spans="2:51" s="12" customFormat="1" ht="12">
      <c r="B144" s="232"/>
      <c r="C144" s="233"/>
      <c r="D144" s="228" t="s">
        <v>138</v>
      </c>
      <c r="E144" s="234" t="s">
        <v>1</v>
      </c>
      <c r="F144" s="235" t="s">
        <v>192</v>
      </c>
      <c r="G144" s="233"/>
      <c r="H144" s="236">
        <v>25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138</v>
      </c>
      <c r="AU144" s="242" t="s">
        <v>81</v>
      </c>
      <c r="AV144" s="12" t="s">
        <v>81</v>
      </c>
      <c r="AW144" s="12" t="s">
        <v>35</v>
      </c>
      <c r="AX144" s="12" t="s">
        <v>21</v>
      </c>
      <c r="AY144" s="242" t="s">
        <v>124</v>
      </c>
    </row>
    <row r="145" spans="2:65" s="1" customFormat="1" ht="16.5" customHeight="1">
      <c r="B145" s="38"/>
      <c r="C145" s="216" t="s">
        <v>193</v>
      </c>
      <c r="D145" s="216" t="s">
        <v>127</v>
      </c>
      <c r="E145" s="217" t="s">
        <v>194</v>
      </c>
      <c r="F145" s="218" t="s">
        <v>195</v>
      </c>
      <c r="G145" s="219" t="s">
        <v>130</v>
      </c>
      <c r="H145" s="220">
        <v>30</v>
      </c>
      <c r="I145" s="221"/>
      <c r="J145" s="222">
        <f>ROUND(I145*H145,2)</f>
        <v>0</v>
      </c>
      <c r="K145" s="218" t="s">
        <v>1</v>
      </c>
      <c r="L145" s="43"/>
      <c r="M145" s="223" t="s">
        <v>1</v>
      </c>
      <c r="N145" s="224" t="s">
        <v>44</v>
      </c>
      <c r="O145" s="79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AR145" s="17" t="s">
        <v>132</v>
      </c>
      <c r="AT145" s="17" t="s">
        <v>127</v>
      </c>
      <c r="AU145" s="17" t="s">
        <v>81</v>
      </c>
      <c r="AY145" s="17" t="s">
        <v>124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7" t="s">
        <v>21</v>
      </c>
      <c r="BK145" s="227">
        <f>ROUND(I145*H145,2)</f>
        <v>0</v>
      </c>
      <c r="BL145" s="17" t="s">
        <v>132</v>
      </c>
      <c r="BM145" s="17" t="s">
        <v>196</v>
      </c>
    </row>
    <row r="146" spans="2:47" s="1" customFormat="1" ht="12">
      <c r="B146" s="38"/>
      <c r="C146" s="39"/>
      <c r="D146" s="228" t="s">
        <v>134</v>
      </c>
      <c r="E146" s="39"/>
      <c r="F146" s="229" t="s">
        <v>195</v>
      </c>
      <c r="G146" s="39"/>
      <c r="H146" s="39"/>
      <c r="I146" s="143"/>
      <c r="J146" s="39"/>
      <c r="K146" s="39"/>
      <c r="L146" s="43"/>
      <c r="M146" s="230"/>
      <c r="N146" s="79"/>
      <c r="O146" s="79"/>
      <c r="P146" s="79"/>
      <c r="Q146" s="79"/>
      <c r="R146" s="79"/>
      <c r="S146" s="79"/>
      <c r="T146" s="80"/>
      <c r="AT146" s="17" t="s">
        <v>134</v>
      </c>
      <c r="AU146" s="17" t="s">
        <v>81</v>
      </c>
    </row>
    <row r="147" spans="2:47" s="1" customFormat="1" ht="12">
      <c r="B147" s="38"/>
      <c r="C147" s="39"/>
      <c r="D147" s="228" t="s">
        <v>136</v>
      </c>
      <c r="E147" s="39"/>
      <c r="F147" s="231" t="s">
        <v>197</v>
      </c>
      <c r="G147" s="39"/>
      <c r="H147" s="39"/>
      <c r="I147" s="143"/>
      <c r="J147" s="39"/>
      <c r="K147" s="39"/>
      <c r="L147" s="43"/>
      <c r="M147" s="230"/>
      <c r="N147" s="79"/>
      <c r="O147" s="79"/>
      <c r="P147" s="79"/>
      <c r="Q147" s="79"/>
      <c r="R147" s="79"/>
      <c r="S147" s="79"/>
      <c r="T147" s="80"/>
      <c r="AT147" s="17" t="s">
        <v>136</v>
      </c>
      <c r="AU147" s="17" t="s">
        <v>81</v>
      </c>
    </row>
    <row r="148" spans="2:51" s="13" customFormat="1" ht="12">
      <c r="B148" s="243"/>
      <c r="C148" s="244"/>
      <c r="D148" s="228" t="s">
        <v>138</v>
      </c>
      <c r="E148" s="245" t="s">
        <v>1</v>
      </c>
      <c r="F148" s="246" t="s">
        <v>185</v>
      </c>
      <c r="G148" s="244"/>
      <c r="H148" s="245" t="s">
        <v>1</v>
      </c>
      <c r="I148" s="247"/>
      <c r="J148" s="244"/>
      <c r="K148" s="244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138</v>
      </c>
      <c r="AU148" s="252" t="s">
        <v>81</v>
      </c>
      <c r="AV148" s="13" t="s">
        <v>21</v>
      </c>
      <c r="AW148" s="13" t="s">
        <v>35</v>
      </c>
      <c r="AX148" s="13" t="s">
        <v>73</v>
      </c>
      <c r="AY148" s="252" t="s">
        <v>124</v>
      </c>
    </row>
    <row r="149" spans="2:51" s="12" customFormat="1" ht="12">
      <c r="B149" s="232"/>
      <c r="C149" s="233"/>
      <c r="D149" s="228" t="s">
        <v>138</v>
      </c>
      <c r="E149" s="234" t="s">
        <v>1</v>
      </c>
      <c r="F149" s="235" t="s">
        <v>186</v>
      </c>
      <c r="G149" s="233"/>
      <c r="H149" s="236">
        <v>30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138</v>
      </c>
      <c r="AU149" s="242" t="s">
        <v>81</v>
      </c>
      <c r="AV149" s="12" t="s">
        <v>81</v>
      </c>
      <c r="AW149" s="12" t="s">
        <v>35</v>
      </c>
      <c r="AX149" s="12" t="s">
        <v>21</v>
      </c>
      <c r="AY149" s="242" t="s">
        <v>124</v>
      </c>
    </row>
    <row r="150" spans="2:65" s="1" customFormat="1" ht="16.5" customHeight="1">
      <c r="B150" s="38"/>
      <c r="C150" s="216" t="s">
        <v>26</v>
      </c>
      <c r="D150" s="216" t="s">
        <v>127</v>
      </c>
      <c r="E150" s="217" t="s">
        <v>198</v>
      </c>
      <c r="F150" s="218" t="s">
        <v>199</v>
      </c>
      <c r="G150" s="219" t="s">
        <v>200</v>
      </c>
      <c r="H150" s="220">
        <v>1</v>
      </c>
      <c r="I150" s="221"/>
      <c r="J150" s="222">
        <f>ROUND(I150*H150,2)</f>
        <v>0</v>
      </c>
      <c r="K150" s="218" t="s">
        <v>1</v>
      </c>
      <c r="L150" s="43"/>
      <c r="M150" s="223" t="s">
        <v>1</v>
      </c>
      <c r="N150" s="224" t="s">
        <v>44</v>
      </c>
      <c r="O150" s="7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17" t="s">
        <v>132</v>
      </c>
      <c r="AT150" s="17" t="s">
        <v>127</v>
      </c>
      <c r="AU150" s="17" t="s">
        <v>81</v>
      </c>
      <c r="AY150" s="17" t="s">
        <v>124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7" t="s">
        <v>21</v>
      </c>
      <c r="BK150" s="227">
        <f>ROUND(I150*H150,2)</f>
        <v>0</v>
      </c>
      <c r="BL150" s="17" t="s">
        <v>132</v>
      </c>
      <c r="BM150" s="17" t="s">
        <v>201</v>
      </c>
    </row>
    <row r="151" spans="2:47" s="1" customFormat="1" ht="12">
      <c r="B151" s="38"/>
      <c r="C151" s="39"/>
      <c r="D151" s="228" t="s">
        <v>134</v>
      </c>
      <c r="E151" s="39"/>
      <c r="F151" s="229" t="s">
        <v>199</v>
      </c>
      <c r="G151" s="39"/>
      <c r="H151" s="39"/>
      <c r="I151" s="143"/>
      <c r="J151" s="39"/>
      <c r="K151" s="39"/>
      <c r="L151" s="43"/>
      <c r="M151" s="230"/>
      <c r="N151" s="79"/>
      <c r="O151" s="79"/>
      <c r="P151" s="79"/>
      <c r="Q151" s="79"/>
      <c r="R151" s="79"/>
      <c r="S151" s="79"/>
      <c r="T151" s="80"/>
      <c r="AT151" s="17" t="s">
        <v>134</v>
      </c>
      <c r="AU151" s="17" t="s">
        <v>81</v>
      </c>
    </row>
    <row r="152" spans="2:47" s="1" customFormat="1" ht="12">
      <c r="B152" s="38"/>
      <c r="C152" s="39"/>
      <c r="D152" s="228" t="s">
        <v>136</v>
      </c>
      <c r="E152" s="39"/>
      <c r="F152" s="231" t="s">
        <v>202</v>
      </c>
      <c r="G152" s="39"/>
      <c r="H152" s="39"/>
      <c r="I152" s="143"/>
      <c r="J152" s="39"/>
      <c r="K152" s="39"/>
      <c r="L152" s="43"/>
      <c r="M152" s="230"/>
      <c r="N152" s="79"/>
      <c r="O152" s="79"/>
      <c r="P152" s="79"/>
      <c r="Q152" s="79"/>
      <c r="R152" s="79"/>
      <c r="S152" s="79"/>
      <c r="T152" s="80"/>
      <c r="AT152" s="17" t="s">
        <v>136</v>
      </c>
      <c r="AU152" s="17" t="s">
        <v>81</v>
      </c>
    </row>
    <row r="153" spans="2:63" s="11" customFormat="1" ht="22.8" customHeight="1">
      <c r="B153" s="200"/>
      <c r="C153" s="201"/>
      <c r="D153" s="202" t="s">
        <v>72</v>
      </c>
      <c r="E153" s="214" t="s">
        <v>193</v>
      </c>
      <c r="F153" s="214" t="s">
        <v>203</v>
      </c>
      <c r="G153" s="201"/>
      <c r="H153" s="201"/>
      <c r="I153" s="204"/>
      <c r="J153" s="215">
        <f>BK153</f>
        <v>0</v>
      </c>
      <c r="K153" s="201"/>
      <c r="L153" s="206"/>
      <c r="M153" s="207"/>
      <c r="N153" s="208"/>
      <c r="O153" s="208"/>
      <c r="P153" s="209">
        <f>SUM(P154:P186)</f>
        <v>0</v>
      </c>
      <c r="Q153" s="208"/>
      <c r="R153" s="209">
        <f>SUM(R154:R186)</f>
        <v>0</v>
      </c>
      <c r="S153" s="208"/>
      <c r="T153" s="210">
        <f>SUM(T154:T186)</f>
        <v>5.8999999999999995</v>
      </c>
      <c r="AR153" s="211" t="s">
        <v>21</v>
      </c>
      <c r="AT153" s="212" t="s">
        <v>72</v>
      </c>
      <c r="AU153" s="212" t="s">
        <v>21</v>
      </c>
      <c r="AY153" s="211" t="s">
        <v>124</v>
      </c>
      <c r="BK153" s="213">
        <f>SUM(BK154:BK186)</f>
        <v>0</v>
      </c>
    </row>
    <row r="154" spans="2:65" s="1" customFormat="1" ht="16.5" customHeight="1">
      <c r="B154" s="38"/>
      <c r="C154" s="216" t="s">
        <v>204</v>
      </c>
      <c r="D154" s="216" t="s">
        <v>127</v>
      </c>
      <c r="E154" s="217" t="s">
        <v>205</v>
      </c>
      <c r="F154" s="218" t="s">
        <v>206</v>
      </c>
      <c r="G154" s="219" t="s">
        <v>130</v>
      </c>
      <c r="H154" s="220">
        <v>1311.243</v>
      </c>
      <c r="I154" s="221"/>
      <c r="J154" s="222">
        <f>ROUND(I154*H154,2)</f>
        <v>0</v>
      </c>
      <c r="K154" s="218" t="s">
        <v>131</v>
      </c>
      <c r="L154" s="43"/>
      <c r="M154" s="223" t="s">
        <v>1</v>
      </c>
      <c r="N154" s="224" t="s">
        <v>44</v>
      </c>
      <c r="O154" s="7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AR154" s="17" t="s">
        <v>132</v>
      </c>
      <c r="AT154" s="17" t="s">
        <v>127</v>
      </c>
      <c r="AU154" s="17" t="s">
        <v>81</v>
      </c>
      <c r="AY154" s="17" t="s">
        <v>124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7" t="s">
        <v>21</v>
      </c>
      <c r="BK154" s="227">
        <f>ROUND(I154*H154,2)</f>
        <v>0</v>
      </c>
      <c r="BL154" s="17" t="s">
        <v>132</v>
      </c>
      <c r="BM154" s="17" t="s">
        <v>207</v>
      </c>
    </row>
    <row r="155" spans="2:47" s="1" customFormat="1" ht="12">
      <c r="B155" s="38"/>
      <c r="C155" s="39"/>
      <c r="D155" s="228" t="s">
        <v>134</v>
      </c>
      <c r="E155" s="39"/>
      <c r="F155" s="229" t="s">
        <v>206</v>
      </c>
      <c r="G155" s="39"/>
      <c r="H155" s="39"/>
      <c r="I155" s="143"/>
      <c r="J155" s="39"/>
      <c r="K155" s="39"/>
      <c r="L155" s="43"/>
      <c r="M155" s="230"/>
      <c r="N155" s="79"/>
      <c r="O155" s="79"/>
      <c r="P155" s="79"/>
      <c r="Q155" s="79"/>
      <c r="R155" s="79"/>
      <c r="S155" s="79"/>
      <c r="T155" s="80"/>
      <c r="AT155" s="17" t="s">
        <v>134</v>
      </c>
      <c r="AU155" s="17" t="s">
        <v>81</v>
      </c>
    </row>
    <row r="156" spans="2:51" s="12" customFormat="1" ht="12">
      <c r="B156" s="232"/>
      <c r="C156" s="233"/>
      <c r="D156" s="228" t="s">
        <v>138</v>
      </c>
      <c r="E156" s="234" t="s">
        <v>1</v>
      </c>
      <c r="F156" s="235" t="s">
        <v>208</v>
      </c>
      <c r="G156" s="233"/>
      <c r="H156" s="236">
        <v>919.635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138</v>
      </c>
      <c r="AU156" s="242" t="s">
        <v>81</v>
      </c>
      <c r="AV156" s="12" t="s">
        <v>81</v>
      </c>
      <c r="AW156" s="12" t="s">
        <v>35</v>
      </c>
      <c r="AX156" s="12" t="s">
        <v>73</v>
      </c>
      <c r="AY156" s="242" t="s">
        <v>124</v>
      </c>
    </row>
    <row r="157" spans="2:51" s="12" customFormat="1" ht="12">
      <c r="B157" s="232"/>
      <c r="C157" s="233"/>
      <c r="D157" s="228" t="s">
        <v>138</v>
      </c>
      <c r="E157" s="234" t="s">
        <v>1</v>
      </c>
      <c r="F157" s="235" t="s">
        <v>209</v>
      </c>
      <c r="G157" s="233"/>
      <c r="H157" s="236">
        <v>118.8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138</v>
      </c>
      <c r="AU157" s="242" t="s">
        <v>81</v>
      </c>
      <c r="AV157" s="12" t="s">
        <v>81</v>
      </c>
      <c r="AW157" s="12" t="s">
        <v>35</v>
      </c>
      <c r="AX157" s="12" t="s">
        <v>73</v>
      </c>
      <c r="AY157" s="242" t="s">
        <v>124</v>
      </c>
    </row>
    <row r="158" spans="2:51" s="12" customFormat="1" ht="12">
      <c r="B158" s="232"/>
      <c r="C158" s="233"/>
      <c r="D158" s="228" t="s">
        <v>138</v>
      </c>
      <c r="E158" s="234" t="s">
        <v>1</v>
      </c>
      <c r="F158" s="235" t="s">
        <v>210</v>
      </c>
      <c r="G158" s="233"/>
      <c r="H158" s="236">
        <v>272.808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138</v>
      </c>
      <c r="AU158" s="242" t="s">
        <v>81</v>
      </c>
      <c r="AV158" s="12" t="s">
        <v>81</v>
      </c>
      <c r="AW158" s="12" t="s">
        <v>35</v>
      </c>
      <c r="AX158" s="12" t="s">
        <v>73</v>
      </c>
      <c r="AY158" s="242" t="s">
        <v>124</v>
      </c>
    </row>
    <row r="159" spans="2:51" s="14" customFormat="1" ht="12">
      <c r="B159" s="253"/>
      <c r="C159" s="254"/>
      <c r="D159" s="228" t="s">
        <v>138</v>
      </c>
      <c r="E159" s="255" t="s">
        <v>1</v>
      </c>
      <c r="F159" s="256" t="s">
        <v>155</v>
      </c>
      <c r="G159" s="254"/>
      <c r="H159" s="257">
        <v>1311.243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138</v>
      </c>
      <c r="AU159" s="263" t="s">
        <v>81</v>
      </c>
      <c r="AV159" s="14" t="s">
        <v>132</v>
      </c>
      <c r="AW159" s="14" t="s">
        <v>35</v>
      </c>
      <c r="AX159" s="14" t="s">
        <v>21</v>
      </c>
      <c r="AY159" s="263" t="s">
        <v>124</v>
      </c>
    </row>
    <row r="160" spans="2:65" s="1" customFormat="1" ht="16.5" customHeight="1">
      <c r="B160" s="38"/>
      <c r="C160" s="216" t="s">
        <v>211</v>
      </c>
      <c r="D160" s="216" t="s">
        <v>127</v>
      </c>
      <c r="E160" s="217" t="s">
        <v>212</v>
      </c>
      <c r="F160" s="218" t="s">
        <v>213</v>
      </c>
      <c r="G160" s="219" t="s">
        <v>130</v>
      </c>
      <c r="H160" s="220">
        <v>157349.16</v>
      </c>
      <c r="I160" s="221"/>
      <c r="J160" s="222">
        <f>ROUND(I160*H160,2)</f>
        <v>0</v>
      </c>
      <c r="K160" s="218" t="s">
        <v>131</v>
      </c>
      <c r="L160" s="43"/>
      <c r="M160" s="223" t="s">
        <v>1</v>
      </c>
      <c r="N160" s="224" t="s">
        <v>44</v>
      </c>
      <c r="O160" s="7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AR160" s="17" t="s">
        <v>132</v>
      </c>
      <c r="AT160" s="17" t="s">
        <v>127</v>
      </c>
      <c r="AU160" s="17" t="s">
        <v>81</v>
      </c>
      <c r="AY160" s="17" t="s">
        <v>124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7" t="s">
        <v>21</v>
      </c>
      <c r="BK160" s="227">
        <f>ROUND(I160*H160,2)</f>
        <v>0</v>
      </c>
      <c r="BL160" s="17" t="s">
        <v>132</v>
      </c>
      <c r="BM160" s="17" t="s">
        <v>214</v>
      </c>
    </row>
    <row r="161" spans="2:47" s="1" customFormat="1" ht="12">
      <c r="B161" s="38"/>
      <c r="C161" s="39"/>
      <c r="D161" s="228" t="s">
        <v>134</v>
      </c>
      <c r="E161" s="39"/>
      <c r="F161" s="229" t="s">
        <v>213</v>
      </c>
      <c r="G161" s="39"/>
      <c r="H161" s="39"/>
      <c r="I161" s="143"/>
      <c r="J161" s="39"/>
      <c r="K161" s="39"/>
      <c r="L161" s="43"/>
      <c r="M161" s="230"/>
      <c r="N161" s="79"/>
      <c r="O161" s="79"/>
      <c r="P161" s="79"/>
      <c r="Q161" s="79"/>
      <c r="R161" s="79"/>
      <c r="S161" s="79"/>
      <c r="T161" s="80"/>
      <c r="AT161" s="17" t="s">
        <v>134</v>
      </c>
      <c r="AU161" s="17" t="s">
        <v>81</v>
      </c>
    </row>
    <row r="162" spans="2:51" s="12" customFormat="1" ht="12">
      <c r="B162" s="232"/>
      <c r="C162" s="233"/>
      <c r="D162" s="228" t="s">
        <v>138</v>
      </c>
      <c r="E162" s="234" t="s">
        <v>1</v>
      </c>
      <c r="F162" s="235" t="s">
        <v>215</v>
      </c>
      <c r="G162" s="233"/>
      <c r="H162" s="236">
        <v>157349.16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138</v>
      </c>
      <c r="AU162" s="242" t="s">
        <v>81</v>
      </c>
      <c r="AV162" s="12" t="s">
        <v>81</v>
      </c>
      <c r="AW162" s="12" t="s">
        <v>35</v>
      </c>
      <c r="AX162" s="12" t="s">
        <v>21</v>
      </c>
      <c r="AY162" s="242" t="s">
        <v>124</v>
      </c>
    </row>
    <row r="163" spans="2:65" s="1" customFormat="1" ht="16.5" customHeight="1">
      <c r="B163" s="38"/>
      <c r="C163" s="216" t="s">
        <v>216</v>
      </c>
      <c r="D163" s="216" t="s">
        <v>127</v>
      </c>
      <c r="E163" s="217" t="s">
        <v>217</v>
      </c>
      <c r="F163" s="218" t="s">
        <v>218</v>
      </c>
      <c r="G163" s="219" t="s">
        <v>130</v>
      </c>
      <c r="H163" s="220">
        <v>1311.243</v>
      </c>
      <c r="I163" s="221"/>
      <c r="J163" s="222">
        <f>ROUND(I163*H163,2)</f>
        <v>0</v>
      </c>
      <c r="K163" s="218" t="s">
        <v>131</v>
      </c>
      <c r="L163" s="43"/>
      <c r="M163" s="223" t="s">
        <v>1</v>
      </c>
      <c r="N163" s="224" t="s">
        <v>44</v>
      </c>
      <c r="O163" s="79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AR163" s="17" t="s">
        <v>132</v>
      </c>
      <c r="AT163" s="17" t="s">
        <v>127</v>
      </c>
      <c r="AU163" s="17" t="s">
        <v>81</v>
      </c>
      <c r="AY163" s="17" t="s">
        <v>124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7" t="s">
        <v>21</v>
      </c>
      <c r="BK163" s="227">
        <f>ROUND(I163*H163,2)</f>
        <v>0</v>
      </c>
      <c r="BL163" s="17" t="s">
        <v>132</v>
      </c>
      <c r="BM163" s="17" t="s">
        <v>219</v>
      </c>
    </row>
    <row r="164" spans="2:47" s="1" customFormat="1" ht="12">
      <c r="B164" s="38"/>
      <c r="C164" s="39"/>
      <c r="D164" s="228" t="s">
        <v>134</v>
      </c>
      <c r="E164" s="39"/>
      <c r="F164" s="229" t="s">
        <v>218</v>
      </c>
      <c r="G164" s="39"/>
      <c r="H164" s="39"/>
      <c r="I164" s="143"/>
      <c r="J164" s="39"/>
      <c r="K164" s="39"/>
      <c r="L164" s="43"/>
      <c r="M164" s="230"/>
      <c r="N164" s="79"/>
      <c r="O164" s="79"/>
      <c r="P164" s="79"/>
      <c r="Q164" s="79"/>
      <c r="R164" s="79"/>
      <c r="S164" s="79"/>
      <c r="T164" s="80"/>
      <c r="AT164" s="17" t="s">
        <v>134</v>
      </c>
      <c r="AU164" s="17" t="s">
        <v>81</v>
      </c>
    </row>
    <row r="165" spans="2:65" s="1" customFormat="1" ht="16.5" customHeight="1">
      <c r="B165" s="38"/>
      <c r="C165" s="216" t="s">
        <v>220</v>
      </c>
      <c r="D165" s="216" t="s">
        <v>127</v>
      </c>
      <c r="E165" s="217" t="s">
        <v>221</v>
      </c>
      <c r="F165" s="218" t="s">
        <v>222</v>
      </c>
      <c r="G165" s="219" t="s">
        <v>130</v>
      </c>
      <c r="H165" s="220">
        <v>1311.243</v>
      </c>
      <c r="I165" s="221"/>
      <c r="J165" s="222">
        <f>ROUND(I165*H165,2)</f>
        <v>0</v>
      </c>
      <c r="K165" s="218" t="s">
        <v>131</v>
      </c>
      <c r="L165" s="43"/>
      <c r="M165" s="223" t="s">
        <v>1</v>
      </c>
      <c r="N165" s="224" t="s">
        <v>44</v>
      </c>
      <c r="O165" s="7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AR165" s="17" t="s">
        <v>132</v>
      </c>
      <c r="AT165" s="17" t="s">
        <v>127</v>
      </c>
      <c r="AU165" s="17" t="s">
        <v>81</v>
      </c>
      <c r="AY165" s="17" t="s">
        <v>124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7" t="s">
        <v>21</v>
      </c>
      <c r="BK165" s="227">
        <f>ROUND(I165*H165,2)</f>
        <v>0</v>
      </c>
      <c r="BL165" s="17" t="s">
        <v>132</v>
      </c>
      <c r="BM165" s="17" t="s">
        <v>223</v>
      </c>
    </row>
    <row r="166" spans="2:47" s="1" customFormat="1" ht="12">
      <c r="B166" s="38"/>
      <c r="C166" s="39"/>
      <c r="D166" s="228" t="s">
        <v>134</v>
      </c>
      <c r="E166" s="39"/>
      <c r="F166" s="229" t="s">
        <v>222</v>
      </c>
      <c r="G166" s="39"/>
      <c r="H166" s="39"/>
      <c r="I166" s="143"/>
      <c r="J166" s="39"/>
      <c r="K166" s="39"/>
      <c r="L166" s="43"/>
      <c r="M166" s="230"/>
      <c r="N166" s="79"/>
      <c r="O166" s="79"/>
      <c r="P166" s="79"/>
      <c r="Q166" s="79"/>
      <c r="R166" s="79"/>
      <c r="S166" s="79"/>
      <c r="T166" s="80"/>
      <c r="AT166" s="17" t="s">
        <v>134</v>
      </c>
      <c r="AU166" s="17" t="s">
        <v>81</v>
      </c>
    </row>
    <row r="167" spans="2:51" s="12" customFormat="1" ht="12">
      <c r="B167" s="232"/>
      <c r="C167" s="233"/>
      <c r="D167" s="228" t="s">
        <v>138</v>
      </c>
      <c r="E167" s="234" t="s">
        <v>1</v>
      </c>
      <c r="F167" s="235" t="s">
        <v>208</v>
      </c>
      <c r="G167" s="233"/>
      <c r="H167" s="236">
        <v>919.635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138</v>
      </c>
      <c r="AU167" s="242" t="s">
        <v>81</v>
      </c>
      <c r="AV167" s="12" t="s">
        <v>81</v>
      </c>
      <c r="AW167" s="12" t="s">
        <v>35</v>
      </c>
      <c r="AX167" s="12" t="s">
        <v>73</v>
      </c>
      <c r="AY167" s="242" t="s">
        <v>124</v>
      </c>
    </row>
    <row r="168" spans="2:51" s="12" customFormat="1" ht="12">
      <c r="B168" s="232"/>
      <c r="C168" s="233"/>
      <c r="D168" s="228" t="s">
        <v>138</v>
      </c>
      <c r="E168" s="234" t="s">
        <v>1</v>
      </c>
      <c r="F168" s="235" t="s">
        <v>209</v>
      </c>
      <c r="G168" s="233"/>
      <c r="H168" s="236">
        <v>118.8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138</v>
      </c>
      <c r="AU168" s="242" t="s">
        <v>81</v>
      </c>
      <c r="AV168" s="12" t="s">
        <v>81</v>
      </c>
      <c r="AW168" s="12" t="s">
        <v>35</v>
      </c>
      <c r="AX168" s="12" t="s">
        <v>73</v>
      </c>
      <c r="AY168" s="242" t="s">
        <v>124</v>
      </c>
    </row>
    <row r="169" spans="2:51" s="12" customFormat="1" ht="12">
      <c r="B169" s="232"/>
      <c r="C169" s="233"/>
      <c r="D169" s="228" t="s">
        <v>138</v>
      </c>
      <c r="E169" s="234" t="s">
        <v>1</v>
      </c>
      <c r="F169" s="235" t="s">
        <v>210</v>
      </c>
      <c r="G169" s="233"/>
      <c r="H169" s="236">
        <v>272.808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138</v>
      </c>
      <c r="AU169" s="242" t="s">
        <v>81</v>
      </c>
      <c r="AV169" s="12" t="s">
        <v>81</v>
      </c>
      <c r="AW169" s="12" t="s">
        <v>35</v>
      </c>
      <c r="AX169" s="12" t="s">
        <v>73</v>
      </c>
      <c r="AY169" s="242" t="s">
        <v>124</v>
      </c>
    </row>
    <row r="170" spans="2:51" s="14" customFormat="1" ht="12">
      <c r="B170" s="253"/>
      <c r="C170" s="254"/>
      <c r="D170" s="228" t="s">
        <v>138</v>
      </c>
      <c r="E170" s="255" t="s">
        <v>1</v>
      </c>
      <c r="F170" s="256" t="s">
        <v>155</v>
      </c>
      <c r="G170" s="254"/>
      <c r="H170" s="257">
        <v>1311.243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138</v>
      </c>
      <c r="AU170" s="263" t="s">
        <v>81</v>
      </c>
      <c r="AV170" s="14" t="s">
        <v>132</v>
      </c>
      <c r="AW170" s="14" t="s">
        <v>35</v>
      </c>
      <c r="AX170" s="14" t="s">
        <v>21</v>
      </c>
      <c r="AY170" s="263" t="s">
        <v>124</v>
      </c>
    </row>
    <row r="171" spans="2:65" s="1" customFormat="1" ht="16.5" customHeight="1">
      <c r="B171" s="38"/>
      <c r="C171" s="216" t="s">
        <v>8</v>
      </c>
      <c r="D171" s="216" t="s">
        <v>127</v>
      </c>
      <c r="E171" s="217" t="s">
        <v>224</v>
      </c>
      <c r="F171" s="218" t="s">
        <v>225</v>
      </c>
      <c r="G171" s="219" t="s">
        <v>130</v>
      </c>
      <c r="H171" s="220">
        <v>157349.16</v>
      </c>
      <c r="I171" s="221"/>
      <c r="J171" s="222">
        <f>ROUND(I171*H171,2)</f>
        <v>0</v>
      </c>
      <c r="K171" s="218" t="s">
        <v>131</v>
      </c>
      <c r="L171" s="43"/>
      <c r="M171" s="223" t="s">
        <v>1</v>
      </c>
      <c r="N171" s="224" t="s">
        <v>44</v>
      </c>
      <c r="O171" s="7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17" t="s">
        <v>132</v>
      </c>
      <c r="AT171" s="17" t="s">
        <v>127</v>
      </c>
      <c r="AU171" s="17" t="s">
        <v>81</v>
      </c>
      <c r="AY171" s="17" t="s">
        <v>124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7" t="s">
        <v>21</v>
      </c>
      <c r="BK171" s="227">
        <f>ROUND(I171*H171,2)</f>
        <v>0</v>
      </c>
      <c r="BL171" s="17" t="s">
        <v>132</v>
      </c>
      <c r="BM171" s="17" t="s">
        <v>226</v>
      </c>
    </row>
    <row r="172" spans="2:47" s="1" customFormat="1" ht="12">
      <c r="B172" s="38"/>
      <c r="C172" s="39"/>
      <c r="D172" s="228" t="s">
        <v>134</v>
      </c>
      <c r="E172" s="39"/>
      <c r="F172" s="229" t="s">
        <v>225</v>
      </c>
      <c r="G172" s="39"/>
      <c r="H172" s="39"/>
      <c r="I172" s="143"/>
      <c r="J172" s="39"/>
      <c r="K172" s="39"/>
      <c r="L172" s="43"/>
      <c r="M172" s="230"/>
      <c r="N172" s="79"/>
      <c r="O172" s="79"/>
      <c r="P172" s="79"/>
      <c r="Q172" s="79"/>
      <c r="R172" s="79"/>
      <c r="S172" s="79"/>
      <c r="T172" s="80"/>
      <c r="AT172" s="17" t="s">
        <v>134</v>
      </c>
      <c r="AU172" s="17" t="s">
        <v>81</v>
      </c>
    </row>
    <row r="173" spans="2:51" s="12" customFormat="1" ht="12">
      <c r="B173" s="232"/>
      <c r="C173" s="233"/>
      <c r="D173" s="228" t="s">
        <v>138</v>
      </c>
      <c r="E173" s="234" t="s">
        <v>1</v>
      </c>
      <c r="F173" s="235" t="s">
        <v>215</v>
      </c>
      <c r="G173" s="233"/>
      <c r="H173" s="236">
        <v>157349.16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138</v>
      </c>
      <c r="AU173" s="242" t="s">
        <v>81</v>
      </c>
      <c r="AV173" s="12" t="s">
        <v>81</v>
      </c>
      <c r="AW173" s="12" t="s">
        <v>35</v>
      </c>
      <c r="AX173" s="12" t="s">
        <v>21</v>
      </c>
      <c r="AY173" s="242" t="s">
        <v>124</v>
      </c>
    </row>
    <row r="174" spans="2:65" s="1" customFormat="1" ht="16.5" customHeight="1">
      <c r="B174" s="38"/>
      <c r="C174" s="216" t="s">
        <v>227</v>
      </c>
      <c r="D174" s="216" t="s">
        <v>127</v>
      </c>
      <c r="E174" s="217" t="s">
        <v>228</v>
      </c>
      <c r="F174" s="218" t="s">
        <v>229</v>
      </c>
      <c r="G174" s="219" t="s">
        <v>130</v>
      </c>
      <c r="H174" s="220">
        <v>1311.243</v>
      </c>
      <c r="I174" s="221"/>
      <c r="J174" s="222">
        <f>ROUND(I174*H174,2)</f>
        <v>0</v>
      </c>
      <c r="K174" s="218" t="s">
        <v>131</v>
      </c>
      <c r="L174" s="43"/>
      <c r="M174" s="223" t="s">
        <v>1</v>
      </c>
      <c r="N174" s="224" t="s">
        <v>44</v>
      </c>
      <c r="O174" s="79"/>
      <c r="P174" s="225">
        <f>O174*H174</f>
        <v>0</v>
      </c>
      <c r="Q174" s="225">
        <v>0</v>
      </c>
      <c r="R174" s="225">
        <f>Q174*H174</f>
        <v>0</v>
      </c>
      <c r="S174" s="225">
        <v>0</v>
      </c>
      <c r="T174" s="226">
        <f>S174*H174</f>
        <v>0</v>
      </c>
      <c r="AR174" s="17" t="s">
        <v>132</v>
      </c>
      <c r="AT174" s="17" t="s">
        <v>127</v>
      </c>
      <c r="AU174" s="17" t="s">
        <v>81</v>
      </c>
      <c r="AY174" s="17" t="s">
        <v>124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7" t="s">
        <v>21</v>
      </c>
      <c r="BK174" s="227">
        <f>ROUND(I174*H174,2)</f>
        <v>0</v>
      </c>
      <c r="BL174" s="17" t="s">
        <v>132</v>
      </c>
      <c r="BM174" s="17" t="s">
        <v>230</v>
      </c>
    </row>
    <row r="175" spans="2:47" s="1" customFormat="1" ht="12">
      <c r="B175" s="38"/>
      <c r="C175" s="39"/>
      <c r="D175" s="228" t="s">
        <v>134</v>
      </c>
      <c r="E175" s="39"/>
      <c r="F175" s="229" t="s">
        <v>229</v>
      </c>
      <c r="G175" s="39"/>
      <c r="H175" s="39"/>
      <c r="I175" s="143"/>
      <c r="J175" s="39"/>
      <c r="K175" s="39"/>
      <c r="L175" s="43"/>
      <c r="M175" s="230"/>
      <c r="N175" s="79"/>
      <c r="O175" s="79"/>
      <c r="P175" s="79"/>
      <c r="Q175" s="79"/>
      <c r="R175" s="79"/>
      <c r="S175" s="79"/>
      <c r="T175" s="80"/>
      <c r="AT175" s="17" t="s">
        <v>134</v>
      </c>
      <c r="AU175" s="17" t="s">
        <v>81</v>
      </c>
    </row>
    <row r="176" spans="2:65" s="1" customFormat="1" ht="16.5" customHeight="1">
      <c r="B176" s="38"/>
      <c r="C176" s="216" t="s">
        <v>231</v>
      </c>
      <c r="D176" s="216" t="s">
        <v>127</v>
      </c>
      <c r="E176" s="217" t="s">
        <v>232</v>
      </c>
      <c r="F176" s="218" t="s">
        <v>233</v>
      </c>
      <c r="G176" s="219" t="s">
        <v>234</v>
      </c>
      <c r="H176" s="220">
        <v>4.5</v>
      </c>
      <c r="I176" s="221"/>
      <c r="J176" s="222">
        <f>ROUND(I176*H176,2)</f>
        <v>0</v>
      </c>
      <c r="K176" s="218" t="s">
        <v>131</v>
      </c>
      <c r="L176" s="43"/>
      <c r="M176" s="223" t="s">
        <v>1</v>
      </c>
      <c r="N176" s="224" t="s">
        <v>44</v>
      </c>
      <c r="O176" s="79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17" t="s">
        <v>132</v>
      </c>
      <c r="AT176" s="17" t="s">
        <v>127</v>
      </c>
      <c r="AU176" s="17" t="s">
        <v>81</v>
      </c>
      <c r="AY176" s="17" t="s">
        <v>124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7" t="s">
        <v>21</v>
      </c>
      <c r="BK176" s="227">
        <f>ROUND(I176*H176,2)</f>
        <v>0</v>
      </c>
      <c r="BL176" s="17" t="s">
        <v>132</v>
      </c>
      <c r="BM176" s="17" t="s">
        <v>235</v>
      </c>
    </row>
    <row r="177" spans="2:47" s="1" customFormat="1" ht="12">
      <c r="B177" s="38"/>
      <c r="C177" s="39"/>
      <c r="D177" s="228" t="s">
        <v>134</v>
      </c>
      <c r="E177" s="39"/>
      <c r="F177" s="229" t="s">
        <v>233</v>
      </c>
      <c r="G177" s="39"/>
      <c r="H177" s="39"/>
      <c r="I177" s="143"/>
      <c r="J177" s="39"/>
      <c r="K177" s="39"/>
      <c r="L177" s="43"/>
      <c r="M177" s="230"/>
      <c r="N177" s="79"/>
      <c r="O177" s="79"/>
      <c r="P177" s="79"/>
      <c r="Q177" s="79"/>
      <c r="R177" s="79"/>
      <c r="S177" s="79"/>
      <c r="T177" s="80"/>
      <c r="AT177" s="17" t="s">
        <v>134</v>
      </c>
      <c r="AU177" s="17" t="s">
        <v>81</v>
      </c>
    </row>
    <row r="178" spans="2:51" s="12" customFormat="1" ht="12">
      <c r="B178" s="232"/>
      <c r="C178" s="233"/>
      <c r="D178" s="228" t="s">
        <v>138</v>
      </c>
      <c r="E178" s="234" t="s">
        <v>1</v>
      </c>
      <c r="F178" s="235" t="s">
        <v>236</v>
      </c>
      <c r="G178" s="233"/>
      <c r="H178" s="236">
        <v>4.5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138</v>
      </c>
      <c r="AU178" s="242" t="s">
        <v>81</v>
      </c>
      <c r="AV178" s="12" t="s">
        <v>81</v>
      </c>
      <c r="AW178" s="12" t="s">
        <v>35</v>
      </c>
      <c r="AX178" s="12" t="s">
        <v>21</v>
      </c>
      <c r="AY178" s="242" t="s">
        <v>124</v>
      </c>
    </row>
    <row r="179" spans="2:65" s="1" customFormat="1" ht="16.5" customHeight="1">
      <c r="B179" s="38"/>
      <c r="C179" s="216" t="s">
        <v>237</v>
      </c>
      <c r="D179" s="216" t="s">
        <v>127</v>
      </c>
      <c r="E179" s="217" t="s">
        <v>238</v>
      </c>
      <c r="F179" s="218" t="s">
        <v>239</v>
      </c>
      <c r="G179" s="219" t="s">
        <v>234</v>
      </c>
      <c r="H179" s="220">
        <v>540</v>
      </c>
      <c r="I179" s="221"/>
      <c r="J179" s="222">
        <f>ROUND(I179*H179,2)</f>
        <v>0</v>
      </c>
      <c r="K179" s="218" t="s">
        <v>131</v>
      </c>
      <c r="L179" s="43"/>
      <c r="M179" s="223" t="s">
        <v>1</v>
      </c>
      <c r="N179" s="224" t="s">
        <v>44</v>
      </c>
      <c r="O179" s="7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AR179" s="17" t="s">
        <v>132</v>
      </c>
      <c r="AT179" s="17" t="s">
        <v>127</v>
      </c>
      <c r="AU179" s="17" t="s">
        <v>81</v>
      </c>
      <c r="AY179" s="17" t="s">
        <v>124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7" t="s">
        <v>21</v>
      </c>
      <c r="BK179" s="227">
        <f>ROUND(I179*H179,2)</f>
        <v>0</v>
      </c>
      <c r="BL179" s="17" t="s">
        <v>132</v>
      </c>
      <c r="BM179" s="17" t="s">
        <v>240</v>
      </c>
    </row>
    <row r="180" spans="2:47" s="1" customFormat="1" ht="12">
      <c r="B180" s="38"/>
      <c r="C180" s="39"/>
      <c r="D180" s="228" t="s">
        <v>134</v>
      </c>
      <c r="E180" s="39"/>
      <c r="F180" s="229" t="s">
        <v>239</v>
      </c>
      <c r="G180" s="39"/>
      <c r="H180" s="39"/>
      <c r="I180" s="143"/>
      <c r="J180" s="39"/>
      <c r="K180" s="39"/>
      <c r="L180" s="43"/>
      <c r="M180" s="230"/>
      <c r="N180" s="79"/>
      <c r="O180" s="79"/>
      <c r="P180" s="79"/>
      <c r="Q180" s="79"/>
      <c r="R180" s="79"/>
      <c r="S180" s="79"/>
      <c r="T180" s="80"/>
      <c r="AT180" s="17" t="s">
        <v>134</v>
      </c>
      <c r="AU180" s="17" t="s">
        <v>81</v>
      </c>
    </row>
    <row r="181" spans="2:51" s="12" customFormat="1" ht="12">
      <c r="B181" s="232"/>
      <c r="C181" s="233"/>
      <c r="D181" s="228" t="s">
        <v>138</v>
      </c>
      <c r="E181" s="234" t="s">
        <v>1</v>
      </c>
      <c r="F181" s="235" t="s">
        <v>241</v>
      </c>
      <c r="G181" s="233"/>
      <c r="H181" s="236">
        <v>540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138</v>
      </c>
      <c r="AU181" s="242" t="s">
        <v>81</v>
      </c>
      <c r="AV181" s="12" t="s">
        <v>81</v>
      </c>
      <c r="AW181" s="12" t="s">
        <v>35</v>
      </c>
      <c r="AX181" s="12" t="s">
        <v>21</v>
      </c>
      <c r="AY181" s="242" t="s">
        <v>124</v>
      </c>
    </row>
    <row r="182" spans="2:65" s="1" customFormat="1" ht="16.5" customHeight="1">
      <c r="B182" s="38"/>
      <c r="C182" s="216" t="s">
        <v>242</v>
      </c>
      <c r="D182" s="216" t="s">
        <v>127</v>
      </c>
      <c r="E182" s="217" t="s">
        <v>243</v>
      </c>
      <c r="F182" s="218" t="s">
        <v>244</v>
      </c>
      <c r="G182" s="219" t="s">
        <v>234</v>
      </c>
      <c r="H182" s="220">
        <v>4.5</v>
      </c>
      <c r="I182" s="221"/>
      <c r="J182" s="222">
        <f>ROUND(I182*H182,2)</f>
        <v>0</v>
      </c>
      <c r="K182" s="218" t="s">
        <v>131</v>
      </c>
      <c r="L182" s="43"/>
      <c r="M182" s="223" t="s">
        <v>1</v>
      </c>
      <c r="N182" s="224" t="s">
        <v>44</v>
      </c>
      <c r="O182" s="7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AR182" s="17" t="s">
        <v>132</v>
      </c>
      <c r="AT182" s="17" t="s">
        <v>127</v>
      </c>
      <c r="AU182" s="17" t="s">
        <v>81</v>
      </c>
      <c r="AY182" s="17" t="s">
        <v>124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7" t="s">
        <v>21</v>
      </c>
      <c r="BK182" s="227">
        <f>ROUND(I182*H182,2)</f>
        <v>0</v>
      </c>
      <c r="BL182" s="17" t="s">
        <v>132</v>
      </c>
      <c r="BM182" s="17" t="s">
        <v>245</v>
      </c>
    </row>
    <row r="183" spans="2:47" s="1" customFormat="1" ht="12">
      <c r="B183" s="38"/>
      <c r="C183" s="39"/>
      <c r="D183" s="228" t="s">
        <v>134</v>
      </c>
      <c r="E183" s="39"/>
      <c r="F183" s="229" t="s">
        <v>244</v>
      </c>
      <c r="G183" s="39"/>
      <c r="H183" s="39"/>
      <c r="I183" s="143"/>
      <c r="J183" s="39"/>
      <c r="K183" s="39"/>
      <c r="L183" s="43"/>
      <c r="M183" s="230"/>
      <c r="N183" s="79"/>
      <c r="O183" s="79"/>
      <c r="P183" s="79"/>
      <c r="Q183" s="79"/>
      <c r="R183" s="79"/>
      <c r="S183" s="79"/>
      <c r="T183" s="80"/>
      <c r="AT183" s="17" t="s">
        <v>134</v>
      </c>
      <c r="AU183" s="17" t="s">
        <v>81</v>
      </c>
    </row>
    <row r="184" spans="2:65" s="1" customFormat="1" ht="16.5" customHeight="1">
      <c r="B184" s="38"/>
      <c r="C184" s="216" t="s">
        <v>246</v>
      </c>
      <c r="D184" s="216" t="s">
        <v>127</v>
      </c>
      <c r="E184" s="217" t="s">
        <v>247</v>
      </c>
      <c r="F184" s="218" t="s">
        <v>248</v>
      </c>
      <c r="G184" s="219" t="s">
        <v>130</v>
      </c>
      <c r="H184" s="220">
        <v>100</v>
      </c>
      <c r="I184" s="221"/>
      <c r="J184" s="222">
        <f>ROUND(I184*H184,2)</f>
        <v>0</v>
      </c>
      <c r="K184" s="218" t="s">
        <v>249</v>
      </c>
      <c r="L184" s="43"/>
      <c r="M184" s="223" t="s">
        <v>1</v>
      </c>
      <c r="N184" s="224" t="s">
        <v>44</v>
      </c>
      <c r="O184" s="79"/>
      <c r="P184" s="225">
        <f>O184*H184</f>
        <v>0</v>
      </c>
      <c r="Q184" s="225">
        <v>0</v>
      </c>
      <c r="R184" s="225">
        <f>Q184*H184</f>
        <v>0</v>
      </c>
      <c r="S184" s="225">
        <v>0.059</v>
      </c>
      <c r="T184" s="226">
        <f>S184*H184</f>
        <v>5.8999999999999995</v>
      </c>
      <c r="AR184" s="17" t="s">
        <v>132</v>
      </c>
      <c r="AT184" s="17" t="s">
        <v>127</v>
      </c>
      <c r="AU184" s="17" t="s">
        <v>81</v>
      </c>
      <c r="AY184" s="17" t="s">
        <v>124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7" t="s">
        <v>21</v>
      </c>
      <c r="BK184" s="227">
        <f>ROUND(I184*H184,2)</f>
        <v>0</v>
      </c>
      <c r="BL184" s="17" t="s">
        <v>132</v>
      </c>
      <c r="BM184" s="17" t="s">
        <v>250</v>
      </c>
    </row>
    <row r="185" spans="2:47" s="1" customFormat="1" ht="12">
      <c r="B185" s="38"/>
      <c r="C185" s="39"/>
      <c r="D185" s="228" t="s">
        <v>134</v>
      </c>
      <c r="E185" s="39"/>
      <c r="F185" s="229" t="s">
        <v>251</v>
      </c>
      <c r="G185" s="39"/>
      <c r="H185" s="39"/>
      <c r="I185" s="143"/>
      <c r="J185" s="39"/>
      <c r="K185" s="39"/>
      <c r="L185" s="43"/>
      <c r="M185" s="230"/>
      <c r="N185" s="79"/>
      <c r="O185" s="79"/>
      <c r="P185" s="79"/>
      <c r="Q185" s="79"/>
      <c r="R185" s="79"/>
      <c r="S185" s="79"/>
      <c r="T185" s="80"/>
      <c r="AT185" s="17" t="s">
        <v>134</v>
      </c>
      <c r="AU185" s="17" t="s">
        <v>81</v>
      </c>
    </row>
    <row r="186" spans="2:51" s="12" customFormat="1" ht="12">
      <c r="B186" s="232"/>
      <c r="C186" s="233"/>
      <c r="D186" s="228" t="s">
        <v>138</v>
      </c>
      <c r="E186" s="234" t="s">
        <v>1</v>
      </c>
      <c r="F186" s="235" t="s">
        <v>139</v>
      </c>
      <c r="G186" s="233"/>
      <c r="H186" s="236">
        <v>100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138</v>
      </c>
      <c r="AU186" s="242" t="s">
        <v>81</v>
      </c>
      <c r="AV186" s="12" t="s">
        <v>81</v>
      </c>
      <c r="AW186" s="12" t="s">
        <v>35</v>
      </c>
      <c r="AX186" s="12" t="s">
        <v>21</v>
      </c>
      <c r="AY186" s="242" t="s">
        <v>124</v>
      </c>
    </row>
    <row r="187" spans="2:63" s="11" customFormat="1" ht="22.8" customHeight="1">
      <c r="B187" s="200"/>
      <c r="C187" s="201"/>
      <c r="D187" s="202" t="s">
        <v>72</v>
      </c>
      <c r="E187" s="214" t="s">
        <v>252</v>
      </c>
      <c r="F187" s="214" t="s">
        <v>253</v>
      </c>
      <c r="G187" s="201"/>
      <c r="H187" s="201"/>
      <c r="I187" s="204"/>
      <c r="J187" s="215">
        <f>BK187</f>
        <v>0</v>
      </c>
      <c r="K187" s="201"/>
      <c r="L187" s="206"/>
      <c r="M187" s="207"/>
      <c r="N187" s="208"/>
      <c r="O187" s="208"/>
      <c r="P187" s="209">
        <f>SUM(P188:P198)</f>
        <v>0</v>
      </c>
      <c r="Q187" s="208"/>
      <c r="R187" s="209">
        <f>SUM(R188:R198)</f>
        <v>0</v>
      </c>
      <c r="S187" s="208"/>
      <c r="T187" s="210">
        <f>SUM(T188:T198)</f>
        <v>0</v>
      </c>
      <c r="AR187" s="211" t="s">
        <v>21</v>
      </c>
      <c r="AT187" s="212" t="s">
        <v>72</v>
      </c>
      <c r="AU187" s="212" t="s">
        <v>21</v>
      </c>
      <c r="AY187" s="211" t="s">
        <v>124</v>
      </c>
      <c r="BK187" s="213">
        <f>SUM(BK188:BK198)</f>
        <v>0</v>
      </c>
    </row>
    <row r="188" spans="2:65" s="1" customFormat="1" ht="16.5" customHeight="1">
      <c r="B188" s="38"/>
      <c r="C188" s="216" t="s">
        <v>7</v>
      </c>
      <c r="D188" s="216" t="s">
        <v>127</v>
      </c>
      <c r="E188" s="217" t="s">
        <v>254</v>
      </c>
      <c r="F188" s="218" t="s">
        <v>255</v>
      </c>
      <c r="G188" s="219" t="s">
        <v>256</v>
      </c>
      <c r="H188" s="220">
        <v>6.093</v>
      </c>
      <c r="I188" s="221"/>
      <c r="J188" s="222">
        <f>ROUND(I188*H188,2)</f>
        <v>0</v>
      </c>
      <c r="K188" s="218" t="s">
        <v>131</v>
      </c>
      <c r="L188" s="43"/>
      <c r="M188" s="223" t="s">
        <v>1</v>
      </c>
      <c r="N188" s="224" t="s">
        <v>44</v>
      </c>
      <c r="O188" s="7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AR188" s="17" t="s">
        <v>132</v>
      </c>
      <c r="AT188" s="17" t="s">
        <v>127</v>
      </c>
      <c r="AU188" s="17" t="s">
        <v>81</v>
      </c>
      <c r="AY188" s="17" t="s">
        <v>124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17" t="s">
        <v>21</v>
      </c>
      <c r="BK188" s="227">
        <f>ROUND(I188*H188,2)</f>
        <v>0</v>
      </c>
      <c r="BL188" s="17" t="s">
        <v>132</v>
      </c>
      <c r="BM188" s="17" t="s">
        <v>257</v>
      </c>
    </row>
    <row r="189" spans="2:47" s="1" customFormat="1" ht="12">
      <c r="B189" s="38"/>
      <c r="C189" s="39"/>
      <c r="D189" s="228" t="s">
        <v>134</v>
      </c>
      <c r="E189" s="39"/>
      <c r="F189" s="229" t="s">
        <v>258</v>
      </c>
      <c r="G189" s="39"/>
      <c r="H189" s="39"/>
      <c r="I189" s="143"/>
      <c r="J189" s="39"/>
      <c r="K189" s="39"/>
      <c r="L189" s="43"/>
      <c r="M189" s="230"/>
      <c r="N189" s="79"/>
      <c r="O189" s="79"/>
      <c r="P189" s="79"/>
      <c r="Q189" s="79"/>
      <c r="R189" s="79"/>
      <c r="S189" s="79"/>
      <c r="T189" s="80"/>
      <c r="AT189" s="17" t="s">
        <v>134</v>
      </c>
      <c r="AU189" s="17" t="s">
        <v>81</v>
      </c>
    </row>
    <row r="190" spans="2:65" s="1" customFormat="1" ht="16.5" customHeight="1">
      <c r="B190" s="38"/>
      <c r="C190" s="216" t="s">
        <v>259</v>
      </c>
      <c r="D190" s="216" t="s">
        <v>127</v>
      </c>
      <c r="E190" s="217" t="s">
        <v>260</v>
      </c>
      <c r="F190" s="218" t="s">
        <v>261</v>
      </c>
      <c r="G190" s="219" t="s">
        <v>234</v>
      </c>
      <c r="H190" s="220">
        <v>17</v>
      </c>
      <c r="I190" s="221"/>
      <c r="J190" s="222">
        <f>ROUND(I190*H190,2)</f>
        <v>0</v>
      </c>
      <c r="K190" s="218" t="s">
        <v>131</v>
      </c>
      <c r="L190" s="43"/>
      <c r="M190" s="223" t="s">
        <v>1</v>
      </c>
      <c r="N190" s="224" t="s">
        <v>44</v>
      </c>
      <c r="O190" s="7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AR190" s="17" t="s">
        <v>132</v>
      </c>
      <c r="AT190" s="17" t="s">
        <v>127</v>
      </c>
      <c r="AU190" s="17" t="s">
        <v>81</v>
      </c>
      <c r="AY190" s="17" t="s">
        <v>124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7" t="s">
        <v>21</v>
      </c>
      <c r="BK190" s="227">
        <f>ROUND(I190*H190,2)</f>
        <v>0</v>
      </c>
      <c r="BL190" s="17" t="s">
        <v>132</v>
      </c>
      <c r="BM190" s="17" t="s">
        <v>262</v>
      </c>
    </row>
    <row r="191" spans="2:47" s="1" customFormat="1" ht="12">
      <c r="B191" s="38"/>
      <c r="C191" s="39"/>
      <c r="D191" s="228" t="s">
        <v>134</v>
      </c>
      <c r="E191" s="39"/>
      <c r="F191" s="229" t="s">
        <v>263</v>
      </c>
      <c r="G191" s="39"/>
      <c r="H191" s="39"/>
      <c r="I191" s="143"/>
      <c r="J191" s="39"/>
      <c r="K191" s="39"/>
      <c r="L191" s="43"/>
      <c r="M191" s="230"/>
      <c r="N191" s="79"/>
      <c r="O191" s="79"/>
      <c r="P191" s="79"/>
      <c r="Q191" s="79"/>
      <c r="R191" s="79"/>
      <c r="S191" s="79"/>
      <c r="T191" s="80"/>
      <c r="AT191" s="17" t="s">
        <v>134</v>
      </c>
      <c r="AU191" s="17" t="s">
        <v>81</v>
      </c>
    </row>
    <row r="192" spans="2:65" s="1" customFormat="1" ht="16.5" customHeight="1">
      <c r="B192" s="38"/>
      <c r="C192" s="216" t="s">
        <v>264</v>
      </c>
      <c r="D192" s="216" t="s">
        <v>127</v>
      </c>
      <c r="E192" s="217" t="s">
        <v>265</v>
      </c>
      <c r="F192" s="218" t="s">
        <v>266</v>
      </c>
      <c r="G192" s="219" t="s">
        <v>234</v>
      </c>
      <c r="H192" s="220">
        <v>340</v>
      </c>
      <c r="I192" s="221"/>
      <c r="J192" s="222">
        <f>ROUND(I192*H192,2)</f>
        <v>0</v>
      </c>
      <c r="K192" s="218" t="s">
        <v>131</v>
      </c>
      <c r="L192" s="43"/>
      <c r="M192" s="223" t="s">
        <v>1</v>
      </c>
      <c r="N192" s="224" t="s">
        <v>44</v>
      </c>
      <c r="O192" s="7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AR192" s="17" t="s">
        <v>132</v>
      </c>
      <c r="AT192" s="17" t="s">
        <v>127</v>
      </c>
      <c r="AU192" s="17" t="s">
        <v>81</v>
      </c>
      <c r="AY192" s="17" t="s">
        <v>124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17" t="s">
        <v>21</v>
      </c>
      <c r="BK192" s="227">
        <f>ROUND(I192*H192,2)</f>
        <v>0</v>
      </c>
      <c r="BL192" s="17" t="s">
        <v>132</v>
      </c>
      <c r="BM192" s="17" t="s">
        <v>267</v>
      </c>
    </row>
    <row r="193" spans="2:47" s="1" customFormat="1" ht="12">
      <c r="B193" s="38"/>
      <c r="C193" s="39"/>
      <c r="D193" s="228" t="s">
        <v>134</v>
      </c>
      <c r="E193" s="39"/>
      <c r="F193" s="229" t="s">
        <v>268</v>
      </c>
      <c r="G193" s="39"/>
      <c r="H193" s="39"/>
      <c r="I193" s="143"/>
      <c r="J193" s="39"/>
      <c r="K193" s="39"/>
      <c r="L193" s="43"/>
      <c r="M193" s="230"/>
      <c r="N193" s="79"/>
      <c r="O193" s="79"/>
      <c r="P193" s="79"/>
      <c r="Q193" s="79"/>
      <c r="R193" s="79"/>
      <c r="S193" s="79"/>
      <c r="T193" s="80"/>
      <c r="AT193" s="17" t="s">
        <v>134</v>
      </c>
      <c r="AU193" s="17" t="s">
        <v>81</v>
      </c>
    </row>
    <row r="194" spans="2:51" s="12" customFormat="1" ht="12">
      <c r="B194" s="232"/>
      <c r="C194" s="233"/>
      <c r="D194" s="228" t="s">
        <v>138</v>
      </c>
      <c r="E194" s="234" t="s">
        <v>1</v>
      </c>
      <c r="F194" s="235" t="s">
        <v>269</v>
      </c>
      <c r="G194" s="233"/>
      <c r="H194" s="236">
        <v>340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138</v>
      </c>
      <c r="AU194" s="242" t="s">
        <v>81</v>
      </c>
      <c r="AV194" s="12" t="s">
        <v>81</v>
      </c>
      <c r="AW194" s="12" t="s">
        <v>35</v>
      </c>
      <c r="AX194" s="12" t="s">
        <v>21</v>
      </c>
      <c r="AY194" s="242" t="s">
        <v>124</v>
      </c>
    </row>
    <row r="195" spans="2:65" s="1" customFormat="1" ht="16.5" customHeight="1">
      <c r="B195" s="38"/>
      <c r="C195" s="216" t="s">
        <v>270</v>
      </c>
      <c r="D195" s="216" t="s">
        <v>127</v>
      </c>
      <c r="E195" s="217" t="s">
        <v>271</v>
      </c>
      <c r="F195" s="218" t="s">
        <v>272</v>
      </c>
      <c r="G195" s="219" t="s">
        <v>256</v>
      </c>
      <c r="H195" s="220">
        <v>5.9</v>
      </c>
      <c r="I195" s="221"/>
      <c r="J195" s="222">
        <f>ROUND(I195*H195,2)</f>
        <v>0</v>
      </c>
      <c r="K195" s="218" t="s">
        <v>1</v>
      </c>
      <c r="L195" s="43"/>
      <c r="M195" s="223" t="s">
        <v>1</v>
      </c>
      <c r="N195" s="224" t="s">
        <v>44</v>
      </c>
      <c r="O195" s="79"/>
      <c r="P195" s="225">
        <f>O195*H195</f>
        <v>0</v>
      </c>
      <c r="Q195" s="225">
        <v>0</v>
      </c>
      <c r="R195" s="225">
        <f>Q195*H195</f>
        <v>0</v>
      </c>
      <c r="S195" s="225">
        <v>0</v>
      </c>
      <c r="T195" s="226">
        <f>S195*H195</f>
        <v>0</v>
      </c>
      <c r="AR195" s="17" t="s">
        <v>132</v>
      </c>
      <c r="AT195" s="17" t="s">
        <v>127</v>
      </c>
      <c r="AU195" s="17" t="s">
        <v>81</v>
      </c>
      <c r="AY195" s="17" t="s">
        <v>124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17" t="s">
        <v>21</v>
      </c>
      <c r="BK195" s="227">
        <f>ROUND(I195*H195,2)</f>
        <v>0</v>
      </c>
      <c r="BL195" s="17" t="s">
        <v>132</v>
      </c>
      <c r="BM195" s="17" t="s">
        <v>273</v>
      </c>
    </row>
    <row r="196" spans="2:47" s="1" customFormat="1" ht="12">
      <c r="B196" s="38"/>
      <c r="C196" s="39"/>
      <c r="D196" s="228" t="s">
        <v>134</v>
      </c>
      <c r="E196" s="39"/>
      <c r="F196" s="229" t="s">
        <v>272</v>
      </c>
      <c r="G196" s="39"/>
      <c r="H196" s="39"/>
      <c r="I196" s="143"/>
      <c r="J196" s="39"/>
      <c r="K196" s="39"/>
      <c r="L196" s="43"/>
      <c r="M196" s="230"/>
      <c r="N196" s="79"/>
      <c r="O196" s="79"/>
      <c r="P196" s="79"/>
      <c r="Q196" s="79"/>
      <c r="R196" s="79"/>
      <c r="S196" s="79"/>
      <c r="T196" s="80"/>
      <c r="AT196" s="17" t="s">
        <v>134</v>
      </c>
      <c r="AU196" s="17" t="s">
        <v>81</v>
      </c>
    </row>
    <row r="197" spans="2:65" s="1" customFormat="1" ht="16.5" customHeight="1">
      <c r="B197" s="38"/>
      <c r="C197" s="216" t="s">
        <v>274</v>
      </c>
      <c r="D197" s="216" t="s">
        <v>127</v>
      </c>
      <c r="E197" s="217" t="s">
        <v>275</v>
      </c>
      <c r="F197" s="218" t="s">
        <v>276</v>
      </c>
      <c r="G197" s="219" t="s">
        <v>256</v>
      </c>
      <c r="H197" s="220">
        <v>5.9</v>
      </c>
      <c r="I197" s="221"/>
      <c r="J197" s="222">
        <f>ROUND(I197*H197,2)</f>
        <v>0</v>
      </c>
      <c r="K197" s="218" t="s">
        <v>131</v>
      </c>
      <c r="L197" s="43"/>
      <c r="M197" s="223" t="s">
        <v>1</v>
      </c>
      <c r="N197" s="224" t="s">
        <v>44</v>
      </c>
      <c r="O197" s="79"/>
      <c r="P197" s="225">
        <f>O197*H197</f>
        <v>0</v>
      </c>
      <c r="Q197" s="225">
        <v>0</v>
      </c>
      <c r="R197" s="225">
        <f>Q197*H197</f>
        <v>0</v>
      </c>
      <c r="S197" s="225">
        <v>0</v>
      </c>
      <c r="T197" s="226">
        <f>S197*H197</f>
        <v>0</v>
      </c>
      <c r="AR197" s="17" t="s">
        <v>132</v>
      </c>
      <c r="AT197" s="17" t="s">
        <v>127</v>
      </c>
      <c r="AU197" s="17" t="s">
        <v>81</v>
      </c>
      <c r="AY197" s="17" t="s">
        <v>124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17" t="s">
        <v>21</v>
      </c>
      <c r="BK197" s="227">
        <f>ROUND(I197*H197,2)</f>
        <v>0</v>
      </c>
      <c r="BL197" s="17" t="s">
        <v>132</v>
      </c>
      <c r="BM197" s="17" t="s">
        <v>277</v>
      </c>
    </row>
    <row r="198" spans="2:47" s="1" customFormat="1" ht="12">
      <c r="B198" s="38"/>
      <c r="C198" s="39"/>
      <c r="D198" s="228" t="s">
        <v>134</v>
      </c>
      <c r="E198" s="39"/>
      <c r="F198" s="229" t="s">
        <v>278</v>
      </c>
      <c r="G198" s="39"/>
      <c r="H198" s="39"/>
      <c r="I198" s="143"/>
      <c r="J198" s="39"/>
      <c r="K198" s="39"/>
      <c r="L198" s="43"/>
      <c r="M198" s="230"/>
      <c r="N198" s="79"/>
      <c r="O198" s="79"/>
      <c r="P198" s="79"/>
      <c r="Q198" s="79"/>
      <c r="R198" s="79"/>
      <c r="S198" s="79"/>
      <c r="T198" s="80"/>
      <c r="AT198" s="17" t="s">
        <v>134</v>
      </c>
      <c r="AU198" s="17" t="s">
        <v>81</v>
      </c>
    </row>
    <row r="199" spans="2:63" s="11" customFormat="1" ht="22.8" customHeight="1">
      <c r="B199" s="200"/>
      <c r="C199" s="201"/>
      <c r="D199" s="202" t="s">
        <v>72</v>
      </c>
      <c r="E199" s="214" t="s">
        <v>279</v>
      </c>
      <c r="F199" s="214" t="s">
        <v>280</v>
      </c>
      <c r="G199" s="201"/>
      <c r="H199" s="201"/>
      <c r="I199" s="204"/>
      <c r="J199" s="215">
        <f>BK199</f>
        <v>0</v>
      </c>
      <c r="K199" s="201"/>
      <c r="L199" s="206"/>
      <c r="M199" s="207"/>
      <c r="N199" s="208"/>
      <c r="O199" s="208"/>
      <c r="P199" s="209">
        <f>SUM(P200:P201)</f>
        <v>0</v>
      </c>
      <c r="Q199" s="208"/>
      <c r="R199" s="209">
        <f>SUM(R200:R201)</f>
        <v>0</v>
      </c>
      <c r="S199" s="208"/>
      <c r="T199" s="210">
        <f>SUM(T200:T201)</f>
        <v>0</v>
      </c>
      <c r="AR199" s="211" t="s">
        <v>21</v>
      </c>
      <c r="AT199" s="212" t="s">
        <v>72</v>
      </c>
      <c r="AU199" s="212" t="s">
        <v>21</v>
      </c>
      <c r="AY199" s="211" t="s">
        <v>124</v>
      </c>
      <c r="BK199" s="213">
        <f>SUM(BK200:BK201)</f>
        <v>0</v>
      </c>
    </row>
    <row r="200" spans="2:65" s="1" customFormat="1" ht="16.5" customHeight="1">
      <c r="B200" s="38"/>
      <c r="C200" s="216" t="s">
        <v>281</v>
      </c>
      <c r="D200" s="216" t="s">
        <v>127</v>
      </c>
      <c r="E200" s="217" t="s">
        <v>282</v>
      </c>
      <c r="F200" s="218" t="s">
        <v>283</v>
      </c>
      <c r="G200" s="219" t="s">
        <v>256</v>
      </c>
      <c r="H200" s="220">
        <v>4.851</v>
      </c>
      <c r="I200" s="221"/>
      <c r="J200" s="222">
        <f>ROUND(I200*H200,2)</f>
        <v>0</v>
      </c>
      <c r="K200" s="218" t="s">
        <v>131</v>
      </c>
      <c r="L200" s="43"/>
      <c r="M200" s="223" t="s">
        <v>1</v>
      </c>
      <c r="N200" s="224" t="s">
        <v>44</v>
      </c>
      <c r="O200" s="7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AR200" s="17" t="s">
        <v>132</v>
      </c>
      <c r="AT200" s="17" t="s">
        <v>127</v>
      </c>
      <c r="AU200" s="17" t="s">
        <v>81</v>
      </c>
      <c r="AY200" s="17" t="s">
        <v>124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17" t="s">
        <v>21</v>
      </c>
      <c r="BK200" s="227">
        <f>ROUND(I200*H200,2)</f>
        <v>0</v>
      </c>
      <c r="BL200" s="17" t="s">
        <v>132</v>
      </c>
      <c r="BM200" s="17" t="s">
        <v>284</v>
      </c>
    </row>
    <row r="201" spans="2:47" s="1" customFormat="1" ht="12">
      <c r="B201" s="38"/>
      <c r="C201" s="39"/>
      <c r="D201" s="228" t="s">
        <v>134</v>
      </c>
      <c r="E201" s="39"/>
      <c r="F201" s="229" t="s">
        <v>283</v>
      </c>
      <c r="G201" s="39"/>
      <c r="H201" s="39"/>
      <c r="I201" s="143"/>
      <c r="J201" s="39"/>
      <c r="K201" s="39"/>
      <c r="L201" s="43"/>
      <c r="M201" s="230"/>
      <c r="N201" s="79"/>
      <c r="O201" s="79"/>
      <c r="P201" s="79"/>
      <c r="Q201" s="79"/>
      <c r="R201" s="79"/>
      <c r="S201" s="79"/>
      <c r="T201" s="80"/>
      <c r="AT201" s="17" t="s">
        <v>134</v>
      </c>
      <c r="AU201" s="17" t="s">
        <v>81</v>
      </c>
    </row>
    <row r="202" spans="2:63" s="11" customFormat="1" ht="25.9" customHeight="1">
      <c r="B202" s="200"/>
      <c r="C202" s="201"/>
      <c r="D202" s="202" t="s">
        <v>72</v>
      </c>
      <c r="E202" s="203" t="s">
        <v>285</v>
      </c>
      <c r="F202" s="203" t="s">
        <v>286</v>
      </c>
      <c r="G202" s="201"/>
      <c r="H202" s="201"/>
      <c r="I202" s="204"/>
      <c r="J202" s="205">
        <f>BK202</f>
        <v>0</v>
      </c>
      <c r="K202" s="201"/>
      <c r="L202" s="206"/>
      <c r="M202" s="207"/>
      <c r="N202" s="208"/>
      <c r="O202" s="208"/>
      <c r="P202" s="209">
        <f>P203+P226+P272</f>
        <v>0</v>
      </c>
      <c r="Q202" s="208"/>
      <c r="R202" s="209">
        <f>R203+R226+R272</f>
        <v>1.1151609758899999</v>
      </c>
      <c r="S202" s="208"/>
      <c r="T202" s="210">
        <f>T203+T226+T272</f>
        <v>0.19306</v>
      </c>
      <c r="AR202" s="211" t="s">
        <v>81</v>
      </c>
      <c r="AT202" s="212" t="s">
        <v>72</v>
      </c>
      <c r="AU202" s="212" t="s">
        <v>73</v>
      </c>
      <c r="AY202" s="211" t="s">
        <v>124</v>
      </c>
      <c r="BK202" s="213">
        <f>BK203+BK226+BK272</f>
        <v>0</v>
      </c>
    </row>
    <row r="203" spans="2:63" s="11" customFormat="1" ht="22.8" customHeight="1">
      <c r="B203" s="200"/>
      <c r="C203" s="201"/>
      <c r="D203" s="202" t="s">
        <v>72</v>
      </c>
      <c r="E203" s="214" t="s">
        <v>287</v>
      </c>
      <c r="F203" s="214" t="s">
        <v>288</v>
      </c>
      <c r="G203" s="201"/>
      <c r="H203" s="201"/>
      <c r="I203" s="204"/>
      <c r="J203" s="215">
        <f>BK203</f>
        <v>0</v>
      </c>
      <c r="K203" s="201"/>
      <c r="L203" s="206"/>
      <c r="M203" s="207"/>
      <c r="N203" s="208"/>
      <c r="O203" s="208"/>
      <c r="P203" s="209">
        <f>SUM(P204:P225)</f>
        <v>0</v>
      </c>
      <c r="Q203" s="208"/>
      <c r="R203" s="209">
        <f>SUM(R204:R225)</f>
        <v>0</v>
      </c>
      <c r="S203" s="208"/>
      <c r="T203" s="210">
        <f>SUM(T204:T225)</f>
        <v>0.19306</v>
      </c>
      <c r="AR203" s="211" t="s">
        <v>81</v>
      </c>
      <c r="AT203" s="212" t="s">
        <v>72</v>
      </c>
      <c r="AU203" s="212" t="s">
        <v>21</v>
      </c>
      <c r="AY203" s="211" t="s">
        <v>124</v>
      </c>
      <c r="BK203" s="213">
        <f>SUM(BK204:BK225)</f>
        <v>0</v>
      </c>
    </row>
    <row r="204" spans="2:65" s="1" customFormat="1" ht="16.5" customHeight="1">
      <c r="B204" s="38"/>
      <c r="C204" s="216" t="s">
        <v>289</v>
      </c>
      <c r="D204" s="216" t="s">
        <v>127</v>
      </c>
      <c r="E204" s="217" t="s">
        <v>290</v>
      </c>
      <c r="F204" s="218" t="s">
        <v>291</v>
      </c>
      <c r="G204" s="219" t="s">
        <v>292</v>
      </c>
      <c r="H204" s="220">
        <v>3</v>
      </c>
      <c r="I204" s="221"/>
      <c r="J204" s="222">
        <f>ROUND(I204*H204,2)</f>
        <v>0</v>
      </c>
      <c r="K204" s="218" t="s">
        <v>131</v>
      </c>
      <c r="L204" s="43"/>
      <c r="M204" s="223" t="s">
        <v>1</v>
      </c>
      <c r="N204" s="224" t="s">
        <v>44</v>
      </c>
      <c r="O204" s="7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AR204" s="17" t="s">
        <v>227</v>
      </c>
      <c r="AT204" s="17" t="s">
        <v>127</v>
      </c>
      <c r="AU204" s="17" t="s">
        <v>81</v>
      </c>
      <c r="AY204" s="17" t="s">
        <v>124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7" t="s">
        <v>21</v>
      </c>
      <c r="BK204" s="227">
        <f>ROUND(I204*H204,2)</f>
        <v>0</v>
      </c>
      <c r="BL204" s="17" t="s">
        <v>227</v>
      </c>
      <c r="BM204" s="17" t="s">
        <v>293</v>
      </c>
    </row>
    <row r="205" spans="2:47" s="1" customFormat="1" ht="12">
      <c r="B205" s="38"/>
      <c r="C205" s="39"/>
      <c r="D205" s="228" t="s">
        <v>134</v>
      </c>
      <c r="E205" s="39"/>
      <c r="F205" s="229" t="s">
        <v>294</v>
      </c>
      <c r="G205" s="39"/>
      <c r="H205" s="39"/>
      <c r="I205" s="143"/>
      <c r="J205" s="39"/>
      <c r="K205" s="39"/>
      <c r="L205" s="43"/>
      <c r="M205" s="230"/>
      <c r="N205" s="79"/>
      <c r="O205" s="79"/>
      <c r="P205" s="79"/>
      <c r="Q205" s="79"/>
      <c r="R205" s="79"/>
      <c r="S205" s="79"/>
      <c r="T205" s="80"/>
      <c r="AT205" s="17" t="s">
        <v>134</v>
      </c>
      <c r="AU205" s="17" t="s">
        <v>81</v>
      </c>
    </row>
    <row r="206" spans="2:65" s="1" customFormat="1" ht="16.5" customHeight="1">
      <c r="B206" s="38"/>
      <c r="C206" s="216" t="s">
        <v>295</v>
      </c>
      <c r="D206" s="216" t="s">
        <v>127</v>
      </c>
      <c r="E206" s="217" t="s">
        <v>296</v>
      </c>
      <c r="F206" s="218" t="s">
        <v>297</v>
      </c>
      <c r="G206" s="219" t="s">
        <v>234</v>
      </c>
      <c r="H206" s="220">
        <v>49</v>
      </c>
      <c r="I206" s="221"/>
      <c r="J206" s="222">
        <f>ROUND(I206*H206,2)</f>
        <v>0</v>
      </c>
      <c r="K206" s="218" t="s">
        <v>131</v>
      </c>
      <c r="L206" s="43"/>
      <c r="M206" s="223" t="s">
        <v>1</v>
      </c>
      <c r="N206" s="224" t="s">
        <v>44</v>
      </c>
      <c r="O206" s="79"/>
      <c r="P206" s="225">
        <f>O206*H206</f>
        <v>0</v>
      </c>
      <c r="Q206" s="225">
        <v>0</v>
      </c>
      <c r="R206" s="225">
        <f>Q206*H206</f>
        <v>0</v>
      </c>
      <c r="S206" s="225">
        <v>0.00394</v>
      </c>
      <c r="T206" s="226">
        <f>S206*H206</f>
        <v>0.19306</v>
      </c>
      <c r="AR206" s="17" t="s">
        <v>227</v>
      </c>
      <c r="AT206" s="17" t="s">
        <v>127</v>
      </c>
      <c r="AU206" s="17" t="s">
        <v>81</v>
      </c>
      <c r="AY206" s="17" t="s">
        <v>124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7" t="s">
        <v>21</v>
      </c>
      <c r="BK206" s="227">
        <f>ROUND(I206*H206,2)</f>
        <v>0</v>
      </c>
      <c r="BL206" s="17" t="s">
        <v>227</v>
      </c>
      <c r="BM206" s="17" t="s">
        <v>298</v>
      </c>
    </row>
    <row r="207" spans="2:47" s="1" customFormat="1" ht="12">
      <c r="B207" s="38"/>
      <c r="C207" s="39"/>
      <c r="D207" s="228" t="s">
        <v>134</v>
      </c>
      <c r="E207" s="39"/>
      <c r="F207" s="229" t="s">
        <v>299</v>
      </c>
      <c r="G207" s="39"/>
      <c r="H207" s="39"/>
      <c r="I207" s="143"/>
      <c r="J207" s="39"/>
      <c r="K207" s="39"/>
      <c r="L207" s="43"/>
      <c r="M207" s="230"/>
      <c r="N207" s="79"/>
      <c r="O207" s="79"/>
      <c r="P207" s="79"/>
      <c r="Q207" s="79"/>
      <c r="R207" s="79"/>
      <c r="S207" s="79"/>
      <c r="T207" s="80"/>
      <c r="AT207" s="17" t="s">
        <v>134</v>
      </c>
      <c r="AU207" s="17" t="s">
        <v>81</v>
      </c>
    </row>
    <row r="208" spans="2:51" s="13" customFormat="1" ht="12">
      <c r="B208" s="243"/>
      <c r="C208" s="244"/>
      <c r="D208" s="228" t="s">
        <v>138</v>
      </c>
      <c r="E208" s="245" t="s">
        <v>1</v>
      </c>
      <c r="F208" s="246" t="s">
        <v>300</v>
      </c>
      <c r="G208" s="244"/>
      <c r="H208" s="245" t="s">
        <v>1</v>
      </c>
      <c r="I208" s="247"/>
      <c r="J208" s="244"/>
      <c r="K208" s="244"/>
      <c r="L208" s="248"/>
      <c r="M208" s="249"/>
      <c r="N208" s="250"/>
      <c r="O208" s="250"/>
      <c r="P208" s="250"/>
      <c r="Q208" s="250"/>
      <c r="R208" s="250"/>
      <c r="S208" s="250"/>
      <c r="T208" s="251"/>
      <c r="AT208" s="252" t="s">
        <v>138</v>
      </c>
      <c r="AU208" s="252" t="s">
        <v>81</v>
      </c>
      <c r="AV208" s="13" t="s">
        <v>21</v>
      </c>
      <c r="AW208" s="13" t="s">
        <v>35</v>
      </c>
      <c r="AX208" s="13" t="s">
        <v>73</v>
      </c>
      <c r="AY208" s="252" t="s">
        <v>124</v>
      </c>
    </row>
    <row r="209" spans="2:51" s="12" customFormat="1" ht="12">
      <c r="B209" s="232"/>
      <c r="C209" s="233"/>
      <c r="D209" s="228" t="s">
        <v>138</v>
      </c>
      <c r="E209" s="234" t="s">
        <v>1</v>
      </c>
      <c r="F209" s="235" t="s">
        <v>301</v>
      </c>
      <c r="G209" s="233"/>
      <c r="H209" s="236">
        <v>14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138</v>
      </c>
      <c r="AU209" s="242" t="s">
        <v>81</v>
      </c>
      <c r="AV209" s="12" t="s">
        <v>81</v>
      </c>
      <c r="AW209" s="12" t="s">
        <v>35</v>
      </c>
      <c r="AX209" s="12" t="s">
        <v>73</v>
      </c>
      <c r="AY209" s="242" t="s">
        <v>124</v>
      </c>
    </row>
    <row r="210" spans="2:51" s="13" customFormat="1" ht="12">
      <c r="B210" s="243"/>
      <c r="C210" s="244"/>
      <c r="D210" s="228" t="s">
        <v>138</v>
      </c>
      <c r="E210" s="245" t="s">
        <v>1</v>
      </c>
      <c r="F210" s="246" t="s">
        <v>302</v>
      </c>
      <c r="G210" s="244"/>
      <c r="H210" s="245" t="s">
        <v>1</v>
      </c>
      <c r="I210" s="247"/>
      <c r="J210" s="244"/>
      <c r="K210" s="244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138</v>
      </c>
      <c r="AU210" s="252" t="s">
        <v>81</v>
      </c>
      <c r="AV210" s="13" t="s">
        <v>21</v>
      </c>
      <c r="AW210" s="13" t="s">
        <v>35</v>
      </c>
      <c r="AX210" s="13" t="s">
        <v>73</v>
      </c>
      <c r="AY210" s="252" t="s">
        <v>124</v>
      </c>
    </row>
    <row r="211" spans="2:51" s="12" customFormat="1" ht="12">
      <c r="B211" s="232"/>
      <c r="C211" s="233"/>
      <c r="D211" s="228" t="s">
        <v>138</v>
      </c>
      <c r="E211" s="234" t="s">
        <v>1</v>
      </c>
      <c r="F211" s="235" t="s">
        <v>303</v>
      </c>
      <c r="G211" s="233"/>
      <c r="H211" s="236">
        <v>17.5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138</v>
      </c>
      <c r="AU211" s="242" t="s">
        <v>81</v>
      </c>
      <c r="AV211" s="12" t="s">
        <v>81</v>
      </c>
      <c r="AW211" s="12" t="s">
        <v>35</v>
      </c>
      <c r="AX211" s="12" t="s">
        <v>73</v>
      </c>
      <c r="AY211" s="242" t="s">
        <v>124</v>
      </c>
    </row>
    <row r="212" spans="2:51" s="13" customFormat="1" ht="12">
      <c r="B212" s="243"/>
      <c r="C212" s="244"/>
      <c r="D212" s="228" t="s">
        <v>138</v>
      </c>
      <c r="E212" s="245" t="s">
        <v>1</v>
      </c>
      <c r="F212" s="246" t="s">
        <v>304</v>
      </c>
      <c r="G212" s="244"/>
      <c r="H212" s="245" t="s">
        <v>1</v>
      </c>
      <c r="I212" s="247"/>
      <c r="J212" s="244"/>
      <c r="K212" s="244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138</v>
      </c>
      <c r="AU212" s="252" t="s">
        <v>81</v>
      </c>
      <c r="AV212" s="13" t="s">
        <v>21</v>
      </c>
      <c r="AW212" s="13" t="s">
        <v>35</v>
      </c>
      <c r="AX212" s="13" t="s">
        <v>73</v>
      </c>
      <c r="AY212" s="252" t="s">
        <v>124</v>
      </c>
    </row>
    <row r="213" spans="2:51" s="12" customFormat="1" ht="12">
      <c r="B213" s="232"/>
      <c r="C213" s="233"/>
      <c r="D213" s="228" t="s">
        <v>138</v>
      </c>
      <c r="E213" s="234" t="s">
        <v>1</v>
      </c>
      <c r="F213" s="235" t="s">
        <v>303</v>
      </c>
      <c r="G213" s="233"/>
      <c r="H213" s="236">
        <v>17.5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138</v>
      </c>
      <c r="AU213" s="242" t="s">
        <v>81</v>
      </c>
      <c r="AV213" s="12" t="s">
        <v>81</v>
      </c>
      <c r="AW213" s="12" t="s">
        <v>35</v>
      </c>
      <c r="AX213" s="12" t="s">
        <v>73</v>
      </c>
      <c r="AY213" s="242" t="s">
        <v>124</v>
      </c>
    </row>
    <row r="214" spans="2:51" s="14" customFormat="1" ht="12">
      <c r="B214" s="253"/>
      <c r="C214" s="254"/>
      <c r="D214" s="228" t="s">
        <v>138</v>
      </c>
      <c r="E214" s="255" t="s">
        <v>1</v>
      </c>
      <c r="F214" s="256" t="s">
        <v>155</v>
      </c>
      <c r="G214" s="254"/>
      <c r="H214" s="257">
        <v>49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138</v>
      </c>
      <c r="AU214" s="263" t="s">
        <v>81</v>
      </c>
      <c r="AV214" s="14" t="s">
        <v>132</v>
      </c>
      <c r="AW214" s="14" t="s">
        <v>35</v>
      </c>
      <c r="AX214" s="14" t="s">
        <v>21</v>
      </c>
      <c r="AY214" s="263" t="s">
        <v>124</v>
      </c>
    </row>
    <row r="215" spans="2:65" s="1" customFormat="1" ht="16.5" customHeight="1">
      <c r="B215" s="38"/>
      <c r="C215" s="216" t="s">
        <v>305</v>
      </c>
      <c r="D215" s="216" t="s">
        <v>127</v>
      </c>
      <c r="E215" s="217" t="s">
        <v>306</v>
      </c>
      <c r="F215" s="218" t="s">
        <v>307</v>
      </c>
      <c r="G215" s="219" t="s">
        <v>234</v>
      </c>
      <c r="H215" s="220">
        <v>49</v>
      </c>
      <c r="I215" s="221"/>
      <c r="J215" s="222">
        <f>ROUND(I215*H215,2)</f>
        <v>0</v>
      </c>
      <c r="K215" s="218" t="s">
        <v>1</v>
      </c>
      <c r="L215" s="43"/>
      <c r="M215" s="223" t="s">
        <v>1</v>
      </c>
      <c r="N215" s="224" t="s">
        <v>44</v>
      </c>
      <c r="O215" s="79"/>
      <c r="P215" s="225">
        <f>O215*H215</f>
        <v>0</v>
      </c>
      <c r="Q215" s="225">
        <v>0</v>
      </c>
      <c r="R215" s="225">
        <f>Q215*H215</f>
        <v>0</v>
      </c>
      <c r="S215" s="225">
        <v>0</v>
      </c>
      <c r="T215" s="226">
        <f>S215*H215</f>
        <v>0</v>
      </c>
      <c r="AR215" s="17" t="s">
        <v>227</v>
      </c>
      <c r="AT215" s="17" t="s">
        <v>127</v>
      </c>
      <c r="AU215" s="17" t="s">
        <v>81</v>
      </c>
      <c r="AY215" s="17" t="s">
        <v>124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17" t="s">
        <v>21</v>
      </c>
      <c r="BK215" s="227">
        <f>ROUND(I215*H215,2)</f>
        <v>0</v>
      </c>
      <c r="BL215" s="17" t="s">
        <v>227</v>
      </c>
      <c r="BM215" s="17" t="s">
        <v>308</v>
      </c>
    </row>
    <row r="216" spans="2:47" s="1" customFormat="1" ht="12">
      <c r="B216" s="38"/>
      <c r="C216" s="39"/>
      <c r="D216" s="228" t="s">
        <v>134</v>
      </c>
      <c r="E216" s="39"/>
      <c r="F216" s="229" t="s">
        <v>309</v>
      </c>
      <c r="G216" s="39"/>
      <c r="H216" s="39"/>
      <c r="I216" s="143"/>
      <c r="J216" s="39"/>
      <c r="K216" s="39"/>
      <c r="L216" s="43"/>
      <c r="M216" s="230"/>
      <c r="N216" s="79"/>
      <c r="O216" s="79"/>
      <c r="P216" s="79"/>
      <c r="Q216" s="79"/>
      <c r="R216" s="79"/>
      <c r="S216" s="79"/>
      <c r="T216" s="80"/>
      <c r="AT216" s="17" t="s">
        <v>134</v>
      </c>
      <c r="AU216" s="17" t="s">
        <v>81</v>
      </c>
    </row>
    <row r="217" spans="2:51" s="13" customFormat="1" ht="12">
      <c r="B217" s="243"/>
      <c r="C217" s="244"/>
      <c r="D217" s="228" t="s">
        <v>138</v>
      </c>
      <c r="E217" s="245" t="s">
        <v>1</v>
      </c>
      <c r="F217" s="246" t="s">
        <v>300</v>
      </c>
      <c r="G217" s="244"/>
      <c r="H217" s="245" t="s">
        <v>1</v>
      </c>
      <c r="I217" s="247"/>
      <c r="J217" s="244"/>
      <c r="K217" s="244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138</v>
      </c>
      <c r="AU217" s="252" t="s">
        <v>81</v>
      </c>
      <c r="AV217" s="13" t="s">
        <v>21</v>
      </c>
      <c r="AW217" s="13" t="s">
        <v>35</v>
      </c>
      <c r="AX217" s="13" t="s">
        <v>73</v>
      </c>
      <c r="AY217" s="252" t="s">
        <v>124</v>
      </c>
    </row>
    <row r="218" spans="2:51" s="12" customFormat="1" ht="12">
      <c r="B218" s="232"/>
      <c r="C218" s="233"/>
      <c r="D218" s="228" t="s">
        <v>138</v>
      </c>
      <c r="E218" s="234" t="s">
        <v>1</v>
      </c>
      <c r="F218" s="235" t="s">
        <v>301</v>
      </c>
      <c r="G218" s="233"/>
      <c r="H218" s="236">
        <v>14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138</v>
      </c>
      <c r="AU218" s="242" t="s">
        <v>81</v>
      </c>
      <c r="AV218" s="12" t="s">
        <v>81</v>
      </c>
      <c r="AW218" s="12" t="s">
        <v>35</v>
      </c>
      <c r="AX218" s="12" t="s">
        <v>73</v>
      </c>
      <c r="AY218" s="242" t="s">
        <v>124</v>
      </c>
    </row>
    <row r="219" spans="2:51" s="13" customFormat="1" ht="12">
      <c r="B219" s="243"/>
      <c r="C219" s="244"/>
      <c r="D219" s="228" t="s">
        <v>138</v>
      </c>
      <c r="E219" s="245" t="s">
        <v>1</v>
      </c>
      <c r="F219" s="246" t="s">
        <v>302</v>
      </c>
      <c r="G219" s="244"/>
      <c r="H219" s="245" t="s">
        <v>1</v>
      </c>
      <c r="I219" s="247"/>
      <c r="J219" s="244"/>
      <c r="K219" s="244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138</v>
      </c>
      <c r="AU219" s="252" t="s">
        <v>81</v>
      </c>
      <c r="AV219" s="13" t="s">
        <v>21</v>
      </c>
      <c r="AW219" s="13" t="s">
        <v>35</v>
      </c>
      <c r="AX219" s="13" t="s">
        <v>73</v>
      </c>
      <c r="AY219" s="252" t="s">
        <v>124</v>
      </c>
    </row>
    <row r="220" spans="2:51" s="12" customFormat="1" ht="12">
      <c r="B220" s="232"/>
      <c r="C220" s="233"/>
      <c r="D220" s="228" t="s">
        <v>138</v>
      </c>
      <c r="E220" s="234" t="s">
        <v>1</v>
      </c>
      <c r="F220" s="235" t="s">
        <v>303</v>
      </c>
      <c r="G220" s="233"/>
      <c r="H220" s="236">
        <v>17.5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138</v>
      </c>
      <c r="AU220" s="242" t="s">
        <v>81</v>
      </c>
      <c r="AV220" s="12" t="s">
        <v>81</v>
      </c>
      <c r="AW220" s="12" t="s">
        <v>35</v>
      </c>
      <c r="AX220" s="12" t="s">
        <v>73</v>
      </c>
      <c r="AY220" s="242" t="s">
        <v>124</v>
      </c>
    </row>
    <row r="221" spans="2:51" s="13" customFormat="1" ht="12">
      <c r="B221" s="243"/>
      <c r="C221" s="244"/>
      <c r="D221" s="228" t="s">
        <v>138</v>
      </c>
      <c r="E221" s="245" t="s">
        <v>1</v>
      </c>
      <c r="F221" s="246" t="s">
        <v>304</v>
      </c>
      <c r="G221" s="244"/>
      <c r="H221" s="245" t="s">
        <v>1</v>
      </c>
      <c r="I221" s="247"/>
      <c r="J221" s="244"/>
      <c r="K221" s="244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138</v>
      </c>
      <c r="AU221" s="252" t="s">
        <v>81</v>
      </c>
      <c r="AV221" s="13" t="s">
        <v>21</v>
      </c>
      <c r="AW221" s="13" t="s">
        <v>35</v>
      </c>
      <c r="AX221" s="13" t="s">
        <v>73</v>
      </c>
      <c r="AY221" s="252" t="s">
        <v>124</v>
      </c>
    </row>
    <row r="222" spans="2:51" s="12" customFormat="1" ht="12">
      <c r="B222" s="232"/>
      <c r="C222" s="233"/>
      <c r="D222" s="228" t="s">
        <v>138</v>
      </c>
      <c r="E222" s="234" t="s">
        <v>1</v>
      </c>
      <c r="F222" s="235" t="s">
        <v>303</v>
      </c>
      <c r="G222" s="233"/>
      <c r="H222" s="236">
        <v>17.5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138</v>
      </c>
      <c r="AU222" s="242" t="s">
        <v>81</v>
      </c>
      <c r="AV222" s="12" t="s">
        <v>81</v>
      </c>
      <c r="AW222" s="12" t="s">
        <v>35</v>
      </c>
      <c r="AX222" s="12" t="s">
        <v>73</v>
      </c>
      <c r="AY222" s="242" t="s">
        <v>124</v>
      </c>
    </row>
    <row r="223" spans="2:51" s="14" customFormat="1" ht="12">
      <c r="B223" s="253"/>
      <c r="C223" s="254"/>
      <c r="D223" s="228" t="s">
        <v>138</v>
      </c>
      <c r="E223" s="255" t="s">
        <v>1</v>
      </c>
      <c r="F223" s="256" t="s">
        <v>155</v>
      </c>
      <c r="G223" s="254"/>
      <c r="H223" s="257">
        <v>49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AT223" s="263" t="s">
        <v>138</v>
      </c>
      <c r="AU223" s="263" t="s">
        <v>81</v>
      </c>
      <c r="AV223" s="14" t="s">
        <v>132</v>
      </c>
      <c r="AW223" s="14" t="s">
        <v>35</v>
      </c>
      <c r="AX223" s="14" t="s">
        <v>21</v>
      </c>
      <c r="AY223" s="263" t="s">
        <v>124</v>
      </c>
    </row>
    <row r="224" spans="2:65" s="1" customFormat="1" ht="16.5" customHeight="1">
      <c r="B224" s="38"/>
      <c r="C224" s="216" t="s">
        <v>310</v>
      </c>
      <c r="D224" s="216" t="s">
        <v>127</v>
      </c>
      <c r="E224" s="217" t="s">
        <v>311</v>
      </c>
      <c r="F224" s="218" t="s">
        <v>312</v>
      </c>
      <c r="G224" s="219" t="s">
        <v>313</v>
      </c>
      <c r="H224" s="275"/>
      <c r="I224" s="221"/>
      <c r="J224" s="222">
        <f>ROUND(I224*H224,2)</f>
        <v>0</v>
      </c>
      <c r="K224" s="218" t="s">
        <v>131</v>
      </c>
      <c r="L224" s="43"/>
      <c r="M224" s="223" t="s">
        <v>1</v>
      </c>
      <c r="N224" s="224" t="s">
        <v>44</v>
      </c>
      <c r="O224" s="79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AR224" s="17" t="s">
        <v>227</v>
      </c>
      <c r="AT224" s="17" t="s">
        <v>127</v>
      </c>
      <c r="AU224" s="17" t="s">
        <v>81</v>
      </c>
      <c r="AY224" s="17" t="s">
        <v>124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17" t="s">
        <v>21</v>
      </c>
      <c r="BK224" s="227">
        <f>ROUND(I224*H224,2)</f>
        <v>0</v>
      </c>
      <c r="BL224" s="17" t="s">
        <v>227</v>
      </c>
      <c r="BM224" s="17" t="s">
        <v>314</v>
      </c>
    </row>
    <row r="225" spans="2:47" s="1" customFormat="1" ht="12">
      <c r="B225" s="38"/>
      <c r="C225" s="39"/>
      <c r="D225" s="228" t="s">
        <v>134</v>
      </c>
      <c r="E225" s="39"/>
      <c r="F225" s="229" t="s">
        <v>315</v>
      </c>
      <c r="G225" s="39"/>
      <c r="H225" s="39"/>
      <c r="I225" s="143"/>
      <c r="J225" s="39"/>
      <c r="K225" s="39"/>
      <c r="L225" s="43"/>
      <c r="M225" s="230"/>
      <c r="N225" s="79"/>
      <c r="O225" s="79"/>
      <c r="P225" s="79"/>
      <c r="Q225" s="79"/>
      <c r="R225" s="79"/>
      <c r="S225" s="79"/>
      <c r="T225" s="80"/>
      <c r="AT225" s="17" t="s">
        <v>134</v>
      </c>
      <c r="AU225" s="17" t="s">
        <v>81</v>
      </c>
    </row>
    <row r="226" spans="2:63" s="11" customFormat="1" ht="22.8" customHeight="1">
      <c r="B226" s="200"/>
      <c r="C226" s="201"/>
      <c r="D226" s="202" t="s">
        <v>72</v>
      </c>
      <c r="E226" s="214" t="s">
        <v>316</v>
      </c>
      <c r="F226" s="214" t="s">
        <v>317</v>
      </c>
      <c r="G226" s="201"/>
      <c r="H226" s="201"/>
      <c r="I226" s="204"/>
      <c r="J226" s="215">
        <f>BK226</f>
        <v>0</v>
      </c>
      <c r="K226" s="201"/>
      <c r="L226" s="206"/>
      <c r="M226" s="207"/>
      <c r="N226" s="208"/>
      <c r="O226" s="208"/>
      <c r="P226" s="209">
        <f>SUM(P227:P271)</f>
        <v>0</v>
      </c>
      <c r="Q226" s="208"/>
      <c r="R226" s="209">
        <f>SUM(R227:R271)</f>
        <v>1.0731918758899999</v>
      </c>
      <c r="S226" s="208"/>
      <c r="T226" s="210">
        <f>SUM(T227:T271)</f>
        <v>0</v>
      </c>
      <c r="AR226" s="211" t="s">
        <v>81</v>
      </c>
      <c r="AT226" s="212" t="s">
        <v>72</v>
      </c>
      <c r="AU226" s="212" t="s">
        <v>21</v>
      </c>
      <c r="AY226" s="211" t="s">
        <v>124</v>
      </c>
      <c r="BK226" s="213">
        <f>SUM(BK227:BK271)</f>
        <v>0</v>
      </c>
    </row>
    <row r="227" spans="2:65" s="1" customFormat="1" ht="16.5" customHeight="1">
      <c r="B227" s="38"/>
      <c r="C227" s="216" t="s">
        <v>318</v>
      </c>
      <c r="D227" s="216" t="s">
        <v>127</v>
      </c>
      <c r="E227" s="217" t="s">
        <v>319</v>
      </c>
      <c r="F227" s="218" t="s">
        <v>320</v>
      </c>
      <c r="G227" s="219" t="s">
        <v>130</v>
      </c>
      <c r="H227" s="220">
        <v>471.685</v>
      </c>
      <c r="I227" s="221"/>
      <c r="J227" s="222">
        <f>ROUND(I227*H227,2)</f>
        <v>0</v>
      </c>
      <c r="K227" s="218" t="s">
        <v>131</v>
      </c>
      <c r="L227" s="43"/>
      <c r="M227" s="223" t="s">
        <v>1</v>
      </c>
      <c r="N227" s="224" t="s">
        <v>44</v>
      </c>
      <c r="O227" s="79"/>
      <c r="P227" s="225">
        <f>O227*H227</f>
        <v>0</v>
      </c>
      <c r="Q227" s="225">
        <v>0.00014</v>
      </c>
      <c r="R227" s="225">
        <f>Q227*H227</f>
        <v>0.0660359</v>
      </c>
      <c r="S227" s="225">
        <v>0</v>
      </c>
      <c r="T227" s="226">
        <f>S227*H227</f>
        <v>0</v>
      </c>
      <c r="AR227" s="17" t="s">
        <v>227</v>
      </c>
      <c r="AT227" s="17" t="s">
        <v>127</v>
      </c>
      <c r="AU227" s="17" t="s">
        <v>81</v>
      </c>
      <c r="AY227" s="17" t="s">
        <v>124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17" t="s">
        <v>21</v>
      </c>
      <c r="BK227" s="227">
        <f>ROUND(I227*H227,2)</f>
        <v>0</v>
      </c>
      <c r="BL227" s="17" t="s">
        <v>227</v>
      </c>
      <c r="BM227" s="17" t="s">
        <v>321</v>
      </c>
    </row>
    <row r="228" spans="2:47" s="1" customFormat="1" ht="12">
      <c r="B228" s="38"/>
      <c r="C228" s="39"/>
      <c r="D228" s="228" t="s">
        <v>134</v>
      </c>
      <c r="E228" s="39"/>
      <c r="F228" s="229" t="s">
        <v>322</v>
      </c>
      <c r="G228" s="39"/>
      <c r="H228" s="39"/>
      <c r="I228" s="143"/>
      <c r="J228" s="39"/>
      <c r="K228" s="39"/>
      <c r="L228" s="43"/>
      <c r="M228" s="230"/>
      <c r="N228" s="79"/>
      <c r="O228" s="79"/>
      <c r="P228" s="79"/>
      <c r="Q228" s="79"/>
      <c r="R228" s="79"/>
      <c r="S228" s="79"/>
      <c r="T228" s="80"/>
      <c r="AT228" s="17" t="s">
        <v>134</v>
      </c>
      <c r="AU228" s="17" t="s">
        <v>81</v>
      </c>
    </row>
    <row r="229" spans="2:51" s="13" customFormat="1" ht="12">
      <c r="B229" s="243"/>
      <c r="C229" s="244"/>
      <c r="D229" s="228" t="s">
        <v>138</v>
      </c>
      <c r="E229" s="245" t="s">
        <v>1</v>
      </c>
      <c r="F229" s="246" t="s">
        <v>162</v>
      </c>
      <c r="G229" s="244"/>
      <c r="H229" s="245" t="s">
        <v>1</v>
      </c>
      <c r="I229" s="247"/>
      <c r="J229" s="244"/>
      <c r="K229" s="244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138</v>
      </c>
      <c r="AU229" s="252" t="s">
        <v>81</v>
      </c>
      <c r="AV229" s="13" t="s">
        <v>21</v>
      </c>
      <c r="AW229" s="13" t="s">
        <v>35</v>
      </c>
      <c r="AX229" s="13" t="s">
        <v>73</v>
      </c>
      <c r="AY229" s="252" t="s">
        <v>124</v>
      </c>
    </row>
    <row r="230" spans="2:51" s="12" customFormat="1" ht="12">
      <c r="B230" s="232"/>
      <c r="C230" s="233"/>
      <c r="D230" s="228" t="s">
        <v>138</v>
      </c>
      <c r="E230" s="234" t="s">
        <v>1</v>
      </c>
      <c r="F230" s="235" t="s">
        <v>163</v>
      </c>
      <c r="G230" s="233"/>
      <c r="H230" s="236">
        <v>232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138</v>
      </c>
      <c r="AU230" s="242" t="s">
        <v>81</v>
      </c>
      <c r="AV230" s="12" t="s">
        <v>81</v>
      </c>
      <c r="AW230" s="12" t="s">
        <v>35</v>
      </c>
      <c r="AX230" s="12" t="s">
        <v>73</v>
      </c>
      <c r="AY230" s="242" t="s">
        <v>124</v>
      </c>
    </row>
    <row r="231" spans="2:51" s="12" customFormat="1" ht="12">
      <c r="B231" s="232"/>
      <c r="C231" s="233"/>
      <c r="D231" s="228" t="s">
        <v>138</v>
      </c>
      <c r="E231" s="234" t="s">
        <v>1</v>
      </c>
      <c r="F231" s="235" t="s">
        <v>164</v>
      </c>
      <c r="G231" s="233"/>
      <c r="H231" s="236">
        <v>213.885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138</v>
      </c>
      <c r="AU231" s="242" t="s">
        <v>81</v>
      </c>
      <c r="AV231" s="12" t="s">
        <v>81</v>
      </c>
      <c r="AW231" s="12" t="s">
        <v>35</v>
      </c>
      <c r="AX231" s="12" t="s">
        <v>73</v>
      </c>
      <c r="AY231" s="242" t="s">
        <v>124</v>
      </c>
    </row>
    <row r="232" spans="2:51" s="15" customFormat="1" ht="12">
      <c r="B232" s="264"/>
      <c r="C232" s="265"/>
      <c r="D232" s="228" t="s">
        <v>138</v>
      </c>
      <c r="E232" s="266" t="s">
        <v>1</v>
      </c>
      <c r="F232" s="267" t="s">
        <v>161</v>
      </c>
      <c r="G232" s="265"/>
      <c r="H232" s="268">
        <v>445.885</v>
      </c>
      <c r="I232" s="269"/>
      <c r="J232" s="265"/>
      <c r="K232" s="265"/>
      <c r="L232" s="270"/>
      <c r="M232" s="271"/>
      <c r="N232" s="272"/>
      <c r="O232" s="272"/>
      <c r="P232" s="272"/>
      <c r="Q232" s="272"/>
      <c r="R232" s="272"/>
      <c r="S232" s="272"/>
      <c r="T232" s="273"/>
      <c r="AT232" s="274" t="s">
        <v>138</v>
      </c>
      <c r="AU232" s="274" t="s">
        <v>81</v>
      </c>
      <c r="AV232" s="15" t="s">
        <v>146</v>
      </c>
      <c r="AW232" s="15" t="s">
        <v>35</v>
      </c>
      <c r="AX232" s="15" t="s">
        <v>73</v>
      </c>
      <c r="AY232" s="274" t="s">
        <v>124</v>
      </c>
    </row>
    <row r="233" spans="2:51" s="13" customFormat="1" ht="12">
      <c r="B233" s="243"/>
      <c r="C233" s="244"/>
      <c r="D233" s="228" t="s">
        <v>138</v>
      </c>
      <c r="E233" s="245" t="s">
        <v>1</v>
      </c>
      <c r="F233" s="246" t="s">
        <v>165</v>
      </c>
      <c r="G233" s="244"/>
      <c r="H233" s="245" t="s">
        <v>1</v>
      </c>
      <c r="I233" s="247"/>
      <c r="J233" s="244"/>
      <c r="K233" s="244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138</v>
      </c>
      <c r="AU233" s="252" t="s">
        <v>81</v>
      </c>
      <c r="AV233" s="13" t="s">
        <v>21</v>
      </c>
      <c r="AW233" s="13" t="s">
        <v>35</v>
      </c>
      <c r="AX233" s="13" t="s">
        <v>73</v>
      </c>
      <c r="AY233" s="252" t="s">
        <v>124</v>
      </c>
    </row>
    <row r="234" spans="2:51" s="12" customFormat="1" ht="12">
      <c r="B234" s="232"/>
      <c r="C234" s="233"/>
      <c r="D234" s="228" t="s">
        <v>138</v>
      </c>
      <c r="E234" s="234" t="s">
        <v>1</v>
      </c>
      <c r="F234" s="235" t="s">
        <v>145</v>
      </c>
      <c r="G234" s="233"/>
      <c r="H234" s="236">
        <v>25.8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138</v>
      </c>
      <c r="AU234" s="242" t="s">
        <v>81</v>
      </c>
      <c r="AV234" s="12" t="s">
        <v>81</v>
      </c>
      <c r="AW234" s="12" t="s">
        <v>35</v>
      </c>
      <c r="AX234" s="12" t="s">
        <v>73</v>
      </c>
      <c r="AY234" s="242" t="s">
        <v>124</v>
      </c>
    </row>
    <row r="235" spans="2:51" s="15" customFormat="1" ht="12">
      <c r="B235" s="264"/>
      <c r="C235" s="265"/>
      <c r="D235" s="228" t="s">
        <v>138</v>
      </c>
      <c r="E235" s="266" t="s">
        <v>1</v>
      </c>
      <c r="F235" s="267" t="s">
        <v>161</v>
      </c>
      <c r="G235" s="265"/>
      <c r="H235" s="268">
        <v>25.8</v>
      </c>
      <c r="I235" s="269"/>
      <c r="J235" s="265"/>
      <c r="K235" s="265"/>
      <c r="L235" s="270"/>
      <c r="M235" s="271"/>
      <c r="N235" s="272"/>
      <c r="O235" s="272"/>
      <c r="P235" s="272"/>
      <c r="Q235" s="272"/>
      <c r="R235" s="272"/>
      <c r="S235" s="272"/>
      <c r="T235" s="273"/>
      <c r="AT235" s="274" t="s">
        <v>138</v>
      </c>
      <c r="AU235" s="274" t="s">
        <v>81</v>
      </c>
      <c r="AV235" s="15" t="s">
        <v>146</v>
      </c>
      <c r="AW235" s="15" t="s">
        <v>35</v>
      </c>
      <c r="AX235" s="15" t="s">
        <v>73</v>
      </c>
      <c r="AY235" s="274" t="s">
        <v>124</v>
      </c>
    </row>
    <row r="236" spans="2:51" s="14" customFormat="1" ht="12">
      <c r="B236" s="253"/>
      <c r="C236" s="254"/>
      <c r="D236" s="228" t="s">
        <v>138</v>
      </c>
      <c r="E236" s="255" t="s">
        <v>1</v>
      </c>
      <c r="F236" s="256" t="s">
        <v>155</v>
      </c>
      <c r="G236" s="254"/>
      <c r="H236" s="257">
        <v>471.685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AT236" s="263" t="s">
        <v>138</v>
      </c>
      <c r="AU236" s="263" t="s">
        <v>81</v>
      </c>
      <c r="AV236" s="14" t="s">
        <v>132</v>
      </c>
      <c r="AW236" s="14" t="s">
        <v>35</v>
      </c>
      <c r="AX236" s="14" t="s">
        <v>21</v>
      </c>
      <c r="AY236" s="263" t="s">
        <v>124</v>
      </c>
    </row>
    <row r="237" spans="2:65" s="1" customFormat="1" ht="16.5" customHeight="1">
      <c r="B237" s="38"/>
      <c r="C237" s="216" t="s">
        <v>323</v>
      </c>
      <c r="D237" s="216" t="s">
        <v>127</v>
      </c>
      <c r="E237" s="217" t="s">
        <v>324</v>
      </c>
      <c r="F237" s="218" t="s">
        <v>325</v>
      </c>
      <c r="G237" s="219" t="s">
        <v>130</v>
      </c>
      <c r="H237" s="220">
        <v>528.656</v>
      </c>
      <c r="I237" s="221"/>
      <c r="J237" s="222">
        <f>ROUND(I237*H237,2)</f>
        <v>0</v>
      </c>
      <c r="K237" s="218" t="s">
        <v>131</v>
      </c>
      <c r="L237" s="43"/>
      <c r="M237" s="223" t="s">
        <v>1</v>
      </c>
      <c r="N237" s="224" t="s">
        <v>44</v>
      </c>
      <c r="O237" s="79"/>
      <c r="P237" s="225">
        <f>O237*H237</f>
        <v>0</v>
      </c>
      <c r="Q237" s="225">
        <v>0.0002</v>
      </c>
      <c r="R237" s="225">
        <f>Q237*H237</f>
        <v>0.1057312</v>
      </c>
      <c r="S237" s="225">
        <v>0</v>
      </c>
      <c r="T237" s="226">
        <f>S237*H237</f>
        <v>0</v>
      </c>
      <c r="AR237" s="17" t="s">
        <v>227</v>
      </c>
      <c r="AT237" s="17" t="s">
        <v>127</v>
      </c>
      <c r="AU237" s="17" t="s">
        <v>81</v>
      </c>
      <c r="AY237" s="17" t="s">
        <v>124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17" t="s">
        <v>21</v>
      </c>
      <c r="BK237" s="227">
        <f>ROUND(I237*H237,2)</f>
        <v>0</v>
      </c>
      <c r="BL237" s="17" t="s">
        <v>227</v>
      </c>
      <c r="BM237" s="17" t="s">
        <v>326</v>
      </c>
    </row>
    <row r="238" spans="2:47" s="1" customFormat="1" ht="12">
      <c r="B238" s="38"/>
      <c r="C238" s="39"/>
      <c r="D238" s="228" t="s">
        <v>134</v>
      </c>
      <c r="E238" s="39"/>
      <c r="F238" s="229" t="s">
        <v>327</v>
      </c>
      <c r="G238" s="39"/>
      <c r="H238" s="39"/>
      <c r="I238" s="143"/>
      <c r="J238" s="39"/>
      <c r="K238" s="39"/>
      <c r="L238" s="43"/>
      <c r="M238" s="230"/>
      <c r="N238" s="79"/>
      <c r="O238" s="79"/>
      <c r="P238" s="79"/>
      <c r="Q238" s="79"/>
      <c r="R238" s="79"/>
      <c r="S238" s="79"/>
      <c r="T238" s="80"/>
      <c r="AT238" s="17" t="s">
        <v>134</v>
      </c>
      <c r="AU238" s="17" t="s">
        <v>81</v>
      </c>
    </row>
    <row r="239" spans="2:51" s="13" customFormat="1" ht="12">
      <c r="B239" s="243"/>
      <c r="C239" s="244"/>
      <c r="D239" s="228" t="s">
        <v>138</v>
      </c>
      <c r="E239" s="245" t="s">
        <v>1</v>
      </c>
      <c r="F239" s="246" t="s">
        <v>159</v>
      </c>
      <c r="G239" s="244"/>
      <c r="H239" s="245" t="s">
        <v>1</v>
      </c>
      <c r="I239" s="247"/>
      <c r="J239" s="244"/>
      <c r="K239" s="244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138</v>
      </c>
      <c r="AU239" s="252" t="s">
        <v>81</v>
      </c>
      <c r="AV239" s="13" t="s">
        <v>21</v>
      </c>
      <c r="AW239" s="13" t="s">
        <v>35</v>
      </c>
      <c r="AX239" s="13" t="s">
        <v>73</v>
      </c>
      <c r="AY239" s="252" t="s">
        <v>124</v>
      </c>
    </row>
    <row r="240" spans="2:51" s="12" customFormat="1" ht="12">
      <c r="B240" s="232"/>
      <c r="C240" s="233"/>
      <c r="D240" s="228" t="s">
        <v>138</v>
      </c>
      <c r="E240" s="234" t="s">
        <v>1</v>
      </c>
      <c r="F240" s="235" t="s">
        <v>160</v>
      </c>
      <c r="G240" s="233"/>
      <c r="H240" s="236">
        <v>528.656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138</v>
      </c>
      <c r="AU240" s="242" t="s">
        <v>81</v>
      </c>
      <c r="AV240" s="12" t="s">
        <v>81</v>
      </c>
      <c r="AW240" s="12" t="s">
        <v>35</v>
      </c>
      <c r="AX240" s="12" t="s">
        <v>73</v>
      </c>
      <c r="AY240" s="242" t="s">
        <v>124</v>
      </c>
    </row>
    <row r="241" spans="2:51" s="14" customFormat="1" ht="12">
      <c r="B241" s="253"/>
      <c r="C241" s="254"/>
      <c r="D241" s="228" t="s">
        <v>138</v>
      </c>
      <c r="E241" s="255" t="s">
        <v>1</v>
      </c>
      <c r="F241" s="256" t="s">
        <v>155</v>
      </c>
      <c r="G241" s="254"/>
      <c r="H241" s="257">
        <v>528.656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138</v>
      </c>
      <c r="AU241" s="263" t="s">
        <v>81</v>
      </c>
      <c r="AV241" s="14" t="s">
        <v>132</v>
      </c>
      <c r="AW241" s="14" t="s">
        <v>35</v>
      </c>
      <c r="AX241" s="14" t="s">
        <v>21</v>
      </c>
      <c r="AY241" s="263" t="s">
        <v>124</v>
      </c>
    </row>
    <row r="242" spans="2:65" s="1" customFormat="1" ht="16.5" customHeight="1">
      <c r="B242" s="38"/>
      <c r="C242" s="216" t="s">
        <v>328</v>
      </c>
      <c r="D242" s="216" t="s">
        <v>127</v>
      </c>
      <c r="E242" s="217" t="s">
        <v>329</v>
      </c>
      <c r="F242" s="218" t="s">
        <v>330</v>
      </c>
      <c r="G242" s="219" t="s">
        <v>130</v>
      </c>
      <c r="H242" s="220">
        <v>471.685</v>
      </c>
      <c r="I242" s="221"/>
      <c r="J242" s="222">
        <f>ROUND(I242*H242,2)</f>
        <v>0</v>
      </c>
      <c r="K242" s="218" t="s">
        <v>131</v>
      </c>
      <c r="L242" s="43"/>
      <c r="M242" s="223" t="s">
        <v>1</v>
      </c>
      <c r="N242" s="224" t="s">
        <v>44</v>
      </c>
      <c r="O242" s="79"/>
      <c r="P242" s="225">
        <f>O242*H242</f>
        <v>0</v>
      </c>
      <c r="Q242" s="225">
        <v>0.00072</v>
      </c>
      <c r="R242" s="225">
        <f>Q242*H242</f>
        <v>0.3396132</v>
      </c>
      <c r="S242" s="225">
        <v>0</v>
      </c>
      <c r="T242" s="226">
        <f>S242*H242</f>
        <v>0</v>
      </c>
      <c r="AR242" s="17" t="s">
        <v>227</v>
      </c>
      <c r="AT242" s="17" t="s">
        <v>127</v>
      </c>
      <c r="AU242" s="17" t="s">
        <v>81</v>
      </c>
      <c r="AY242" s="17" t="s">
        <v>124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17" t="s">
        <v>21</v>
      </c>
      <c r="BK242" s="227">
        <f>ROUND(I242*H242,2)</f>
        <v>0</v>
      </c>
      <c r="BL242" s="17" t="s">
        <v>227</v>
      </c>
      <c r="BM242" s="17" t="s">
        <v>331</v>
      </c>
    </row>
    <row r="243" spans="2:47" s="1" customFormat="1" ht="12">
      <c r="B243" s="38"/>
      <c r="C243" s="39"/>
      <c r="D243" s="228" t="s">
        <v>134</v>
      </c>
      <c r="E243" s="39"/>
      <c r="F243" s="229" t="s">
        <v>332</v>
      </c>
      <c r="G243" s="39"/>
      <c r="H243" s="39"/>
      <c r="I243" s="143"/>
      <c r="J243" s="39"/>
      <c r="K243" s="39"/>
      <c r="L243" s="43"/>
      <c r="M243" s="230"/>
      <c r="N243" s="79"/>
      <c r="O243" s="79"/>
      <c r="P243" s="79"/>
      <c r="Q243" s="79"/>
      <c r="R243" s="79"/>
      <c r="S243" s="79"/>
      <c r="T243" s="80"/>
      <c r="AT243" s="17" t="s">
        <v>134</v>
      </c>
      <c r="AU243" s="17" t="s">
        <v>81</v>
      </c>
    </row>
    <row r="244" spans="2:47" s="1" customFormat="1" ht="12">
      <c r="B244" s="38"/>
      <c r="C244" s="39"/>
      <c r="D244" s="228" t="s">
        <v>136</v>
      </c>
      <c r="E244" s="39"/>
      <c r="F244" s="231" t="s">
        <v>333</v>
      </c>
      <c r="G244" s="39"/>
      <c r="H244" s="39"/>
      <c r="I244" s="143"/>
      <c r="J244" s="39"/>
      <c r="K244" s="39"/>
      <c r="L244" s="43"/>
      <c r="M244" s="230"/>
      <c r="N244" s="79"/>
      <c r="O244" s="79"/>
      <c r="P244" s="79"/>
      <c r="Q244" s="79"/>
      <c r="R244" s="79"/>
      <c r="S244" s="79"/>
      <c r="T244" s="80"/>
      <c r="AT244" s="17" t="s">
        <v>136</v>
      </c>
      <c r="AU244" s="17" t="s">
        <v>81</v>
      </c>
    </row>
    <row r="245" spans="2:51" s="13" customFormat="1" ht="12">
      <c r="B245" s="243"/>
      <c r="C245" s="244"/>
      <c r="D245" s="228" t="s">
        <v>138</v>
      </c>
      <c r="E245" s="245" t="s">
        <v>1</v>
      </c>
      <c r="F245" s="246" t="s">
        <v>162</v>
      </c>
      <c r="G245" s="244"/>
      <c r="H245" s="245" t="s">
        <v>1</v>
      </c>
      <c r="I245" s="247"/>
      <c r="J245" s="244"/>
      <c r="K245" s="244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138</v>
      </c>
      <c r="AU245" s="252" t="s">
        <v>81</v>
      </c>
      <c r="AV245" s="13" t="s">
        <v>21</v>
      </c>
      <c r="AW245" s="13" t="s">
        <v>35</v>
      </c>
      <c r="AX245" s="13" t="s">
        <v>73</v>
      </c>
      <c r="AY245" s="252" t="s">
        <v>124</v>
      </c>
    </row>
    <row r="246" spans="2:51" s="12" customFormat="1" ht="12">
      <c r="B246" s="232"/>
      <c r="C246" s="233"/>
      <c r="D246" s="228" t="s">
        <v>138</v>
      </c>
      <c r="E246" s="234" t="s">
        <v>1</v>
      </c>
      <c r="F246" s="235" t="s">
        <v>163</v>
      </c>
      <c r="G246" s="233"/>
      <c r="H246" s="236">
        <v>232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AT246" s="242" t="s">
        <v>138</v>
      </c>
      <c r="AU246" s="242" t="s">
        <v>81</v>
      </c>
      <c r="AV246" s="12" t="s">
        <v>81</v>
      </c>
      <c r="AW246" s="12" t="s">
        <v>35</v>
      </c>
      <c r="AX246" s="12" t="s">
        <v>73</v>
      </c>
      <c r="AY246" s="242" t="s">
        <v>124</v>
      </c>
    </row>
    <row r="247" spans="2:51" s="12" customFormat="1" ht="12">
      <c r="B247" s="232"/>
      <c r="C247" s="233"/>
      <c r="D247" s="228" t="s">
        <v>138</v>
      </c>
      <c r="E247" s="234" t="s">
        <v>1</v>
      </c>
      <c r="F247" s="235" t="s">
        <v>164</v>
      </c>
      <c r="G247" s="233"/>
      <c r="H247" s="236">
        <v>213.885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138</v>
      </c>
      <c r="AU247" s="242" t="s">
        <v>81</v>
      </c>
      <c r="AV247" s="12" t="s">
        <v>81</v>
      </c>
      <c r="AW247" s="12" t="s">
        <v>35</v>
      </c>
      <c r="AX247" s="12" t="s">
        <v>73</v>
      </c>
      <c r="AY247" s="242" t="s">
        <v>124</v>
      </c>
    </row>
    <row r="248" spans="2:51" s="15" customFormat="1" ht="12">
      <c r="B248" s="264"/>
      <c r="C248" s="265"/>
      <c r="D248" s="228" t="s">
        <v>138</v>
      </c>
      <c r="E248" s="266" t="s">
        <v>1</v>
      </c>
      <c r="F248" s="267" t="s">
        <v>161</v>
      </c>
      <c r="G248" s="265"/>
      <c r="H248" s="268">
        <v>445.885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AT248" s="274" t="s">
        <v>138</v>
      </c>
      <c r="AU248" s="274" t="s">
        <v>81</v>
      </c>
      <c r="AV248" s="15" t="s">
        <v>146</v>
      </c>
      <c r="AW248" s="15" t="s">
        <v>35</v>
      </c>
      <c r="AX248" s="15" t="s">
        <v>73</v>
      </c>
      <c r="AY248" s="274" t="s">
        <v>124</v>
      </c>
    </row>
    <row r="249" spans="2:51" s="13" customFormat="1" ht="12">
      <c r="B249" s="243"/>
      <c r="C249" s="244"/>
      <c r="D249" s="228" t="s">
        <v>138</v>
      </c>
      <c r="E249" s="245" t="s">
        <v>1</v>
      </c>
      <c r="F249" s="246" t="s">
        <v>165</v>
      </c>
      <c r="G249" s="244"/>
      <c r="H249" s="245" t="s">
        <v>1</v>
      </c>
      <c r="I249" s="247"/>
      <c r="J249" s="244"/>
      <c r="K249" s="244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138</v>
      </c>
      <c r="AU249" s="252" t="s">
        <v>81</v>
      </c>
      <c r="AV249" s="13" t="s">
        <v>21</v>
      </c>
      <c r="AW249" s="13" t="s">
        <v>35</v>
      </c>
      <c r="AX249" s="13" t="s">
        <v>73</v>
      </c>
      <c r="AY249" s="252" t="s">
        <v>124</v>
      </c>
    </row>
    <row r="250" spans="2:51" s="12" customFormat="1" ht="12">
      <c r="B250" s="232"/>
      <c r="C250" s="233"/>
      <c r="D250" s="228" t="s">
        <v>138</v>
      </c>
      <c r="E250" s="234" t="s">
        <v>1</v>
      </c>
      <c r="F250" s="235" t="s">
        <v>145</v>
      </c>
      <c r="G250" s="233"/>
      <c r="H250" s="236">
        <v>25.8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AT250" s="242" t="s">
        <v>138</v>
      </c>
      <c r="AU250" s="242" t="s">
        <v>81</v>
      </c>
      <c r="AV250" s="12" t="s">
        <v>81</v>
      </c>
      <c r="AW250" s="12" t="s">
        <v>35</v>
      </c>
      <c r="AX250" s="12" t="s">
        <v>73</v>
      </c>
      <c r="AY250" s="242" t="s">
        <v>124</v>
      </c>
    </row>
    <row r="251" spans="2:51" s="15" customFormat="1" ht="12">
      <c r="B251" s="264"/>
      <c r="C251" s="265"/>
      <c r="D251" s="228" t="s">
        <v>138</v>
      </c>
      <c r="E251" s="266" t="s">
        <v>1</v>
      </c>
      <c r="F251" s="267" t="s">
        <v>161</v>
      </c>
      <c r="G251" s="265"/>
      <c r="H251" s="268">
        <v>25.8</v>
      </c>
      <c r="I251" s="269"/>
      <c r="J251" s="265"/>
      <c r="K251" s="265"/>
      <c r="L251" s="270"/>
      <c r="M251" s="271"/>
      <c r="N251" s="272"/>
      <c r="O251" s="272"/>
      <c r="P251" s="272"/>
      <c r="Q251" s="272"/>
      <c r="R251" s="272"/>
      <c r="S251" s="272"/>
      <c r="T251" s="273"/>
      <c r="AT251" s="274" t="s">
        <v>138</v>
      </c>
      <c r="AU251" s="274" t="s">
        <v>81</v>
      </c>
      <c r="AV251" s="15" t="s">
        <v>146</v>
      </c>
      <c r="AW251" s="15" t="s">
        <v>35</v>
      </c>
      <c r="AX251" s="15" t="s">
        <v>73</v>
      </c>
      <c r="AY251" s="274" t="s">
        <v>124</v>
      </c>
    </row>
    <row r="252" spans="2:51" s="14" customFormat="1" ht="12">
      <c r="B252" s="253"/>
      <c r="C252" s="254"/>
      <c r="D252" s="228" t="s">
        <v>138</v>
      </c>
      <c r="E252" s="255" t="s">
        <v>1</v>
      </c>
      <c r="F252" s="256" t="s">
        <v>155</v>
      </c>
      <c r="G252" s="254"/>
      <c r="H252" s="257">
        <v>471.685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138</v>
      </c>
      <c r="AU252" s="263" t="s">
        <v>81</v>
      </c>
      <c r="AV252" s="14" t="s">
        <v>132</v>
      </c>
      <c r="AW252" s="14" t="s">
        <v>35</v>
      </c>
      <c r="AX252" s="14" t="s">
        <v>21</v>
      </c>
      <c r="AY252" s="263" t="s">
        <v>124</v>
      </c>
    </row>
    <row r="253" spans="2:65" s="1" customFormat="1" ht="16.5" customHeight="1">
      <c r="B253" s="38"/>
      <c r="C253" s="216" t="s">
        <v>334</v>
      </c>
      <c r="D253" s="216" t="s">
        <v>127</v>
      </c>
      <c r="E253" s="217" t="s">
        <v>335</v>
      </c>
      <c r="F253" s="218" t="s">
        <v>336</v>
      </c>
      <c r="G253" s="219" t="s">
        <v>130</v>
      </c>
      <c r="H253" s="220">
        <v>528.656</v>
      </c>
      <c r="I253" s="221"/>
      <c r="J253" s="222">
        <f>ROUND(I253*H253,2)</f>
        <v>0</v>
      </c>
      <c r="K253" s="218" t="s">
        <v>131</v>
      </c>
      <c r="L253" s="43"/>
      <c r="M253" s="223" t="s">
        <v>1</v>
      </c>
      <c r="N253" s="224" t="s">
        <v>44</v>
      </c>
      <c r="O253" s="79"/>
      <c r="P253" s="225">
        <f>O253*H253</f>
        <v>0</v>
      </c>
      <c r="Q253" s="225">
        <v>0.00103</v>
      </c>
      <c r="R253" s="225">
        <f>Q253*H253</f>
        <v>0.54451568</v>
      </c>
      <c r="S253" s="225">
        <v>0</v>
      </c>
      <c r="T253" s="226">
        <f>S253*H253</f>
        <v>0</v>
      </c>
      <c r="AR253" s="17" t="s">
        <v>227</v>
      </c>
      <c r="AT253" s="17" t="s">
        <v>127</v>
      </c>
      <c r="AU253" s="17" t="s">
        <v>81</v>
      </c>
      <c r="AY253" s="17" t="s">
        <v>124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17" t="s">
        <v>21</v>
      </c>
      <c r="BK253" s="227">
        <f>ROUND(I253*H253,2)</f>
        <v>0</v>
      </c>
      <c r="BL253" s="17" t="s">
        <v>227</v>
      </c>
      <c r="BM253" s="17" t="s">
        <v>337</v>
      </c>
    </row>
    <row r="254" spans="2:47" s="1" customFormat="1" ht="12">
      <c r="B254" s="38"/>
      <c r="C254" s="39"/>
      <c r="D254" s="228" t="s">
        <v>134</v>
      </c>
      <c r="E254" s="39"/>
      <c r="F254" s="229" t="s">
        <v>338</v>
      </c>
      <c r="G254" s="39"/>
      <c r="H254" s="39"/>
      <c r="I254" s="143"/>
      <c r="J254" s="39"/>
      <c r="K254" s="39"/>
      <c r="L254" s="43"/>
      <c r="M254" s="230"/>
      <c r="N254" s="79"/>
      <c r="O254" s="79"/>
      <c r="P254" s="79"/>
      <c r="Q254" s="79"/>
      <c r="R254" s="79"/>
      <c r="S254" s="79"/>
      <c r="T254" s="80"/>
      <c r="AT254" s="17" t="s">
        <v>134</v>
      </c>
      <c r="AU254" s="17" t="s">
        <v>81</v>
      </c>
    </row>
    <row r="255" spans="2:47" s="1" customFormat="1" ht="12">
      <c r="B255" s="38"/>
      <c r="C255" s="39"/>
      <c r="D255" s="228" t="s">
        <v>136</v>
      </c>
      <c r="E255" s="39"/>
      <c r="F255" s="231" t="s">
        <v>333</v>
      </c>
      <c r="G255" s="39"/>
      <c r="H255" s="39"/>
      <c r="I255" s="143"/>
      <c r="J255" s="39"/>
      <c r="K255" s="39"/>
      <c r="L255" s="43"/>
      <c r="M255" s="230"/>
      <c r="N255" s="79"/>
      <c r="O255" s="79"/>
      <c r="P255" s="79"/>
      <c r="Q255" s="79"/>
      <c r="R255" s="79"/>
      <c r="S255" s="79"/>
      <c r="T255" s="80"/>
      <c r="AT255" s="17" t="s">
        <v>136</v>
      </c>
      <c r="AU255" s="17" t="s">
        <v>81</v>
      </c>
    </row>
    <row r="256" spans="2:51" s="13" customFormat="1" ht="12">
      <c r="B256" s="243"/>
      <c r="C256" s="244"/>
      <c r="D256" s="228" t="s">
        <v>138</v>
      </c>
      <c r="E256" s="245" t="s">
        <v>1</v>
      </c>
      <c r="F256" s="246" t="s">
        <v>159</v>
      </c>
      <c r="G256" s="244"/>
      <c r="H256" s="245" t="s">
        <v>1</v>
      </c>
      <c r="I256" s="247"/>
      <c r="J256" s="244"/>
      <c r="K256" s="244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138</v>
      </c>
      <c r="AU256" s="252" t="s">
        <v>81</v>
      </c>
      <c r="AV256" s="13" t="s">
        <v>21</v>
      </c>
      <c r="AW256" s="13" t="s">
        <v>35</v>
      </c>
      <c r="AX256" s="13" t="s">
        <v>73</v>
      </c>
      <c r="AY256" s="252" t="s">
        <v>124</v>
      </c>
    </row>
    <row r="257" spans="2:51" s="12" customFormat="1" ht="12">
      <c r="B257" s="232"/>
      <c r="C257" s="233"/>
      <c r="D257" s="228" t="s">
        <v>138</v>
      </c>
      <c r="E257" s="234" t="s">
        <v>1</v>
      </c>
      <c r="F257" s="235" t="s">
        <v>339</v>
      </c>
      <c r="G257" s="233"/>
      <c r="H257" s="236">
        <v>528.656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138</v>
      </c>
      <c r="AU257" s="242" t="s">
        <v>81</v>
      </c>
      <c r="AV257" s="12" t="s">
        <v>81</v>
      </c>
      <c r="AW257" s="12" t="s">
        <v>35</v>
      </c>
      <c r="AX257" s="12" t="s">
        <v>73</v>
      </c>
      <c r="AY257" s="242" t="s">
        <v>124</v>
      </c>
    </row>
    <row r="258" spans="2:51" s="14" customFormat="1" ht="12">
      <c r="B258" s="253"/>
      <c r="C258" s="254"/>
      <c r="D258" s="228" t="s">
        <v>138</v>
      </c>
      <c r="E258" s="255" t="s">
        <v>1</v>
      </c>
      <c r="F258" s="256" t="s">
        <v>155</v>
      </c>
      <c r="G258" s="254"/>
      <c r="H258" s="257">
        <v>528.656</v>
      </c>
      <c r="I258" s="258"/>
      <c r="J258" s="254"/>
      <c r="K258" s="254"/>
      <c r="L258" s="259"/>
      <c r="M258" s="260"/>
      <c r="N258" s="261"/>
      <c r="O258" s="261"/>
      <c r="P258" s="261"/>
      <c r="Q258" s="261"/>
      <c r="R258" s="261"/>
      <c r="S258" s="261"/>
      <c r="T258" s="262"/>
      <c r="AT258" s="263" t="s">
        <v>138</v>
      </c>
      <c r="AU258" s="263" t="s">
        <v>81</v>
      </c>
      <c r="AV258" s="14" t="s">
        <v>132</v>
      </c>
      <c r="AW258" s="14" t="s">
        <v>35</v>
      </c>
      <c r="AX258" s="14" t="s">
        <v>21</v>
      </c>
      <c r="AY258" s="263" t="s">
        <v>124</v>
      </c>
    </row>
    <row r="259" spans="2:65" s="1" customFormat="1" ht="16.5" customHeight="1">
      <c r="B259" s="38"/>
      <c r="C259" s="216" t="s">
        <v>340</v>
      </c>
      <c r="D259" s="216" t="s">
        <v>127</v>
      </c>
      <c r="E259" s="217" t="s">
        <v>341</v>
      </c>
      <c r="F259" s="218" t="s">
        <v>342</v>
      </c>
      <c r="G259" s="219" t="s">
        <v>130</v>
      </c>
      <c r="H259" s="220">
        <v>1000.341</v>
      </c>
      <c r="I259" s="221"/>
      <c r="J259" s="222">
        <f>ROUND(I259*H259,2)</f>
        <v>0</v>
      </c>
      <c r="K259" s="218" t="s">
        <v>131</v>
      </c>
      <c r="L259" s="43"/>
      <c r="M259" s="223" t="s">
        <v>1</v>
      </c>
      <c r="N259" s="224" t="s">
        <v>44</v>
      </c>
      <c r="O259" s="79"/>
      <c r="P259" s="225">
        <f>O259*H259</f>
        <v>0</v>
      </c>
      <c r="Q259" s="225">
        <v>1.729E-05</v>
      </c>
      <c r="R259" s="225">
        <f>Q259*H259</f>
        <v>0.01729589589</v>
      </c>
      <c r="S259" s="225">
        <v>0</v>
      </c>
      <c r="T259" s="226">
        <f>S259*H259</f>
        <v>0</v>
      </c>
      <c r="AR259" s="17" t="s">
        <v>227</v>
      </c>
      <c r="AT259" s="17" t="s">
        <v>127</v>
      </c>
      <c r="AU259" s="17" t="s">
        <v>81</v>
      </c>
      <c r="AY259" s="17" t="s">
        <v>124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17" t="s">
        <v>21</v>
      </c>
      <c r="BK259" s="227">
        <f>ROUND(I259*H259,2)</f>
        <v>0</v>
      </c>
      <c r="BL259" s="17" t="s">
        <v>227</v>
      </c>
      <c r="BM259" s="17" t="s">
        <v>343</v>
      </c>
    </row>
    <row r="260" spans="2:47" s="1" customFormat="1" ht="12">
      <c r="B260" s="38"/>
      <c r="C260" s="39"/>
      <c r="D260" s="228" t="s">
        <v>134</v>
      </c>
      <c r="E260" s="39"/>
      <c r="F260" s="229" t="s">
        <v>344</v>
      </c>
      <c r="G260" s="39"/>
      <c r="H260" s="39"/>
      <c r="I260" s="143"/>
      <c r="J260" s="39"/>
      <c r="K260" s="39"/>
      <c r="L260" s="43"/>
      <c r="M260" s="230"/>
      <c r="N260" s="79"/>
      <c r="O260" s="79"/>
      <c r="P260" s="79"/>
      <c r="Q260" s="79"/>
      <c r="R260" s="79"/>
      <c r="S260" s="79"/>
      <c r="T260" s="80"/>
      <c r="AT260" s="17" t="s">
        <v>134</v>
      </c>
      <c r="AU260" s="17" t="s">
        <v>81</v>
      </c>
    </row>
    <row r="261" spans="2:51" s="13" customFormat="1" ht="12">
      <c r="B261" s="243"/>
      <c r="C261" s="244"/>
      <c r="D261" s="228" t="s">
        <v>138</v>
      </c>
      <c r="E261" s="245" t="s">
        <v>1</v>
      </c>
      <c r="F261" s="246" t="s">
        <v>162</v>
      </c>
      <c r="G261" s="244"/>
      <c r="H261" s="245" t="s">
        <v>1</v>
      </c>
      <c r="I261" s="247"/>
      <c r="J261" s="244"/>
      <c r="K261" s="244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138</v>
      </c>
      <c r="AU261" s="252" t="s">
        <v>81</v>
      </c>
      <c r="AV261" s="13" t="s">
        <v>21</v>
      </c>
      <c r="AW261" s="13" t="s">
        <v>35</v>
      </c>
      <c r="AX261" s="13" t="s">
        <v>73</v>
      </c>
      <c r="AY261" s="252" t="s">
        <v>124</v>
      </c>
    </row>
    <row r="262" spans="2:51" s="12" customFormat="1" ht="12">
      <c r="B262" s="232"/>
      <c r="C262" s="233"/>
      <c r="D262" s="228" t="s">
        <v>138</v>
      </c>
      <c r="E262" s="234" t="s">
        <v>1</v>
      </c>
      <c r="F262" s="235" t="s">
        <v>163</v>
      </c>
      <c r="G262" s="233"/>
      <c r="H262" s="236">
        <v>232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138</v>
      </c>
      <c r="AU262" s="242" t="s">
        <v>81</v>
      </c>
      <c r="AV262" s="12" t="s">
        <v>81</v>
      </c>
      <c r="AW262" s="12" t="s">
        <v>35</v>
      </c>
      <c r="AX262" s="12" t="s">
        <v>73</v>
      </c>
      <c r="AY262" s="242" t="s">
        <v>124</v>
      </c>
    </row>
    <row r="263" spans="2:51" s="12" customFormat="1" ht="12">
      <c r="B263" s="232"/>
      <c r="C263" s="233"/>
      <c r="D263" s="228" t="s">
        <v>138</v>
      </c>
      <c r="E263" s="234" t="s">
        <v>1</v>
      </c>
      <c r="F263" s="235" t="s">
        <v>164</v>
      </c>
      <c r="G263" s="233"/>
      <c r="H263" s="236">
        <v>213.885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138</v>
      </c>
      <c r="AU263" s="242" t="s">
        <v>81</v>
      </c>
      <c r="AV263" s="12" t="s">
        <v>81</v>
      </c>
      <c r="AW263" s="12" t="s">
        <v>35</v>
      </c>
      <c r="AX263" s="12" t="s">
        <v>73</v>
      </c>
      <c r="AY263" s="242" t="s">
        <v>124</v>
      </c>
    </row>
    <row r="264" spans="2:51" s="15" customFormat="1" ht="12">
      <c r="B264" s="264"/>
      <c r="C264" s="265"/>
      <c r="D264" s="228" t="s">
        <v>138</v>
      </c>
      <c r="E264" s="266" t="s">
        <v>1</v>
      </c>
      <c r="F264" s="267" t="s">
        <v>161</v>
      </c>
      <c r="G264" s="265"/>
      <c r="H264" s="268">
        <v>445.885</v>
      </c>
      <c r="I264" s="269"/>
      <c r="J264" s="265"/>
      <c r="K264" s="265"/>
      <c r="L264" s="270"/>
      <c r="M264" s="271"/>
      <c r="N264" s="272"/>
      <c r="O264" s="272"/>
      <c r="P264" s="272"/>
      <c r="Q264" s="272"/>
      <c r="R264" s="272"/>
      <c r="S264" s="272"/>
      <c r="T264" s="273"/>
      <c r="AT264" s="274" t="s">
        <v>138</v>
      </c>
      <c r="AU264" s="274" t="s">
        <v>81</v>
      </c>
      <c r="AV264" s="15" t="s">
        <v>146</v>
      </c>
      <c r="AW264" s="15" t="s">
        <v>35</v>
      </c>
      <c r="AX264" s="15" t="s">
        <v>73</v>
      </c>
      <c r="AY264" s="274" t="s">
        <v>124</v>
      </c>
    </row>
    <row r="265" spans="2:51" s="13" customFormat="1" ht="12">
      <c r="B265" s="243"/>
      <c r="C265" s="244"/>
      <c r="D265" s="228" t="s">
        <v>138</v>
      </c>
      <c r="E265" s="245" t="s">
        <v>1</v>
      </c>
      <c r="F265" s="246" t="s">
        <v>165</v>
      </c>
      <c r="G265" s="244"/>
      <c r="H265" s="245" t="s">
        <v>1</v>
      </c>
      <c r="I265" s="247"/>
      <c r="J265" s="244"/>
      <c r="K265" s="244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138</v>
      </c>
      <c r="AU265" s="252" t="s">
        <v>81</v>
      </c>
      <c r="AV265" s="13" t="s">
        <v>21</v>
      </c>
      <c r="AW265" s="13" t="s">
        <v>35</v>
      </c>
      <c r="AX265" s="13" t="s">
        <v>73</v>
      </c>
      <c r="AY265" s="252" t="s">
        <v>124</v>
      </c>
    </row>
    <row r="266" spans="2:51" s="12" customFormat="1" ht="12">
      <c r="B266" s="232"/>
      <c r="C266" s="233"/>
      <c r="D266" s="228" t="s">
        <v>138</v>
      </c>
      <c r="E266" s="234" t="s">
        <v>1</v>
      </c>
      <c r="F266" s="235" t="s">
        <v>145</v>
      </c>
      <c r="G266" s="233"/>
      <c r="H266" s="236">
        <v>25.8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138</v>
      </c>
      <c r="AU266" s="242" t="s">
        <v>81</v>
      </c>
      <c r="AV266" s="12" t="s">
        <v>81</v>
      </c>
      <c r="AW266" s="12" t="s">
        <v>35</v>
      </c>
      <c r="AX266" s="12" t="s">
        <v>73</v>
      </c>
      <c r="AY266" s="242" t="s">
        <v>124</v>
      </c>
    </row>
    <row r="267" spans="2:51" s="15" customFormat="1" ht="12">
      <c r="B267" s="264"/>
      <c r="C267" s="265"/>
      <c r="D267" s="228" t="s">
        <v>138</v>
      </c>
      <c r="E267" s="266" t="s">
        <v>1</v>
      </c>
      <c r="F267" s="267" t="s">
        <v>161</v>
      </c>
      <c r="G267" s="265"/>
      <c r="H267" s="268">
        <v>25.8</v>
      </c>
      <c r="I267" s="269"/>
      <c r="J267" s="265"/>
      <c r="K267" s="265"/>
      <c r="L267" s="270"/>
      <c r="M267" s="271"/>
      <c r="N267" s="272"/>
      <c r="O267" s="272"/>
      <c r="P267" s="272"/>
      <c r="Q267" s="272"/>
      <c r="R267" s="272"/>
      <c r="S267" s="272"/>
      <c r="T267" s="273"/>
      <c r="AT267" s="274" t="s">
        <v>138</v>
      </c>
      <c r="AU267" s="274" t="s">
        <v>81</v>
      </c>
      <c r="AV267" s="15" t="s">
        <v>146</v>
      </c>
      <c r="AW267" s="15" t="s">
        <v>35</v>
      </c>
      <c r="AX267" s="15" t="s">
        <v>73</v>
      </c>
      <c r="AY267" s="274" t="s">
        <v>124</v>
      </c>
    </row>
    <row r="268" spans="2:51" s="13" customFormat="1" ht="12">
      <c r="B268" s="243"/>
      <c r="C268" s="244"/>
      <c r="D268" s="228" t="s">
        <v>138</v>
      </c>
      <c r="E268" s="245" t="s">
        <v>1</v>
      </c>
      <c r="F268" s="246" t="s">
        <v>159</v>
      </c>
      <c r="G268" s="244"/>
      <c r="H268" s="245" t="s">
        <v>1</v>
      </c>
      <c r="I268" s="247"/>
      <c r="J268" s="244"/>
      <c r="K268" s="244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138</v>
      </c>
      <c r="AU268" s="252" t="s">
        <v>81</v>
      </c>
      <c r="AV268" s="13" t="s">
        <v>21</v>
      </c>
      <c r="AW268" s="13" t="s">
        <v>35</v>
      </c>
      <c r="AX268" s="13" t="s">
        <v>73</v>
      </c>
      <c r="AY268" s="252" t="s">
        <v>124</v>
      </c>
    </row>
    <row r="269" spans="2:51" s="12" customFormat="1" ht="12">
      <c r="B269" s="232"/>
      <c r="C269" s="233"/>
      <c r="D269" s="228" t="s">
        <v>138</v>
      </c>
      <c r="E269" s="234" t="s">
        <v>1</v>
      </c>
      <c r="F269" s="235" t="s">
        <v>339</v>
      </c>
      <c r="G269" s="233"/>
      <c r="H269" s="236">
        <v>528.656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138</v>
      </c>
      <c r="AU269" s="242" t="s">
        <v>81</v>
      </c>
      <c r="AV269" s="12" t="s">
        <v>81</v>
      </c>
      <c r="AW269" s="12" t="s">
        <v>35</v>
      </c>
      <c r="AX269" s="12" t="s">
        <v>73</v>
      </c>
      <c r="AY269" s="242" t="s">
        <v>124</v>
      </c>
    </row>
    <row r="270" spans="2:51" s="15" customFormat="1" ht="12">
      <c r="B270" s="264"/>
      <c r="C270" s="265"/>
      <c r="D270" s="228" t="s">
        <v>138</v>
      </c>
      <c r="E270" s="266" t="s">
        <v>1</v>
      </c>
      <c r="F270" s="267" t="s">
        <v>161</v>
      </c>
      <c r="G270" s="265"/>
      <c r="H270" s="268">
        <v>528.656</v>
      </c>
      <c r="I270" s="269"/>
      <c r="J270" s="265"/>
      <c r="K270" s="265"/>
      <c r="L270" s="270"/>
      <c r="M270" s="271"/>
      <c r="N270" s="272"/>
      <c r="O270" s="272"/>
      <c r="P270" s="272"/>
      <c r="Q270" s="272"/>
      <c r="R270" s="272"/>
      <c r="S270" s="272"/>
      <c r="T270" s="273"/>
      <c r="AT270" s="274" t="s">
        <v>138</v>
      </c>
      <c r="AU270" s="274" t="s">
        <v>81</v>
      </c>
      <c r="AV270" s="15" t="s">
        <v>146</v>
      </c>
      <c r="AW270" s="15" t="s">
        <v>35</v>
      </c>
      <c r="AX270" s="15" t="s">
        <v>73</v>
      </c>
      <c r="AY270" s="274" t="s">
        <v>124</v>
      </c>
    </row>
    <row r="271" spans="2:51" s="14" customFormat="1" ht="12">
      <c r="B271" s="253"/>
      <c r="C271" s="254"/>
      <c r="D271" s="228" t="s">
        <v>138</v>
      </c>
      <c r="E271" s="255" t="s">
        <v>1</v>
      </c>
      <c r="F271" s="256" t="s">
        <v>155</v>
      </c>
      <c r="G271" s="254"/>
      <c r="H271" s="257">
        <v>1000.3409999999999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AT271" s="263" t="s">
        <v>138</v>
      </c>
      <c r="AU271" s="263" t="s">
        <v>81</v>
      </c>
      <c r="AV271" s="14" t="s">
        <v>132</v>
      </c>
      <c r="AW271" s="14" t="s">
        <v>35</v>
      </c>
      <c r="AX271" s="14" t="s">
        <v>21</v>
      </c>
      <c r="AY271" s="263" t="s">
        <v>124</v>
      </c>
    </row>
    <row r="272" spans="2:63" s="11" customFormat="1" ht="22.8" customHeight="1">
      <c r="B272" s="200"/>
      <c r="C272" s="201"/>
      <c r="D272" s="202" t="s">
        <v>72</v>
      </c>
      <c r="E272" s="214" t="s">
        <v>345</v>
      </c>
      <c r="F272" s="214" t="s">
        <v>346</v>
      </c>
      <c r="G272" s="201"/>
      <c r="H272" s="201"/>
      <c r="I272" s="204"/>
      <c r="J272" s="215">
        <f>BK272</f>
        <v>0</v>
      </c>
      <c r="K272" s="201"/>
      <c r="L272" s="206"/>
      <c r="M272" s="207"/>
      <c r="N272" s="208"/>
      <c r="O272" s="208"/>
      <c r="P272" s="209">
        <f>SUM(P273:P292)</f>
        <v>0</v>
      </c>
      <c r="Q272" s="208"/>
      <c r="R272" s="209">
        <f>SUM(R273:R292)</f>
        <v>0.0419691</v>
      </c>
      <c r="S272" s="208"/>
      <c r="T272" s="210">
        <f>SUM(T273:T292)</f>
        <v>0</v>
      </c>
      <c r="AR272" s="211" t="s">
        <v>81</v>
      </c>
      <c r="AT272" s="212" t="s">
        <v>72</v>
      </c>
      <c r="AU272" s="212" t="s">
        <v>21</v>
      </c>
      <c r="AY272" s="211" t="s">
        <v>124</v>
      </c>
      <c r="BK272" s="213">
        <f>SUM(BK273:BK292)</f>
        <v>0</v>
      </c>
    </row>
    <row r="273" spans="2:65" s="1" customFormat="1" ht="16.5" customHeight="1">
      <c r="B273" s="38"/>
      <c r="C273" s="216" t="s">
        <v>347</v>
      </c>
      <c r="D273" s="216" t="s">
        <v>127</v>
      </c>
      <c r="E273" s="217" t="s">
        <v>348</v>
      </c>
      <c r="F273" s="218" t="s">
        <v>349</v>
      </c>
      <c r="G273" s="219" t="s">
        <v>130</v>
      </c>
      <c r="H273" s="220">
        <v>37</v>
      </c>
      <c r="I273" s="221"/>
      <c r="J273" s="222">
        <f>ROUND(I273*H273,2)</f>
        <v>0</v>
      </c>
      <c r="K273" s="218" t="s">
        <v>131</v>
      </c>
      <c r="L273" s="43"/>
      <c r="M273" s="223" t="s">
        <v>1</v>
      </c>
      <c r="N273" s="224" t="s">
        <v>44</v>
      </c>
      <c r="O273" s="79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AR273" s="17" t="s">
        <v>227</v>
      </c>
      <c r="AT273" s="17" t="s">
        <v>127</v>
      </c>
      <c r="AU273" s="17" t="s">
        <v>81</v>
      </c>
      <c r="AY273" s="17" t="s">
        <v>124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17" t="s">
        <v>21</v>
      </c>
      <c r="BK273" s="227">
        <f>ROUND(I273*H273,2)</f>
        <v>0</v>
      </c>
      <c r="BL273" s="17" t="s">
        <v>227</v>
      </c>
      <c r="BM273" s="17" t="s">
        <v>350</v>
      </c>
    </row>
    <row r="274" spans="2:47" s="1" customFormat="1" ht="12">
      <c r="B274" s="38"/>
      <c r="C274" s="39"/>
      <c r="D274" s="228" t="s">
        <v>134</v>
      </c>
      <c r="E274" s="39"/>
      <c r="F274" s="229" t="s">
        <v>351</v>
      </c>
      <c r="G274" s="39"/>
      <c r="H274" s="39"/>
      <c r="I274" s="143"/>
      <c r="J274" s="39"/>
      <c r="K274" s="39"/>
      <c r="L274" s="43"/>
      <c r="M274" s="230"/>
      <c r="N274" s="79"/>
      <c r="O274" s="79"/>
      <c r="P274" s="79"/>
      <c r="Q274" s="79"/>
      <c r="R274" s="79"/>
      <c r="S274" s="79"/>
      <c r="T274" s="80"/>
      <c r="AT274" s="17" t="s">
        <v>134</v>
      </c>
      <c r="AU274" s="17" t="s">
        <v>81</v>
      </c>
    </row>
    <row r="275" spans="2:51" s="13" customFormat="1" ht="12">
      <c r="B275" s="243"/>
      <c r="C275" s="244"/>
      <c r="D275" s="228" t="s">
        <v>138</v>
      </c>
      <c r="E275" s="245" t="s">
        <v>1</v>
      </c>
      <c r="F275" s="246" t="s">
        <v>352</v>
      </c>
      <c r="G275" s="244"/>
      <c r="H275" s="245" t="s">
        <v>1</v>
      </c>
      <c r="I275" s="247"/>
      <c r="J275" s="244"/>
      <c r="K275" s="244"/>
      <c r="L275" s="248"/>
      <c r="M275" s="249"/>
      <c r="N275" s="250"/>
      <c r="O275" s="250"/>
      <c r="P275" s="250"/>
      <c r="Q275" s="250"/>
      <c r="R275" s="250"/>
      <c r="S275" s="250"/>
      <c r="T275" s="251"/>
      <c r="AT275" s="252" t="s">
        <v>138</v>
      </c>
      <c r="AU275" s="252" t="s">
        <v>81</v>
      </c>
      <c r="AV275" s="13" t="s">
        <v>21</v>
      </c>
      <c r="AW275" s="13" t="s">
        <v>35</v>
      </c>
      <c r="AX275" s="13" t="s">
        <v>73</v>
      </c>
      <c r="AY275" s="252" t="s">
        <v>124</v>
      </c>
    </row>
    <row r="276" spans="2:51" s="12" customFormat="1" ht="12">
      <c r="B276" s="232"/>
      <c r="C276" s="233"/>
      <c r="D276" s="228" t="s">
        <v>138</v>
      </c>
      <c r="E276" s="234" t="s">
        <v>1</v>
      </c>
      <c r="F276" s="235" t="s">
        <v>353</v>
      </c>
      <c r="G276" s="233"/>
      <c r="H276" s="236">
        <v>37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138</v>
      </c>
      <c r="AU276" s="242" t="s">
        <v>81</v>
      </c>
      <c r="AV276" s="12" t="s">
        <v>81</v>
      </c>
      <c r="AW276" s="12" t="s">
        <v>35</v>
      </c>
      <c r="AX276" s="12" t="s">
        <v>21</v>
      </c>
      <c r="AY276" s="242" t="s">
        <v>124</v>
      </c>
    </row>
    <row r="277" spans="2:65" s="1" customFormat="1" ht="16.5" customHeight="1">
      <c r="B277" s="38"/>
      <c r="C277" s="216" t="s">
        <v>354</v>
      </c>
      <c r="D277" s="216" t="s">
        <v>127</v>
      </c>
      <c r="E277" s="217" t="s">
        <v>355</v>
      </c>
      <c r="F277" s="218" t="s">
        <v>356</v>
      </c>
      <c r="G277" s="219" t="s">
        <v>130</v>
      </c>
      <c r="H277" s="220">
        <v>37</v>
      </c>
      <c r="I277" s="221"/>
      <c r="J277" s="222">
        <f>ROUND(I277*H277,2)</f>
        <v>0</v>
      </c>
      <c r="K277" s="218" t="s">
        <v>131</v>
      </c>
      <c r="L277" s="43"/>
      <c r="M277" s="223" t="s">
        <v>1</v>
      </c>
      <c r="N277" s="224" t="s">
        <v>44</v>
      </c>
      <c r="O277" s="79"/>
      <c r="P277" s="225">
        <f>O277*H277</f>
        <v>0</v>
      </c>
      <c r="Q277" s="225">
        <v>0.000157</v>
      </c>
      <c r="R277" s="225">
        <f>Q277*H277</f>
        <v>0.005809</v>
      </c>
      <c r="S277" s="225">
        <v>0</v>
      </c>
      <c r="T277" s="226">
        <f>S277*H277</f>
        <v>0</v>
      </c>
      <c r="AR277" s="17" t="s">
        <v>227</v>
      </c>
      <c r="AT277" s="17" t="s">
        <v>127</v>
      </c>
      <c r="AU277" s="17" t="s">
        <v>81</v>
      </c>
      <c r="AY277" s="17" t="s">
        <v>124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17" t="s">
        <v>21</v>
      </c>
      <c r="BK277" s="227">
        <f>ROUND(I277*H277,2)</f>
        <v>0</v>
      </c>
      <c r="BL277" s="17" t="s">
        <v>227</v>
      </c>
      <c r="BM277" s="17" t="s">
        <v>357</v>
      </c>
    </row>
    <row r="278" spans="2:47" s="1" customFormat="1" ht="12">
      <c r="B278" s="38"/>
      <c r="C278" s="39"/>
      <c r="D278" s="228" t="s">
        <v>134</v>
      </c>
      <c r="E278" s="39"/>
      <c r="F278" s="229" t="s">
        <v>358</v>
      </c>
      <c r="G278" s="39"/>
      <c r="H278" s="39"/>
      <c r="I278" s="143"/>
      <c r="J278" s="39"/>
      <c r="K278" s="39"/>
      <c r="L278" s="43"/>
      <c r="M278" s="230"/>
      <c r="N278" s="79"/>
      <c r="O278" s="79"/>
      <c r="P278" s="79"/>
      <c r="Q278" s="79"/>
      <c r="R278" s="79"/>
      <c r="S278" s="79"/>
      <c r="T278" s="80"/>
      <c r="AT278" s="17" t="s">
        <v>134</v>
      </c>
      <c r="AU278" s="17" t="s">
        <v>81</v>
      </c>
    </row>
    <row r="279" spans="2:51" s="13" customFormat="1" ht="12">
      <c r="B279" s="243"/>
      <c r="C279" s="244"/>
      <c r="D279" s="228" t="s">
        <v>138</v>
      </c>
      <c r="E279" s="245" t="s">
        <v>1</v>
      </c>
      <c r="F279" s="246" t="s">
        <v>352</v>
      </c>
      <c r="G279" s="244"/>
      <c r="H279" s="245" t="s">
        <v>1</v>
      </c>
      <c r="I279" s="247"/>
      <c r="J279" s="244"/>
      <c r="K279" s="244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138</v>
      </c>
      <c r="AU279" s="252" t="s">
        <v>81</v>
      </c>
      <c r="AV279" s="13" t="s">
        <v>21</v>
      </c>
      <c r="AW279" s="13" t="s">
        <v>35</v>
      </c>
      <c r="AX279" s="13" t="s">
        <v>73</v>
      </c>
      <c r="AY279" s="252" t="s">
        <v>124</v>
      </c>
    </row>
    <row r="280" spans="2:51" s="12" customFormat="1" ht="12">
      <c r="B280" s="232"/>
      <c r="C280" s="233"/>
      <c r="D280" s="228" t="s">
        <v>138</v>
      </c>
      <c r="E280" s="234" t="s">
        <v>1</v>
      </c>
      <c r="F280" s="235" t="s">
        <v>353</v>
      </c>
      <c r="G280" s="233"/>
      <c r="H280" s="236">
        <v>37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138</v>
      </c>
      <c r="AU280" s="242" t="s">
        <v>81</v>
      </c>
      <c r="AV280" s="12" t="s">
        <v>81</v>
      </c>
      <c r="AW280" s="12" t="s">
        <v>35</v>
      </c>
      <c r="AX280" s="12" t="s">
        <v>21</v>
      </c>
      <c r="AY280" s="242" t="s">
        <v>124</v>
      </c>
    </row>
    <row r="281" spans="2:65" s="1" customFormat="1" ht="16.5" customHeight="1">
      <c r="B281" s="38"/>
      <c r="C281" s="216" t="s">
        <v>359</v>
      </c>
      <c r="D281" s="216" t="s">
        <v>127</v>
      </c>
      <c r="E281" s="217" t="s">
        <v>360</v>
      </c>
      <c r="F281" s="218" t="s">
        <v>361</v>
      </c>
      <c r="G281" s="219" t="s">
        <v>130</v>
      </c>
      <c r="H281" s="220">
        <v>37</v>
      </c>
      <c r="I281" s="221"/>
      <c r="J281" s="222">
        <f>ROUND(I281*H281,2)</f>
        <v>0</v>
      </c>
      <c r="K281" s="218" t="s">
        <v>131</v>
      </c>
      <c r="L281" s="43"/>
      <c r="M281" s="223" t="s">
        <v>1</v>
      </c>
      <c r="N281" s="224" t="s">
        <v>44</v>
      </c>
      <c r="O281" s="79"/>
      <c r="P281" s="225">
        <f>O281*H281</f>
        <v>0</v>
      </c>
      <c r="Q281" s="225">
        <v>0.000526</v>
      </c>
      <c r="R281" s="225">
        <f>Q281*H281</f>
        <v>0.019462</v>
      </c>
      <c r="S281" s="225">
        <v>0</v>
      </c>
      <c r="T281" s="226">
        <f>S281*H281</f>
        <v>0</v>
      </c>
      <c r="AR281" s="17" t="s">
        <v>227</v>
      </c>
      <c r="AT281" s="17" t="s">
        <v>127</v>
      </c>
      <c r="AU281" s="17" t="s">
        <v>81</v>
      </c>
      <c r="AY281" s="17" t="s">
        <v>124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17" t="s">
        <v>21</v>
      </c>
      <c r="BK281" s="227">
        <f>ROUND(I281*H281,2)</f>
        <v>0</v>
      </c>
      <c r="BL281" s="17" t="s">
        <v>227</v>
      </c>
      <c r="BM281" s="17" t="s">
        <v>362</v>
      </c>
    </row>
    <row r="282" spans="2:47" s="1" customFormat="1" ht="12">
      <c r="B282" s="38"/>
      <c r="C282" s="39"/>
      <c r="D282" s="228" t="s">
        <v>134</v>
      </c>
      <c r="E282" s="39"/>
      <c r="F282" s="229" t="s">
        <v>363</v>
      </c>
      <c r="G282" s="39"/>
      <c r="H282" s="39"/>
      <c r="I282" s="143"/>
      <c r="J282" s="39"/>
      <c r="K282" s="39"/>
      <c r="L282" s="43"/>
      <c r="M282" s="230"/>
      <c r="N282" s="79"/>
      <c r="O282" s="79"/>
      <c r="P282" s="79"/>
      <c r="Q282" s="79"/>
      <c r="R282" s="79"/>
      <c r="S282" s="79"/>
      <c r="T282" s="80"/>
      <c r="AT282" s="17" t="s">
        <v>134</v>
      </c>
      <c r="AU282" s="17" t="s">
        <v>81</v>
      </c>
    </row>
    <row r="283" spans="2:51" s="13" customFormat="1" ht="12">
      <c r="B283" s="243"/>
      <c r="C283" s="244"/>
      <c r="D283" s="228" t="s">
        <v>138</v>
      </c>
      <c r="E283" s="245" t="s">
        <v>1</v>
      </c>
      <c r="F283" s="246" t="s">
        <v>352</v>
      </c>
      <c r="G283" s="244"/>
      <c r="H283" s="245" t="s">
        <v>1</v>
      </c>
      <c r="I283" s="247"/>
      <c r="J283" s="244"/>
      <c r="K283" s="244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138</v>
      </c>
      <c r="AU283" s="252" t="s">
        <v>81</v>
      </c>
      <c r="AV283" s="13" t="s">
        <v>21</v>
      </c>
      <c r="AW283" s="13" t="s">
        <v>35</v>
      </c>
      <c r="AX283" s="13" t="s">
        <v>73</v>
      </c>
      <c r="AY283" s="252" t="s">
        <v>124</v>
      </c>
    </row>
    <row r="284" spans="2:51" s="12" customFormat="1" ht="12">
      <c r="B284" s="232"/>
      <c r="C284" s="233"/>
      <c r="D284" s="228" t="s">
        <v>138</v>
      </c>
      <c r="E284" s="234" t="s">
        <v>1</v>
      </c>
      <c r="F284" s="235" t="s">
        <v>353</v>
      </c>
      <c r="G284" s="233"/>
      <c r="H284" s="236">
        <v>37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138</v>
      </c>
      <c r="AU284" s="242" t="s">
        <v>81</v>
      </c>
      <c r="AV284" s="12" t="s">
        <v>81</v>
      </c>
      <c r="AW284" s="12" t="s">
        <v>35</v>
      </c>
      <c r="AX284" s="12" t="s">
        <v>21</v>
      </c>
      <c r="AY284" s="242" t="s">
        <v>124</v>
      </c>
    </row>
    <row r="285" spans="2:65" s="1" customFormat="1" ht="16.5" customHeight="1">
      <c r="B285" s="38"/>
      <c r="C285" s="216" t="s">
        <v>364</v>
      </c>
      <c r="D285" s="216" t="s">
        <v>127</v>
      </c>
      <c r="E285" s="217" t="s">
        <v>365</v>
      </c>
      <c r="F285" s="218" t="s">
        <v>366</v>
      </c>
      <c r="G285" s="219" t="s">
        <v>130</v>
      </c>
      <c r="H285" s="220">
        <v>37</v>
      </c>
      <c r="I285" s="221"/>
      <c r="J285" s="222">
        <f>ROUND(I285*H285,2)</f>
        <v>0</v>
      </c>
      <c r="K285" s="218" t="s">
        <v>131</v>
      </c>
      <c r="L285" s="43"/>
      <c r="M285" s="223" t="s">
        <v>1</v>
      </c>
      <c r="N285" s="224" t="s">
        <v>44</v>
      </c>
      <c r="O285" s="79"/>
      <c r="P285" s="225">
        <f>O285*H285</f>
        <v>0</v>
      </c>
      <c r="Q285" s="225">
        <v>0.0002223</v>
      </c>
      <c r="R285" s="225">
        <f>Q285*H285</f>
        <v>0.0082251</v>
      </c>
      <c r="S285" s="225">
        <v>0</v>
      </c>
      <c r="T285" s="226">
        <f>S285*H285</f>
        <v>0</v>
      </c>
      <c r="AR285" s="17" t="s">
        <v>227</v>
      </c>
      <c r="AT285" s="17" t="s">
        <v>127</v>
      </c>
      <c r="AU285" s="17" t="s">
        <v>81</v>
      </c>
      <c r="AY285" s="17" t="s">
        <v>124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17" t="s">
        <v>21</v>
      </c>
      <c r="BK285" s="227">
        <f>ROUND(I285*H285,2)</f>
        <v>0</v>
      </c>
      <c r="BL285" s="17" t="s">
        <v>227</v>
      </c>
      <c r="BM285" s="17" t="s">
        <v>367</v>
      </c>
    </row>
    <row r="286" spans="2:47" s="1" customFormat="1" ht="12">
      <c r="B286" s="38"/>
      <c r="C286" s="39"/>
      <c r="D286" s="228" t="s">
        <v>134</v>
      </c>
      <c r="E286" s="39"/>
      <c r="F286" s="229" t="s">
        <v>368</v>
      </c>
      <c r="G286" s="39"/>
      <c r="H286" s="39"/>
      <c r="I286" s="143"/>
      <c r="J286" s="39"/>
      <c r="K286" s="39"/>
      <c r="L286" s="43"/>
      <c r="M286" s="230"/>
      <c r="N286" s="79"/>
      <c r="O286" s="79"/>
      <c r="P286" s="79"/>
      <c r="Q286" s="79"/>
      <c r="R286" s="79"/>
      <c r="S286" s="79"/>
      <c r="T286" s="80"/>
      <c r="AT286" s="17" t="s">
        <v>134</v>
      </c>
      <c r="AU286" s="17" t="s">
        <v>81</v>
      </c>
    </row>
    <row r="287" spans="2:51" s="13" customFormat="1" ht="12">
      <c r="B287" s="243"/>
      <c r="C287" s="244"/>
      <c r="D287" s="228" t="s">
        <v>138</v>
      </c>
      <c r="E287" s="245" t="s">
        <v>1</v>
      </c>
      <c r="F287" s="246" t="s">
        <v>352</v>
      </c>
      <c r="G287" s="244"/>
      <c r="H287" s="245" t="s">
        <v>1</v>
      </c>
      <c r="I287" s="247"/>
      <c r="J287" s="244"/>
      <c r="K287" s="244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138</v>
      </c>
      <c r="AU287" s="252" t="s">
        <v>81</v>
      </c>
      <c r="AV287" s="13" t="s">
        <v>21</v>
      </c>
      <c r="AW287" s="13" t="s">
        <v>35</v>
      </c>
      <c r="AX287" s="13" t="s">
        <v>73</v>
      </c>
      <c r="AY287" s="252" t="s">
        <v>124</v>
      </c>
    </row>
    <row r="288" spans="2:51" s="12" customFormat="1" ht="12">
      <c r="B288" s="232"/>
      <c r="C288" s="233"/>
      <c r="D288" s="228" t="s">
        <v>138</v>
      </c>
      <c r="E288" s="234" t="s">
        <v>1</v>
      </c>
      <c r="F288" s="235" t="s">
        <v>353</v>
      </c>
      <c r="G288" s="233"/>
      <c r="H288" s="236">
        <v>37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AT288" s="242" t="s">
        <v>138</v>
      </c>
      <c r="AU288" s="242" t="s">
        <v>81</v>
      </c>
      <c r="AV288" s="12" t="s">
        <v>81</v>
      </c>
      <c r="AW288" s="12" t="s">
        <v>35</v>
      </c>
      <c r="AX288" s="12" t="s">
        <v>21</v>
      </c>
      <c r="AY288" s="242" t="s">
        <v>124</v>
      </c>
    </row>
    <row r="289" spans="2:65" s="1" customFormat="1" ht="16.5" customHeight="1">
      <c r="B289" s="38"/>
      <c r="C289" s="216" t="s">
        <v>369</v>
      </c>
      <c r="D289" s="216" t="s">
        <v>127</v>
      </c>
      <c r="E289" s="217" t="s">
        <v>370</v>
      </c>
      <c r="F289" s="218" t="s">
        <v>371</v>
      </c>
      <c r="G289" s="219" t="s">
        <v>130</v>
      </c>
      <c r="H289" s="220">
        <v>37</v>
      </c>
      <c r="I289" s="221"/>
      <c r="J289" s="222">
        <f>ROUND(I289*H289,2)</f>
        <v>0</v>
      </c>
      <c r="K289" s="218" t="s">
        <v>131</v>
      </c>
      <c r="L289" s="43"/>
      <c r="M289" s="223" t="s">
        <v>1</v>
      </c>
      <c r="N289" s="224" t="s">
        <v>44</v>
      </c>
      <c r="O289" s="79"/>
      <c r="P289" s="225">
        <f>O289*H289</f>
        <v>0</v>
      </c>
      <c r="Q289" s="225">
        <v>0.000229</v>
      </c>
      <c r="R289" s="225">
        <f>Q289*H289</f>
        <v>0.008473</v>
      </c>
      <c r="S289" s="225">
        <v>0</v>
      </c>
      <c r="T289" s="226">
        <f>S289*H289</f>
        <v>0</v>
      </c>
      <c r="AR289" s="17" t="s">
        <v>227</v>
      </c>
      <c r="AT289" s="17" t="s">
        <v>127</v>
      </c>
      <c r="AU289" s="17" t="s">
        <v>81</v>
      </c>
      <c r="AY289" s="17" t="s">
        <v>124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17" t="s">
        <v>21</v>
      </c>
      <c r="BK289" s="227">
        <f>ROUND(I289*H289,2)</f>
        <v>0</v>
      </c>
      <c r="BL289" s="17" t="s">
        <v>227</v>
      </c>
      <c r="BM289" s="17" t="s">
        <v>372</v>
      </c>
    </row>
    <row r="290" spans="2:47" s="1" customFormat="1" ht="12">
      <c r="B290" s="38"/>
      <c r="C290" s="39"/>
      <c r="D290" s="228" t="s">
        <v>134</v>
      </c>
      <c r="E290" s="39"/>
      <c r="F290" s="229" t="s">
        <v>373</v>
      </c>
      <c r="G290" s="39"/>
      <c r="H290" s="39"/>
      <c r="I290" s="143"/>
      <c r="J290" s="39"/>
      <c r="K290" s="39"/>
      <c r="L290" s="43"/>
      <c r="M290" s="230"/>
      <c r="N290" s="79"/>
      <c r="O290" s="79"/>
      <c r="P290" s="79"/>
      <c r="Q290" s="79"/>
      <c r="R290" s="79"/>
      <c r="S290" s="79"/>
      <c r="T290" s="80"/>
      <c r="AT290" s="17" t="s">
        <v>134</v>
      </c>
      <c r="AU290" s="17" t="s">
        <v>81</v>
      </c>
    </row>
    <row r="291" spans="2:51" s="13" customFormat="1" ht="12">
      <c r="B291" s="243"/>
      <c r="C291" s="244"/>
      <c r="D291" s="228" t="s">
        <v>138</v>
      </c>
      <c r="E291" s="245" t="s">
        <v>1</v>
      </c>
      <c r="F291" s="246" t="s">
        <v>352</v>
      </c>
      <c r="G291" s="244"/>
      <c r="H291" s="245" t="s">
        <v>1</v>
      </c>
      <c r="I291" s="247"/>
      <c r="J291" s="244"/>
      <c r="K291" s="244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138</v>
      </c>
      <c r="AU291" s="252" t="s">
        <v>81</v>
      </c>
      <c r="AV291" s="13" t="s">
        <v>21</v>
      </c>
      <c r="AW291" s="13" t="s">
        <v>35</v>
      </c>
      <c r="AX291" s="13" t="s">
        <v>73</v>
      </c>
      <c r="AY291" s="252" t="s">
        <v>124</v>
      </c>
    </row>
    <row r="292" spans="2:51" s="12" customFormat="1" ht="12">
      <c r="B292" s="232"/>
      <c r="C292" s="233"/>
      <c r="D292" s="228" t="s">
        <v>138</v>
      </c>
      <c r="E292" s="234" t="s">
        <v>1</v>
      </c>
      <c r="F292" s="235" t="s">
        <v>353</v>
      </c>
      <c r="G292" s="233"/>
      <c r="H292" s="236">
        <v>37</v>
      </c>
      <c r="I292" s="237"/>
      <c r="J292" s="233"/>
      <c r="K292" s="233"/>
      <c r="L292" s="238"/>
      <c r="M292" s="276"/>
      <c r="N292" s="277"/>
      <c r="O292" s="277"/>
      <c r="P292" s="277"/>
      <c r="Q292" s="277"/>
      <c r="R292" s="277"/>
      <c r="S292" s="277"/>
      <c r="T292" s="278"/>
      <c r="AT292" s="242" t="s">
        <v>138</v>
      </c>
      <c r="AU292" s="242" t="s">
        <v>81</v>
      </c>
      <c r="AV292" s="12" t="s">
        <v>81</v>
      </c>
      <c r="AW292" s="12" t="s">
        <v>35</v>
      </c>
      <c r="AX292" s="12" t="s">
        <v>21</v>
      </c>
      <c r="AY292" s="242" t="s">
        <v>124</v>
      </c>
    </row>
    <row r="293" spans="2:12" s="1" customFormat="1" ht="6.95" customHeight="1">
      <c r="B293" s="57"/>
      <c r="C293" s="58"/>
      <c r="D293" s="58"/>
      <c r="E293" s="58"/>
      <c r="F293" s="58"/>
      <c r="G293" s="58"/>
      <c r="H293" s="58"/>
      <c r="I293" s="167"/>
      <c r="J293" s="58"/>
      <c r="K293" s="58"/>
      <c r="L293" s="43"/>
    </row>
  </sheetData>
  <sheetProtection password="CC35" sheet="1" objects="1" scenarios="1" formatColumns="0" formatRows="0" autoFilter="0"/>
  <autoFilter ref="C94:K2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88</v>
      </c>
    </row>
    <row r="3" spans="2:46" ht="6.95" customHeight="1" hidden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81</v>
      </c>
    </row>
    <row r="4" spans="2:46" ht="24.95" customHeight="1" hidden="1">
      <c r="B4" s="20"/>
      <c r="D4" s="140" t="s">
        <v>89</v>
      </c>
      <c r="L4" s="20"/>
      <c r="M4" s="24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141" t="s">
        <v>16</v>
      </c>
      <c r="L6" s="20"/>
    </row>
    <row r="7" spans="2:12" ht="16.5" customHeight="1" hidden="1">
      <c r="B7" s="20"/>
      <c r="E7" s="142" t="str">
        <f>'Rekapitulace stavby'!K6</f>
        <v>Oprava fasády objektu KAVÁRNY UNION v České Lípě - revize 26.8.2019</v>
      </c>
      <c r="F7" s="141"/>
      <c r="G7" s="141"/>
      <c r="H7" s="141"/>
      <c r="L7" s="20"/>
    </row>
    <row r="8" spans="2:12" ht="12" customHeight="1" hidden="1">
      <c r="B8" s="20"/>
      <c r="D8" s="141" t="s">
        <v>90</v>
      </c>
      <c r="L8" s="20"/>
    </row>
    <row r="9" spans="2:12" s="1" customFormat="1" ht="16.5" customHeight="1" hidden="1">
      <c r="B9" s="43"/>
      <c r="E9" s="142" t="s">
        <v>91</v>
      </c>
      <c r="F9" s="1"/>
      <c r="G9" s="1"/>
      <c r="H9" s="1"/>
      <c r="I9" s="143"/>
      <c r="L9" s="43"/>
    </row>
    <row r="10" spans="2:12" s="1" customFormat="1" ht="12" customHeight="1" hidden="1">
      <c r="B10" s="43"/>
      <c r="D10" s="141" t="s">
        <v>92</v>
      </c>
      <c r="I10" s="143"/>
      <c r="L10" s="43"/>
    </row>
    <row r="11" spans="2:12" s="1" customFormat="1" ht="36.95" customHeight="1" hidden="1">
      <c r="B11" s="43"/>
      <c r="E11" s="144" t="s">
        <v>374</v>
      </c>
      <c r="F11" s="1"/>
      <c r="G11" s="1"/>
      <c r="H11" s="1"/>
      <c r="I11" s="143"/>
      <c r="L11" s="43"/>
    </row>
    <row r="12" spans="2:12" s="1" customFormat="1" ht="12" hidden="1">
      <c r="B12" s="43"/>
      <c r="I12" s="143"/>
      <c r="L12" s="43"/>
    </row>
    <row r="13" spans="2:12" s="1" customFormat="1" ht="12" customHeight="1" hidden="1">
      <c r="B13" s="43"/>
      <c r="D13" s="141" t="s">
        <v>19</v>
      </c>
      <c r="F13" s="17" t="s">
        <v>1</v>
      </c>
      <c r="I13" s="145" t="s">
        <v>20</v>
      </c>
      <c r="J13" s="17" t="s">
        <v>1</v>
      </c>
      <c r="L13" s="43"/>
    </row>
    <row r="14" spans="2:12" s="1" customFormat="1" ht="12" customHeight="1" hidden="1">
      <c r="B14" s="43"/>
      <c r="D14" s="141" t="s">
        <v>22</v>
      </c>
      <c r="F14" s="17" t="s">
        <v>23</v>
      </c>
      <c r="I14" s="145" t="s">
        <v>24</v>
      </c>
      <c r="J14" s="146" t="str">
        <f>'Rekapitulace stavby'!AN8</f>
        <v>29. 6. 2017</v>
      </c>
      <c r="L14" s="43"/>
    </row>
    <row r="15" spans="2:12" s="1" customFormat="1" ht="10.8" customHeight="1" hidden="1">
      <c r="B15" s="43"/>
      <c r="I15" s="143"/>
      <c r="L15" s="43"/>
    </row>
    <row r="16" spans="2:12" s="1" customFormat="1" ht="12" customHeight="1" hidden="1">
      <c r="B16" s="43"/>
      <c r="D16" s="141" t="s">
        <v>28</v>
      </c>
      <c r="I16" s="145" t="s">
        <v>29</v>
      </c>
      <c r="J16" s="17" t="str">
        <f>IF('Rekapitulace stavby'!AN10="","",'Rekapitulace stavby'!AN10)</f>
        <v/>
      </c>
      <c r="L16" s="43"/>
    </row>
    <row r="17" spans="2:12" s="1" customFormat="1" ht="18" customHeight="1" hidden="1">
      <c r="B17" s="43"/>
      <c r="E17" s="17" t="str">
        <f>IF('Rekapitulace stavby'!E11="","",'Rekapitulace stavby'!E11)</f>
        <v xml:space="preserve"> </v>
      </c>
      <c r="I17" s="145" t="s">
        <v>31</v>
      </c>
      <c r="J17" s="17" t="str">
        <f>IF('Rekapitulace stavby'!AN11="","",'Rekapitulace stavby'!AN11)</f>
        <v/>
      </c>
      <c r="L17" s="43"/>
    </row>
    <row r="18" spans="2:12" s="1" customFormat="1" ht="6.95" customHeight="1" hidden="1">
      <c r="B18" s="43"/>
      <c r="I18" s="143"/>
      <c r="L18" s="43"/>
    </row>
    <row r="19" spans="2:12" s="1" customFormat="1" ht="12" customHeight="1" hidden="1">
      <c r="B19" s="43"/>
      <c r="D19" s="141" t="s">
        <v>32</v>
      </c>
      <c r="I19" s="145" t="s">
        <v>29</v>
      </c>
      <c r="J19" s="33" t="str">
        <f>'Rekapitulace stavby'!AN13</f>
        <v>Vyplň údaj</v>
      </c>
      <c r="L19" s="43"/>
    </row>
    <row r="20" spans="2:12" s="1" customFormat="1" ht="18" customHeight="1" hidden="1">
      <c r="B20" s="43"/>
      <c r="E20" s="33" t="str">
        <f>'Rekapitulace stavby'!E14</f>
        <v>Vyplň údaj</v>
      </c>
      <c r="F20" s="17"/>
      <c r="G20" s="17"/>
      <c r="H20" s="17"/>
      <c r="I20" s="145" t="s">
        <v>31</v>
      </c>
      <c r="J20" s="33" t="str">
        <f>'Rekapitulace stavby'!AN14</f>
        <v>Vyplň údaj</v>
      </c>
      <c r="L20" s="43"/>
    </row>
    <row r="21" spans="2:12" s="1" customFormat="1" ht="6.95" customHeight="1" hidden="1">
      <c r="B21" s="43"/>
      <c r="I21" s="143"/>
      <c r="L21" s="43"/>
    </row>
    <row r="22" spans="2:12" s="1" customFormat="1" ht="12" customHeight="1" hidden="1">
      <c r="B22" s="43"/>
      <c r="D22" s="141" t="s">
        <v>34</v>
      </c>
      <c r="I22" s="145" t="s">
        <v>29</v>
      </c>
      <c r="J22" s="17" t="str">
        <f>IF('Rekapitulace stavby'!AN16="","",'Rekapitulace stavby'!AN16)</f>
        <v/>
      </c>
      <c r="L22" s="43"/>
    </row>
    <row r="23" spans="2:12" s="1" customFormat="1" ht="18" customHeight="1" hidden="1">
      <c r="B23" s="43"/>
      <c r="E23" s="17" t="str">
        <f>IF('Rekapitulace stavby'!E17="","",'Rekapitulace stavby'!E17)</f>
        <v xml:space="preserve"> </v>
      </c>
      <c r="I23" s="145" t="s">
        <v>31</v>
      </c>
      <c r="J23" s="17" t="str">
        <f>IF('Rekapitulace stavby'!AN17="","",'Rekapitulace stavby'!AN17)</f>
        <v/>
      </c>
      <c r="L23" s="43"/>
    </row>
    <row r="24" spans="2:12" s="1" customFormat="1" ht="6.95" customHeight="1" hidden="1">
      <c r="B24" s="43"/>
      <c r="I24" s="143"/>
      <c r="L24" s="43"/>
    </row>
    <row r="25" spans="2:12" s="1" customFormat="1" ht="12" customHeight="1" hidden="1">
      <c r="B25" s="43"/>
      <c r="D25" s="141" t="s">
        <v>36</v>
      </c>
      <c r="I25" s="145" t="s">
        <v>29</v>
      </c>
      <c r="J25" s="17" t="str">
        <f>IF('Rekapitulace stavby'!AN19="","",'Rekapitulace stavby'!AN19)</f>
        <v/>
      </c>
      <c r="L25" s="43"/>
    </row>
    <row r="26" spans="2:12" s="1" customFormat="1" ht="18" customHeight="1" hidden="1">
      <c r="B26" s="43"/>
      <c r="E26" s="17" t="str">
        <f>IF('Rekapitulace stavby'!E20="","",'Rekapitulace stavby'!E20)</f>
        <v xml:space="preserve"> </v>
      </c>
      <c r="I26" s="145" t="s">
        <v>31</v>
      </c>
      <c r="J26" s="17" t="str">
        <f>IF('Rekapitulace stavby'!AN20="","",'Rekapitulace stavby'!AN20)</f>
        <v/>
      </c>
      <c r="L26" s="43"/>
    </row>
    <row r="27" spans="2:12" s="1" customFormat="1" ht="6.95" customHeight="1" hidden="1">
      <c r="B27" s="43"/>
      <c r="I27" s="143"/>
      <c r="L27" s="43"/>
    </row>
    <row r="28" spans="2:12" s="1" customFormat="1" ht="12" customHeight="1" hidden="1">
      <c r="B28" s="43"/>
      <c r="D28" s="141" t="s">
        <v>37</v>
      </c>
      <c r="I28" s="143"/>
      <c r="L28" s="43"/>
    </row>
    <row r="29" spans="2:12" s="7" customFormat="1" ht="16.5" customHeight="1" hidden="1">
      <c r="B29" s="147"/>
      <c r="E29" s="148" t="s">
        <v>1</v>
      </c>
      <c r="F29" s="148"/>
      <c r="G29" s="148"/>
      <c r="H29" s="148"/>
      <c r="I29" s="149"/>
      <c r="L29" s="147"/>
    </row>
    <row r="30" spans="2:12" s="1" customFormat="1" ht="6.95" customHeight="1" hidden="1">
      <c r="B30" s="43"/>
      <c r="I30" s="143"/>
      <c r="L30" s="43"/>
    </row>
    <row r="31" spans="2:12" s="1" customFormat="1" ht="6.95" customHeight="1" hidden="1">
      <c r="B31" s="43"/>
      <c r="D31" s="71"/>
      <c r="E31" s="71"/>
      <c r="F31" s="71"/>
      <c r="G31" s="71"/>
      <c r="H31" s="71"/>
      <c r="I31" s="150"/>
      <c r="J31" s="71"/>
      <c r="K31" s="71"/>
      <c r="L31" s="43"/>
    </row>
    <row r="32" spans="2:12" s="1" customFormat="1" ht="25.4" customHeight="1" hidden="1">
      <c r="B32" s="43"/>
      <c r="D32" s="151" t="s">
        <v>39</v>
      </c>
      <c r="I32" s="143"/>
      <c r="J32" s="152">
        <f>ROUND(J91,2)</f>
        <v>0</v>
      </c>
      <c r="L32" s="43"/>
    </row>
    <row r="33" spans="2:12" s="1" customFormat="1" ht="6.95" customHeight="1" hidden="1">
      <c r="B33" s="43"/>
      <c r="D33" s="71"/>
      <c r="E33" s="71"/>
      <c r="F33" s="71"/>
      <c r="G33" s="71"/>
      <c r="H33" s="71"/>
      <c r="I33" s="150"/>
      <c r="J33" s="71"/>
      <c r="K33" s="71"/>
      <c r="L33" s="43"/>
    </row>
    <row r="34" spans="2:12" s="1" customFormat="1" ht="14.4" customHeight="1" hidden="1">
      <c r="B34" s="43"/>
      <c r="F34" s="153" t="s">
        <v>41</v>
      </c>
      <c r="I34" s="154" t="s">
        <v>40</v>
      </c>
      <c r="J34" s="153" t="s">
        <v>42</v>
      </c>
      <c r="L34" s="43"/>
    </row>
    <row r="35" spans="2:12" s="1" customFormat="1" ht="14.4" customHeight="1" hidden="1">
      <c r="B35" s="43"/>
      <c r="D35" s="141" t="s">
        <v>43</v>
      </c>
      <c r="E35" s="141" t="s">
        <v>44</v>
      </c>
      <c r="F35" s="155">
        <f>ROUND((SUM(BE91:BE116)),2)</f>
        <v>0</v>
      </c>
      <c r="I35" s="156">
        <v>0.21</v>
      </c>
      <c r="J35" s="155">
        <f>ROUND(((SUM(BE91:BE116))*I35),2)</f>
        <v>0</v>
      </c>
      <c r="L35" s="43"/>
    </row>
    <row r="36" spans="2:12" s="1" customFormat="1" ht="14.4" customHeight="1" hidden="1">
      <c r="B36" s="43"/>
      <c r="E36" s="141" t="s">
        <v>45</v>
      </c>
      <c r="F36" s="155">
        <f>ROUND((SUM(BF91:BF116)),2)</f>
        <v>0</v>
      </c>
      <c r="I36" s="156">
        <v>0.15</v>
      </c>
      <c r="J36" s="155">
        <f>ROUND(((SUM(BF91:BF116))*I36),2)</f>
        <v>0</v>
      </c>
      <c r="L36" s="43"/>
    </row>
    <row r="37" spans="2:12" s="1" customFormat="1" ht="14.4" customHeight="1" hidden="1">
      <c r="B37" s="43"/>
      <c r="E37" s="141" t="s">
        <v>46</v>
      </c>
      <c r="F37" s="155">
        <f>ROUND((SUM(BG91:BG116)),2)</f>
        <v>0</v>
      </c>
      <c r="I37" s="156">
        <v>0.21</v>
      </c>
      <c r="J37" s="155">
        <f>0</f>
        <v>0</v>
      </c>
      <c r="L37" s="43"/>
    </row>
    <row r="38" spans="2:12" s="1" customFormat="1" ht="14.4" customHeight="1" hidden="1">
      <c r="B38" s="43"/>
      <c r="E38" s="141" t="s">
        <v>47</v>
      </c>
      <c r="F38" s="155">
        <f>ROUND((SUM(BH91:BH116)),2)</f>
        <v>0</v>
      </c>
      <c r="I38" s="156">
        <v>0.15</v>
      </c>
      <c r="J38" s="155">
        <f>0</f>
        <v>0</v>
      </c>
      <c r="L38" s="43"/>
    </row>
    <row r="39" spans="2:12" s="1" customFormat="1" ht="14.4" customHeight="1" hidden="1">
      <c r="B39" s="43"/>
      <c r="E39" s="141" t="s">
        <v>48</v>
      </c>
      <c r="F39" s="155">
        <f>ROUND((SUM(BI91:BI116)),2)</f>
        <v>0</v>
      </c>
      <c r="I39" s="156">
        <v>0</v>
      </c>
      <c r="J39" s="155">
        <f>0</f>
        <v>0</v>
      </c>
      <c r="L39" s="43"/>
    </row>
    <row r="40" spans="2:12" s="1" customFormat="1" ht="6.95" customHeight="1" hidden="1">
      <c r="B40" s="43"/>
      <c r="I40" s="143"/>
      <c r="L40" s="43"/>
    </row>
    <row r="41" spans="2:12" s="1" customFormat="1" ht="25.4" customHeight="1" hidden="1">
      <c r="B41" s="43"/>
      <c r="C41" s="157"/>
      <c r="D41" s="158" t="s">
        <v>49</v>
      </c>
      <c r="E41" s="159"/>
      <c r="F41" s="159"/>
      <c r="G41" s="160" t="s">
        <v>50</v>
      </c>
      <c r="H41" s="161" t="s">
        <v>51</v>
      </c>
      <c r="I41" s="162"/>
      <c r="J41" s="163">
        <f>SUM(J32:J39)</f>
        <v>0</v>
      </c>
      <c r="K41" s="164"/>
      <c r="L41" s="43"/>
    </row>
    <row r="42" spans="2:12" s="1" customFormat="1" ht="14.4" customHeight="1" hidden="1">
      <c r="B42" s="165"/>
      <c r="C42" s="166"/>
      <c r="D42" s="166"/>
      <c r="E42" s="166"/>
      <c r="F42" s="166"/>
      <c r="G42" s="166"/>
      <c r="H42" s="166"/>
      <c r="I42" s="167"/>
      <c r="J42" s="166"/>
      <c r="K42" s="166"/>
      <c r="L42" s="43"/>
    </row>
    <row r="43" ht="12" hidden="1"/>
    <row r="44" ht="12" hidden="1"/>
    <row r="45" ht="12" hidden="1"/>
    <row r="46" spans="2:12" s="1" customFormat="1" ht="6.95" customHeight="1" hidden="1">
      <c r="B46" s="168"/>
      <c r="C46" s="169"/>
      <c r="D46" s="169"/>
      <c r="E46" s="169"/>
      <c r="F46" s="169"/>
      <c r="G46" s="169"/>
      <c r="H46" s="169"/>
      <c r="I46" s="170"/>
      <c r="J46" s="169"/>
      <c r="K46" s="169"/>
      <c r="L46" s="43"/>
    </row>
    <row r="47" spans="2:12" s="1" customFormat="1" ht="24.95" customHeight="1" hidden="1">
      <c r="B47" s="38"/>
      <c r="C47" s="23" t="s">
        <v>94</v>
      </c>
      <c r="D47" s="39"/>
      <c r="E47" s="39"/>
      <c r="F47" s="39"/>
      <c r="G47" s="39"/>
      <c r="H47" s="39"/>
      <c r="I47" s="143"/>
      <c r="J47" s="39"/>
      <c r="K47" s="39"/>
      <c r="L47" s="43"/>
    </row>
    <row r="48" spans="2:12" s="1" customFormat="1" ht="6.95" customHeight="1" hidden="1">
      <c r="B48" s="38"/>
      <c r="C48" s="39"/>
      <c r="D48" s="39"/>
      <c r="E48" s="39"/>
      <c r="F48" s="39"/>
      <c r="G48" s="39"/>
      <c r="H48" s="39"/>
      <c r="I48" s="143"/>
      <c r="J48" s="39"/>
      <c r="K48" s="39"/>
      <c r="L48" s="43"/>
    </row>
    <row r="49" spans="2:12" s="1" customFormat="1" ht="12" customHeight="1" hidden="1">
      <c r="B49" s="38"/>
      <c r="C49" s="32" t="s">
        <v>16</v>
      </c>
      <c r="D49" s="39"/>
      <c r="E49" s="39"/>
      <c r="F49" s="39"/>
      <c r="G49" s="39"/>
      <c r="H49" s="39"/>
      <c r="I49" s="143"/>
      <c r="J49" s="39"/>
      <c r="K49" s="39"/>
      <c r="L49" s="43"/>
    </row>
    <row r="50" spans="2:12" s="1" customFormat="1" ht="16.5" customHeight="1" hidden="1">
      <c r="B50" s="38"/>
      <c r="C50" s="39"/>
      <c r="D50" s="39"/>
      <c r="E50" s="171" t="str">
        <f>E7</f>
        <v>Oprava fasády objektu KAVÁRNY UNION v České Lípě - revize 26.8.2019</v>
      </c>
      <c r="F50" s="32"/>
      <c r="G50" s="32"/>
      <c r="H50" s="32"/>
      <c r="I50" s="143"/>
      <c r="J50" s="39"/>
      <c r="K50" s="39"/>
      <c r="L50" s="43"/>
    </row>
    <row r="51" spans="2:12" ht="12" customHeight="1" hidden="1">
      <c r="B51" s="21"/>
      <c r="C51" s="32" t="s">
        <v>90</v>
      </c>
      <c r="D51" s="22"/>
      <c r="E51" s="22"/>
      <c r="F51" s="22"/>
      <c r="G51" s="22"/>
      <c r="H51" s="22"/>
      <c r="I51" s="136"/>
      <c r="J51" s="22"/>
      <c r="K51" s="22"/>
      <c r="L51" s="20"/>
    </row>
    <row r="52" spans="2:12" s="1" customFormat="1" ht="16.5" customHeight="1" hidden="1">
      <c r="B52" s="38"/>
      <c r="C52" s="39"/>
      <c r="D52" s="39"/>
      <c r="E52" s="171" t="s">
        <v>91</v>
      </c>
      <c r="F52" s="39"/>
      <c r="G52" s="39"/>
      <c r="H52" s="39"/>
      <c r="I52" s="143"/>
      <c r="J52" s="39"/>
      <c r="K52" s="39"/>
      <c r="L52" s="43"/>
    </row>
    <row r="53" spans="2:12" s="1" customFormat="1" ht="12" customHeight="1" hidden="1">
      <c r="B53" s="38"/>
      <c r="C53" s="32" t="s">
        <v>92</v>
      </c>
      <c r="D53" s="39"/>
      <c r="E53" s="39"/>
      <c r="F53" s="39"/>
      <c r="G53" s="39"/>
      <c r="H53" s="39"/>
      <c r="I53" s="143"/>
      <c r="J53" s="39"/>
      <c r="K53" s="39"/>
      <c r="L53" s="43"/>
    </row>
    <row r="54" spans="2:12" s="1" customFormat="1" ht="16.5" customHeight="1" hidden="1">
      <c r="B54" s="38"/>
      <c r="C54" s="39"/>
      <c r="D54" s="39"/>
      <c r="E54" s="64" t="str">
        <f>E11</f>
        <v>170629-1-3 - VRN</v>
      </c>
      <c r="F54" s="39"/>
      <c r="G54" s="39"/>
      <c r="H54" s="39"/>
      <c r="I54" s="143"/>
      <c r="J54" s="39"/>
      <c r="K54" s="39"/>
      <c r="L54" s="43"/>
    </row>
    <row r="55" spans="2:12" s="1" customFormat="1" ht="6.95" customHeight="1" hidden="1">
      <c r="B55" s="38"/>
      <c r="C55" s="39"/>
      <c r="D55" s="39"/>
      <c r="E55" s="39"/>
      <c r="F55" s="39"/>
      <c r="G55" s="39"/>
      <c r="H55" s="39"/>
      <c r="I55" s="143"/>
      <c r="J55" s="39"/>
      <c r="K55" s="39"/>
      <c r="L55" s="43"/>
    </row>
    <row r="56" spans="2:12" s="1" customFormat="1" ht="12" customHeight="1" hidden="1">
      <c r="B56" s="38"/>
      <c r="C56" s="32" t="s">
        <v>22</v>
      </c>
      <c r="D56" s="39"/>
      <c r="E56" s="39"/>
      <c r="F56" s="27" t="str">
        <f>F14</f>
        <v>JINDŘICHA Z LIPÉ 113/24 Č. LÍPA, Česká Lípa</v>
      </c>
      <c r="G56" s="39"/>
      <c r="H56" s="39"/>
      <c r="I56" s="145" t="s">
        <v>24</v>
      </c>
      <c r="J56" s="67" t="str">
        <f>IF(J14="","",J14)</f>
        <v>29. 6. 2017</v>
      </c>
      <c r="K56" s="39"/>
      <c r="L56" s="43"/>
    </row>
    <row r="57" spans="2:12" s="1" customFormat="1" ht="6.95" customHeight="1" hidden="1">
      <c r="B57" s="38"/>
      <c r="C57" s="39"/>
      <c r="D57" s="39"/>
      <c r="E57" s="39"/>
      <c r="F57" s="39"/>
      <c r="G57" s="39"/>
      <c r="H57" s="39"/>
      <c r="I57" s="143"/>
      <c r="J57" s="39"/>
      <c r="K57" s="39"/>
      <c r="L57" s="43"/>
    </row>
    <row r="58" spans="2:12" s="1" customFormat="1" ht="13.65" customHeight="1" hidden="1">
      <c r="B58" s="38"/>
      <c r="C58" s="32" t="s">
        <v>28</v>
      </c>
      <c r="D58" s="39"/>
      <c r="E58" s="39"/>
      <c r="F58" s="27" t="str">
        <f>E17</f>
        <v xml:space="preserve"> </v>
      </c>
      <c r="G58" s="39"/>
      <c r="H58" s="39"/>
      <c r="I58" s="145" t="s">
        <v>34</v>
      </c>
      <c r="J58" s="36" t="str">
        <f>E23</f>
        <v xml:space="preserve"> </v>
      </c>
      <c r="K58" s="39"/>
      <c r="L58" s="43"/>
    </row>
    <row r="59" spans="2:12" s="1" customFormat="1" ht="13.65" customHeight="1" hidden="1">
      <c r="B59" s="38"/>
      <c r="C59" s="32" t="s">
        <v>32</v>
      </c>
      <c r="D59" s="39"/>
      <c r="E59" s="39"/>
      <c r="F59" s="27" t="str">
        <f>IF(E20="","",E20)</f>
        <v>Vyplň údaj</v>
      </c>
      <c r="G59" s="39"/>
      <c r="H59" s="39"/>
      <c r="I59" s="145" t="s">
        <v>36</v>
      </c>
      <c r="J59" s="36" t="str">
        <f>E26</f>
        <v xml:space="preserve"> </v>
      </c>
      <c r="K59" s="39"/>
      <c r="L59" s="43"/>
    </row>
    <row r="60" spans="2:12" s="1" customFormat="1" ht="10.3" customHeight="1" hidden="1">
      <c r="B60" s="38"/>
      <c r="C60" s="39"/>
      <c r="D60" s="39"/>
      <c r="E60" s="39"/>
      <c r="F60" s="39"/>
      <c r="G60" s="39"/>
      <c r="H60" s="39"/>
      <c r="I60" s="143"/>
      <c r="J60" s="39"/>
      <c r="K60" s="39"/>
      <c r="L60" s="43"/>
    </row>
    <row r="61" spans="2:12" s="1" customFormat="1" ht="29.25" customHeight="1" hidden="1">
      <c r="B61" s="38"/>
      <c r="C61" s="172" t="s">
        <v>95</v>
      </c>
      <c r="D61" s="173"/>
      <c r="E61" s="173"/>
      <c r="F61" s="173"/>
      <c r="G61" s="173"/>
      <c r="H61" s="173"/>
      <c r="I61" s="174"/>
      <c r="J61" s="175" t="s">
        <v>96</v>
      </c>
      <c r="K61" s="173"/>
      <c r="L61" s="43"/>
    </row>
    <row r="62" spans="2:12" s="1" customFormat="1" ht="10.3" customHeight="1" hidden="1">
      <c r="B62" s="38"/>
      <c r="C62" s="39"/>
      <c r="D62" s="39"/>
      <c r="E62" s="39"/>
      <c r="F62" s="39"/>
      <c r="G62" s="39"/>
      <c r="H62" s="39"/>
      <c r="I62" s="143"/>
      <c r="J62" s="39"/>
      <c r="K62" s="39"/>
      <c r="L62" s="43"/>
    </row>
    <row r="63" spans="2:47" s="1" customFormat="1" ht="22.8" customHeight="1" hidden="1">
      <c r="B63" s="38"/>
      <c r="C63" s="176" t="s">
        <v>97</v>
      </c>
      <c r="D63" s="39"/>
      <c r="E63" s="39"/>
      <c r="F63" s="39"/>
      <c r="G63" s="39"/>
      <c r="H63" s="39"/>
      <c r="I63" s="143"/>
      <c r="J63" s="98">
        <f>J91</f>
        <v>0</v>
      </c>
      <c r="K63" s="39"/>
      <c r="L63" s="43"/>
      <c r="AU63" s="17" t="s">
        <v>98</v>
      </c>
    </row>
    <row r="64" spans="2:12" s="8" customFormat="1" ht="24.95" customHeight="1" hidden="1">
      <c r="B64" s="177"/>
      <c r="C64" s="178"/>
      <c r="D64" s="179" t="s">
        <v>375</v>
      </c>
      <c r="E64" s="180"/>
      <c r="F64" s="180"/>
      <c r="G64" s="180"/>
      <c r="H64" s="180"/>
      <c r="I64" s="181"/>
      <c r="J64" s="182">
        <f>J92</f>
        <v>0</v>
      </c>
      <c r="K64" s="178"/>
      <c r="L64" s="183"/>
    </row>
    <row r="65" spans="2:12" s="9" customFormat="1" ht="19.9" customHeight="1" hidden="1">
      <c r="B65" s="184"/>
      <c r="C65" s="122"/>
      <c r="D65" s="185" t="s">
        <v>376</v>
      </c>
      <c r="E65" s="186"/>
      <c r="F65" s="186"/>
      <c r="G65" s="186"/>
      <c r="H65" s="186"/>
      <c r="I65" s="187"/>
      <c r="J65" s="188">
        <f>J93</f>
        <v>0</v>
      </c>
      <c r="K65" s="122"/>
      <c r="L65" s="189"/>
    </row>
    <row r="66" spans="2:12" s="9" customFormat="1" ht="19.9" customHeight="1" hidden="1">
      <c r="B66" s="184"/>
      <c r="C66" s="122"/>
      <c r="D66" s="185" t="s">
        <v>377</v>
      </c>
      <c r="E66" s="186"/>
      <c r="F66" s="186"/>
      <c r="G66" s="186"/>
      <c r="H66" s="186"/>
      <c r="I66" s="187"/>
      <c r="J66" s="188">
        <f>J96</f>
        <v>0</v>
      </c>
      <c r="K66" s="122"/>
      <c r="L66" s="189"/>
    </row>
    <row r="67" spans="2:12" s="9" customFormat="1" ht="19.9" customHeight="1" hidden="1">
      <c r="B67" s="184"/>
      <c r="C67" s="122"/>
      <c r="D67" s="185" t="s">
        <v>378</v>
      </c>
      <c r="E67" s="186"/>
      <c r="F67" s="186"/>
      <c r="G67" s="186"/>
      <c r="H67" s="186"/>
      <c r="I67" s="187"/>
      <c r="J67" s="188">
        <f>J100</f>
        <v>0</v>
      </c>
      <c r="K67" s="122"/>
      <c r="L67" s="189"/>
    </row>
    <row r="68" spans="2:12" s="9" customFormat="1" ht="19.9" customHeight="1" hidden="1">
      <c r="B68" s="184"/>
      <c r="C68" s="122"/>
      <c r="D68" s="185" t="s">
        <v>379</v>
      </c>
      <c r="E68" s="186"/>
      <c r="F68" s="186"/>
      <c r="G68" s="186"/>
      <c r="H68" s="186"/>
      <c r="I68" s="187"/>
      <c r="J68" s="188">
        <f>J109</f>
        <v>0</v>
      </c>
      <c r="K68" s="122"/>
      <c r="L68" s="189"/>
    </row>
    <row r="69" spans="2:12" s="9" customFormat="1" ht="19.9" customHeight="1" hidden="1">
      <c r="B69" s="184"/>
      <c r="C69" s="122"/>
      <c r="D69" s="185" t="s">
        <v>380</v>
      </c>
      <c r="E69" s="186"/>
      <c r="F69" s="186"/>
      <c r="G69" s="186"/>
      <c r="H69" s="186"/>
      <c r="I69" s="187"/>
      <c r="J69" s="188">
        <f>J112</f>
        <v>0</v>
      </c>
      <c r="K69" s="122"/>
      <c r="L69" s="189"/>
    </row>
    <row r="70" spans="2:12" s="1" customFormat="1" ht="21.8" customHeight="1" hidden="1">
      <c r="B70" s="38"/>
      <c r="C70" s="39"/>
      <c r="D70" s="39"/>
      <c r="E70" s="39"/>
      <c r="F70" s="39"/>
      <c r="G70" s="39"/>
      <c r="H70" s="39"/>
      <c r="I70" s="143"/>
      <c r="J70" s="39"/>
      <c r="K70" s="39"/>
      <c r="L70" s="43"/>
    </row>
    <row r="71" spans="2:12" s="1" customFormat="1" ht="6.95" customHeight="1" hidden="1">
      <c r="B71" s="57"/>
      <c r="C71" s="58"/>
      <c r="D71" s="58"/>
      <c r="E71" s="58"/>
      <c r="F71" s="58"/>
      <c r="G71" s="58"/>
      <c r="H71" s="58"/>
      <c r="I71" s="167"/>
      <c r="J71" s="58"/>
      <c r="K71" s="58"/>
      <c r="L71" s="43"/>
    </row>
    <row r="72" ht="12" hidden="1"/>
    <row r="73" ht="12" hidden="1"/>
    <row r="74" ht="12" hidden="1"/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70"/>
      <c r="J75" s="60"/>
      <c r="K75" s="60"/>
      <c r="L75" s="43"/>
    </row>
    <row r="76" spans="2:12" s="1" customFormat="1" ht="24.95" customHeight="1">
      <c r="B76" s="38"/>
      <c r="C76" s="23" t="s">
        <v>109</v>
      </c>
      <c r="D76" s="39"/>
      <c r="E76" s="39"/>
      <c r="F76" s="39"/>
      <c r="G76" s="39"/>
      <c r="H76" s="39"/>
      <c r="I76" s="143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43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43"/>
      <c r="J78" s="39"/>
      <c r="K78" s="39"/>
      <c r="L78" s="43"/>
    </row>
    <row r="79" spans="2:12" s="1" customFormat="1" ht="16.5" customHeight="1">
      <c r="B79" s="38"/>
      <c r="C79" s="39"/>
      <c r="D79" s="39"/>
      <c r="E79" s="171" t="str">
        <f>E7</f>
        <v>Oprava fasády objektu KAVÁRNY UNION v České Lípě - revize 26.8.2019</v>
      </c>
      <c r="F79" s="32"/>
      <c r="G79" s="32"/>
      <c r="H79" s="32"/>
      <c r="I79" s="143"/>
      <c r="J79" s="39"/>
      <c r="K79" s="39"/>
      <c r="L79" s="43"/>
    </row>
    <row r="80" spans="2:12" ht="12" customHeight="1">
      <c r="B80" s="21"/>
      <c r="C80" s="32" t="s">
        <v>90</v>
      </c>
      <c r="D80" s="22"/>
      <c r="E80" s="22"/>
      <c r="F80" s="22"/>
      <c r="G80" s="22"/>
      <c r="H80" s="22"/>
      <c r="I80" s="136"/>
      <c r="J80" s="22"/>
      <c r="K80" s="22"/>
      <c r="L80" s="20"/>
    </row>
    <row r="81" spans="2:12" s="1" customFormat="1" ht="16.5" customHeight="1">
      <c r="B81" s="38"/>
      <c r="C81" s="39"/>
      <c r="D81" s="39"/>
      <c r="E81" s="171" t="s">
        <v>91</v>
      </c>
      <c r="F81" s="39"/>
      <c r="G81" s="39"/>
      <c r="H81" s="39"/>
      <c r="I81" s="143"/>
      <c r="J81" s="39"/>
      <c r="K81" s="39"/>
      <c r="L81" s="43"/>
    </row>
    <row r="82" spans="2:12" s="1" customFormat="1" ht="12" customHeight="1">
      <c r="B82" s="38"/>
      <c r="C82" s="32" t="s">
        <v>92</v>
      </c>
      <c r="D82" s="39"/>
      <c r="E82" s="39"/>
      <c r="F82" s="39"/>
      <c r="G82" s="39"/>
      <c r="H82" s="39"/>
      <c r="I82" s="143"/>
      <c r="J82" s="39"/>
      <c r="K82" s="39"/>
      <c r="L82" s="43"/>
    </row>
    <row r="83" spans="2:12" s="1" customFormat="1" ht="16.5" customHeight="1">
      <c r="B83" s="38"/>
      <c r="C83" s="39"/>
      <c r="D83" s="39"/>
      <c r="E83" s="64" t="str">
        <f>E11</f>
        <v>170629-1-3 - VRN</v>
      </c>
      <c r="F83" s="39"/>
      <c r="G83" s="39"/>
      <c r="H83" s="39"/>
      <c r="I83" s="143"/>
      <c r="J83" s="39"/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43"/>
      <c r="J84" s="39"/>
      <c r="K84" s="39"/>
      <c r="L84" s="43"/>
    </row>
    <row r="85" spans="2:12" s="1" customFormat="1" ht="12" customHeight="1">
      <c r="B85" s="38"/>
      <c r="C85" s="32" t="s">
        <v>22</v>
      </c>
      <c r="D85" s="39"/>
      <c r="E85" s="39"/>
      <c r="F85" s="27" t="str">
        <f>F14</f>
        <v>JINDŘICHA Z LIPÉ 113/24 Č. LÍPA, Česká Lípa</v>
      </c>
      <c r="G85" s="39"/>
      <c r="H85" s="39"/>
      <c r="I85" s="145" t="s">
        <v>24</v>
      </c>
      <c r="J85" s="67" t="str">
        <f>IF(J14="","",J14)</f>
        <v>29. 6. 2017</v>
      </c>
      <c r="K85" s="39"/>
      <c r="L85" s="43"/>
    </row>
    <row r="86" spans="2:12" s="1" customFormat="1" ht="6.95" customHeight="1">
      <c r="B86" s="38"/>
      <c r="C86" s="39"/>
      <c r="D86" s="39"/>
      <c r="E86" s="39"/>
      <c r="F86" s="39"/>
      <c r="G86" s="39"/>
      <c r="H86" s="39"/>
      <c r="I86" s="143"/>
      <c r="J86" s="39"/>
      <c r="K86" s="39"/>
      <c r="L86" s="43"/>
    </row>
    <row r="87" spans="2:12" s="1" customFormat="1" ht="13.65" customHeight="1">
      <c r="B87" s="38"/>
      <c r="C87" s="32" t="s">
        <v>28</v>
      </c>
      <c r="D87" s="39"/>
      <c r="E87" s="39"/>
      <c r="F87" s="27" t="str">
        <f>E17</f>
        <v xml:space="preserve"> </v>
      </c>
      <c r="G87" s="39"/>
      <c r="H87" s="39"/>
      <c r="I87" s="145" t="s">
        <v>34</v>
      </c>
      <c r="J87" s="36" t="str">
        <f>E23</f>
        <v xml:space="preserve"> </v>
      </c>
      <c r="K87" s="39"/>
      <c r="L87" s="43"/>
    </row>
    <row r="88" spans="2:12" s="1" customFormat="1" ht="13.65" customHeight="1">
      <c r="B88" s="38"/>
      <c r="C88" s="32" t="s">
        <v>32</v>
      </c>
      <c r="D88" s="39"/>
      <c r="E88" s="39"/>
      <c r="F88" s="27" t="str">
        <f>IF(E20="","",E20)</f>
        <v>Vyplň údaj</v>
      </c>
      <c r="G88" s="39"/>
      <c r="H88" s="39"/>
      <c r="I88" s="145" t="s">
        <v>36</v>
      </c>
      <c r="J88" s="36" t="str">
        <f>E26</f>
        <v xml:space="preserve"> </v>
      </c>
      <c r="K88" s="39"/>
      <c r="L88" s="43"/>
    </row>
    <row r="89" spans="2:12" s="1" customFormat="1" ht="10.3" customHeight="1">
      <c r="B89" s="38"/>
      <c r="C89" s="39"/>
      <c r="D89" s="39"/>
      <c r="E89" s="39"/>
      <c r="F89" s="39"/>
      <c r="G89" s="39"/>
      <c r="H89" s="39"/>
      <c r="I89" s="143"/>
      <c r="J89" s="39"/>
      <c r="K89" s="39"/>
      <c r="L89" s="43"/>
    </row>
    <row r="90" spans="2:20" s="10" customFormat="1" ht="29.25" customHeight="1">
      <c r="B90" s="190"/>
      <c r="C90" s="191" t="s">
        <v>110</v>
      </c>
      <c r="D90" s="192" t="s">
        <v>58</v>
      </c>
      <c r="E90" s="192" t="s">
        <v>54</v>
      </c>
      <c r="F90" s="192" t="s">
        <v>55</v>
      </c>
      <c r="G90" s="192" t="s">
        <v>111</v>
      </c>
      <c r="H90" s="192" t="s">
        <v>112</v>
      </c>
      <c r="I90" s="193" t="s">
        <v>113</v>
      </c>
      <c r="J90" s="192" t="s">
        <v>96</v>
      </c>
      <c r="K90" s="194" t="s">
        <v>114</v>
      </c>
      <c r="L90" s="195"/>
      <c r="M90" s="88" t="s">
        <v>1</v>
      </c>
      <c r="N90" s="89" t="s">
        <v>43</v>
      </c>
      <c r="O90" s="89" t="s">
        <v>115</v>
      </c>
      <c r="P90" s="89" t="s">
        <v>116</v>
      </c>
      <c r="Q90" s="89" t="s">
        <v>117</v>
      </c>
      <c r="R90" s="89" t="s">
        <v>118</v>
      </c>
      <c r="S90" s="89" t="s">
        <v>119</v>
      </c>
      <c r="T90" s="90" t="s">
        <v>120</v>
      </c>
    </row>
    <row r="91" spans="2:63" s="1" customFormat="1" ht="22.8" customHeight="1">
      <c r="B91" s="38"/>
      <c r="C91" s="95" t="s">
        <v>121</v>
      </c>
      <c r="D91" s="39"/>
      <c r="E91" s="39"/>
      <c r="F91" s="39"/>
      <c r="G91" s="39"/>
      <c r="H91" s="39"/>
      <c r="I91" s="143"/>
      <c r="J91" s="196">
        <f>BK91</f>
        <v>0</v>
      </c>
      <c r="K91" s="39"/>
      <c r="L91" s="43"/>
      <c r="M91" s="91"/>
      <c r="N91" s="92"/>
      <c r="O91" s="92"/>
      <c r="P91" s="197">
        <f>P92</f>
        <v>0</v>
      </c>
      <c r="Q91" s="92"/>
      <c r="R91" s="197">
        <f>R92</f>
        <v>0</v>
      </c>
      <c r="S91" s="92"/>
      <c r="T91" s="198">
        <f>T92</f>
        <v>0</v>
      </c>
      <c r="AT91" s="17" t="s">
        <v>72</v>
      </c>
      <c r="AU91" s="17" t="s">
        <v>98</v>
      </c>
      <c r="BK91" s="199">
        <f>BK92</f>
        <v>0</v>
      </c>
    </row>
    <row r="92" spans="2:63" s="11" customFormat="1" ht="25.9" customHeight="1">
      <c r="B92" s="200"/>
      <c r="C92" s="201"/>
      <c r="D92" s="202" t="s">
        <v>72</v>
      </c>
      <c r="E92" s="203" t="s">
        <v>87</v>
      </c>
      <c r="F92" s="203" t="s">
        <v>381</v>
      </c>
      <c r="G92" s="201"/>
      <c r="H92" s="201"/>
      <c r="I92" s="204"/>
      <c r="J92" s="205">
        <f>BK92</f>
        <v>0</v>
      </c>
      <c r="K92" s="201"/>
      <c r="L92" s="206"/>
      <c r="M92" s="207"/>
      <c r="N92" s="208"/>
      <c r="O92" s="208"/>
      <c r="P92" s="209">
        <f>P93+P96+P100+P109+P112</f>
        <v>0</v>
      </c>
      <c r="Q92" s="208"/>
      <c r="R92" s="209">
        <f>R93+R96+R100+R109+R112</f>
        <v>0</v>
      </c>
      <c r="S92" s="208"/>
      <c r="T92" s="210">
        <f>T93+T96+T100+T109+T112</f>
        <v>0</v>
      </c>
      <c r="AR92" s="211" t="s">
        <v>169</v>
      </c>
      <c r="AT92" s="212" t="s">
        <v>72</v>
      </c>
      <c r="AU92" s="212" t="s">
        <v>73</v>
      </c>
      <c r="AY92" s="211" t="s">
        <v>124</v>
      </c>
      <c r="BK92" s="213">
        <f>BK93+BK96+BK100+BK109+BK112</f>
        <v>0</v>
      </c>
    </row>
    <row r="93" spans="2:63" s="11" customFormat="1" ht="22.8" customHeight="1">
      <c r="B93" s="200"/>
      <c r="C93" s="201"/>
      <c r="D93" s="202" t="s">
        <v>72</v>
      </c>
      <c r="E93" s="214" t="s">
        <v>382</v>
      </c>
      <c r="F93" s="214" t="s">
        <v>383</v>
      </c>
      <c r="G93" s="201"/>
      <c r="H93" s="201"/>
      <c r="I93" s="204"/>
      <c r="J93" s="215">
        <f>BK93</f>
        <v>0</v>
      </c>
      <c r="K93" s="201"/>
      <c r="L93" s="206"/>
      <c r="M93" s="207"/>
      <c r="N93" s="208"/>
      <c r="O93" s="208"/>
      <c r="P93" s="209">
        <f>SUM(P94:P95)</f>
        <v>0</v>
      </c>
      <c r="Q93" s="208"/>
      <c r="R93" s="209">
        <f>SUM(R94:R95)</f>
        <v>0</v>
      </c>
      <c r="S93" s="208"/>
      <c r="T93" s="210">
        <f>SUM(T94:T95)</f>
        <v>0</v>
      </c>
      <c r="AR93" s="211" t="s">
        <v>169</v>
      </c>
      <c r="AT93" s="212" t="s">
        <v>72</v>
      </c>
      <c r="AU93" s="212" t="s">
        <v>21</v>
      </c>
      <c r="AY93" s="211" t="s">
        <v>124</v>
      </c>
      <c r="BK93" s="213">
        <f>SUM(BK94:BK95)</f>
        <v>0</v>
      </c>
    </row>
    <row r="94" spans="2:65" s="1" customFormat="1" ht="16.5" customHeight="1">
      <c r="B94" s="38"/>
      <c r="C94" s="216" t="s">
        <v>21</v>
      </c>
      <c r="D94" s="216" t="s">
        <v>127</v>
      </c>
      <c r="E94" s="217" t="s">
        <v>384</v>
      </c>
      <c r="F94" s="218" t="s">
        <v>385</v>
      </c>
      <c r="G94" s="219" t="s">
        <v>200</v>
      </c>
      <c r="H94" s="220">
        <v>1</v>
      </c>
      <c r="I94" s="221"/>
      <c r="J94" s="222">
        <f>ROUND(I94*H94,2)</f>
        <v>0</v>
      </c>
      <c r="K94" s="218" t="s">
        <v>131</v>
      </c>
      <c r="L94" s="43"/>
      <c r="M94" s="223" t="s">
        <v>1</v>
      </c>
      <c r="N94" s="224" t="s">
        <v>44</v>
      </c>
      <c r="O94" s="79"/>
      <c r="P94" s="225">
        <f>O94*H94</f>
        <v>0</v>
      </c>
      <c r="Q94" s="225">
        <v>0</v>
      </c>
      <c r="R94" s="225">
        <f>Q94*H94</f>
        <v>0</v>
      </c>
      <c r="S94" s="225">
        <v>0</v>
      </c>
      <c r="T94" s="226">
        <f>S94*H94</f>
        <v>0</v>
      </c>
      <c r="AR94" s="17" t="s">
        <v>386</v>
      </c>
      <c r="AT94" s="17" t="s">
        <v>127</v>
      </c>
      <c r="AU94" s="17" t="s">
        <v>81</v>
      </c>
      <c r="AY94" s="17" t="s">
        <v>124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7" t="s">
        <v>21</v>
      </c>
      <c r="BK94" s="227">
        <f>ROUND(I94*H94,2)</f>
        <v>0</v>
      </c>
      <c r="BL94" s="17" t="s">
        <v>386</v>
      </c>
      <c r="BM94" s="17" t="s">
        <v>387</v>
      </c>
    </row>
    <row r="95" spans="2:47" s="1" customFormat="1" ht="12">
      <c r="B95" s="38"/>
      <c r="C95" s="39"/>
      <c r="D95" s="228" t="s">
        <v>134</v>
      </c>
      <c r="E95" s="39"/>
      <c r="F95" s="229" t="s">
        <v>388</v>
      </c>
      <c r="G95" s="39"/>
      <c r="H95" s="39"/>
      <c r="I95" s="143"/>
      <c r="J95" s="39"/>
      <c r="K95" s="39"/>
      <c r="L95" s="43"/>
      <c r="M95" s="230"/>
      <c r="N95" s="79"/>
      <c r="O95" s="79"/>
      <c r="P95" s="79"/>
      <c r="Q95" s="79"/>
      <c r="R95" s="79"/>
      <c r="S95" s="79"/>
      <c r="T95" s="80"/>
      <c r="AT95" s="17" t="s">
        <v>134</v>
      </c>
      <c r="AU95" s="17" t="s">
        <v>81</v>
      </c>
    </row>
    <row r="96" spans="2:63" s="11" customFormat="1" ht="22.8" customHeight="1">
      <c r="B96" s="200"/>
      <c r="C96" s="201"/>
      <c r="D96" s="202" t="s">
        <v>72</v>
      </c>
      <c r="E96" s="214" t="s">
        <v>389</v>
      </c>
      <c r="F96" s="214" t="s">
        <v>390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SUM(P97:P99)</f>
        <v>0</v>
      </c>
      <c r="Q96" s="208"/>
      <c r="R96" s="209">
        <f>SUM(R97:R99)</f>
        <v>0</v>
      </c>
      <c r="S96" s="208"/>
      <c r="T96" s="210">
        <f>SUM(T97:T99)</f>
        <v>0</v>
      </c>
      <c r="AR96" s="211" t="s">
        <v>169</v>
      </c>
      <c r="AT96" s="212" t="s">
        <v>72</v>
      </c>
      <c r="AU96" s="212" t="s">
        <v>21</v>
      </c>
      <c r="AY96" s="211" t="s">
        <v>124</v>
      </c>
      <c r="BK96" s="213">
        <f>SUM(BK97:BK99)</f>
        <v>0</v>
      </c>
    </row>
    <row r="97" spans="2:65" s="1" customFormat="1" ht="16.5" customHeight="1">
      <c r="B97" s="38"/>
      <c r="C97" s="216" t="s">
        <v>81</v>
      </c>
      <c r="D97" s="216" t="s">
        <v>127</v>
      </c>
      <c r="E97" s="217" t="s">
        <v>391</v>
      </c>
      <c r="F97" s="218" t="s">
        <v>392</v>
      </c>
      <c r="G97" s="219" t="s">
        <v>393</v>
      </c>
      <c r="H97" s="220">
        <v>1</v>
      </c>
      <c r="I97" s="221"/>
      <c r="J97" s="222">
        <f>ROUND(I97*H97,2)</f>
        <v>0</v>
      </c>
      <c r="K97" s="218" t="s">
        <v>131</v>
      </c>
      <c r="L97" s="43"/>
      <c r="M97" s="223" t="s">
        <v>1</v>
      </c>
      <c r="N97" s="224" t="s">
        <v>44</v>
      </c>
      <c r="O97" s="79"/>
      <c r="P97" s="225">
        <f>O97*H97</f>
        <v>0</v>
      </c>
      <c r="Q97" s="225">
        <v>0</v>
      </c>
      <c r="R97" s="225">
        <f>Q97*H97</f>
        <v>0</v>
      </c>
      <c r="S97" s="225">
        <v>0</v>
      </c>
      <c r="T97" s="226">
        <f>S97*H97</f>
        <v>0</v>
      </c>
      <c r="AR97" s="17" t="s">
        <v>386</v>
      </c>
      <c r="AT97" s="17" t="s">
        <v>127</v>
      </c>
      <c r="AU97" s="17" t="s">
        <v>81</v>
      </c>
      <c r="AY97" s="17" t="s">
        <v>124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7" t="s">
        <v>21</v>
      </c>
      <c r="BK97" s="227">
        <f>ROUND(I97*H97,2)</f>
        <v>0</v>
      </c>
      <c r="BL97" s="17" t="s">
        <v>386</v>
      </c>
      <c r="BM97" s="17" t="s">
        <v>394</v>
      </c>
    </row>
    <row r="98" spans="2:47" s="1" customFormat="1" ht="12">
      <c r="B98" s="38"/>
      <c r="C98" s="39"/>
      <c r="D98" s="228" t="s">
        <v>134</v>
      </c>
      <c r="E98" s="39"/>
      <c r="F98" s="229" t="s">
        <v>395</v>
      </c>
      <c r="G98" s="39"/>
      <c r="H98" s="39"/>
      <c r="I98" s="143"/>
      <c r="J98" s="39"/>
      <c r="K98" s="39"/>
      <c r="L98" s="43"/>
      <c r="M98" s="230"/>
      <c r="N98" s="79"/>
      <c r="O98" s="79"/>
      <c r="P98" s="79"/>
      <c r="Q98" s="79"/>
      <c r="R98" s="79"/>
      <c r="S98" s="79"/>
      <c r="T98" s="80"/>
      <c r="AT98" s="17" t="s">
        <v>134</v>
      </c>
      <c r="AU98" s="17" t="s">
        <v>81</v>
      </c>
    </row>
    <row r="99" spans="2:47" s="1" customFormat="1" ht="12">
      <c r="B99" s="38"/>
      <c r="C99" s="39"/>
      <c r="D99" s="228" t="s">
        <v>136</v>
      </c>
      <c r="E99" s="39"/>
      <c r="F99" s="231" t="s">
        <v>396</v>
      </c>
      <c r="G99" s="39"/>
      <c r="H99" s="39"/>
      <c r="I99" s="143"/>
      <c r="J99" s="39"/>
      <c r="K99" s="39"/>
      <c r="L99" s="43"/>
      <c r="M99" s="230"/>
      <c r="N99" s="79"/>
      <c r="O99" s="79"/>
      <c r="P99" s="79"/>
      <c r="Q99" s="79"/>
      <c r="R99" s="79"/>
      <c r="S99" s="79"/>
      <c r="T99" s="80"/>
      <c r="AT99" s="17" t="s">
        <v>136</v>
      </c>
      <c r="AU99" s="17" t="s">
        <v>81</v>
      </c>
    </row>
    <row r="100" spans="2:63" s="11" customFormat="1" ht="22.8" customHeight="1">
      <c r="B100" s="200"/>
      <c r="C100" s="201"/>
      <c r="D100" s="202" t="s">
        <v>72</v>
      </c>
      <c r="E100" s="214" t="s">
        <v>397</v>
      </c>
      <c r="F100" s="214" t="s">
        <v>398</v>
      </c>
      <c r="G100" s="201"/>
      <c r="H100" s="201"/>
      <c r="I100" s="204"/>
      <c r="J100" s="215">
        <f>BK100</f>
        <v>0</v>
      </c>
      <c r="K100" s="201"/>
      <c r="L100" s="206"/>
      <c r="M100" s="207"/>
      <c r="N100" s="208"/>
      <c r="O100" s="208"/>
      <c r="P100" s="209">
        <f>SUM(P101:P108)</f>
        <v>0</v>
      </c>
      <c r="Q100" s="208"/>
      <c r="R100" s="209">
        <f>SUM(R101:R108)</f>
        <v>0</v>
      </c>
      <c r="S100" s="208"/>
      <c r="T100" s="210">
        <f>SUM(T101:T108)</f>
        <v>0</v>
      </c>
      <c r="AR100" s="211" t="s">
        <v>169</v>
      </c>
      <c r="AT100" s="212" t="s">
        <v>72</v>
      </c>
      <c r="AU100" s="212" t="s">
        <v>21</v>
      </c>
      <c r="AY100" s="211" t="s">
        <v>124</v>
      </c>
      <c r="BK100" s="213">
        <f>SUM(BK101:BK108)</f>
        <v>0</v>
      </c>
    </row>
    <row r="101" spans="2:65" s="1" customFormat="1" ht="16.5" customHeight="1">
      <c r="B101" s="38"/>
      <c r="C101" s="216" t="s">
        <v>146</v>
      </c>
      <c r="D101" s="216" t="s">
        <v>127</v>
      </c>
      <c r="E101" s="217" t="s">
        <v>399</v>
      </c>
      <c r="F101" s="218" t="s">
        <v>400</v>
      </c>
      <c r="G101" s="219" t="s">
        <v>200</v>
      </c>
      <c r="H101" s="220">
        <v>1</v>
      </c>
      <c r="I101" s="221"/>
      <c r="J101" s="222">
        <f>ROUND(I101*H101,2)</f>
        <v>0</v>
      </c>
      <c r="K101" s="218" t="s">
        <v>131</v>
      </c>
      <c r="L101" s="43"/>
      <c r="M101" s="223" t="s">
        <v>1</v>
      </c>
      <c r="N101" s="224" t="s">
        <v>44</v>
      </c>
      <c r="O101" s="79"/>
      <c r="P101" s="225">
        <f>O101*H101</f>
        <v>0</v>
      </c>
      <c r="Q101" s="225">
        <v>0</v>
      </c>
      <c r="R101" s="225">
        <f>Q101*H101</f>
        <v>0</v>
      </c>
      <c r="S101" s="225">
        <v>0</v>
      </c>
      <c r="T101" s="226">
        <f>S101*H101</f>
        <v>0</v>
      </c>
      <c r="AR101" s="17" t="s">
        <v>386</v>
      </c>
      <c r="AT101" s="17" t="s">
        <v>127</v>
      </c>
      <c r="AU101" s="17" t="s">
        <v>81</v>
      </c>
      <c r="AY101" s="17" t="s">
        <v>124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7" t="s">
        <v>21</v>
      </c>
      <c r="BK101" s="227">
        <f>ROUND(I101*H101,2)</f>
        <v>0</v>
      </c>
      <c r="BL101" s="17" t="s">
        <v>386</v>
      </c>
      <c r="BM101" s="17" t="s">
        <v>401</v>
      </c>
    </row>
    <row r="102" spans="2:47" s="1" customFormat="1" ht="12">
      <c r="B102" s="38"/>
      <c r="C102" s="39"/>
      <c r="D102" s="228" t="s">
        <v>134</v>
      </c>
      <c r="E102" s="39"/>
      <c r="F102" s="229" t="s">
        <v>402</v>
      </c>
      <c r="G102" s="39"/>
      <c r="H102" s="39"/>
      <c r="I102" s="143"/>
      <c r="J102" s="39"/>
      <c r="K102" s="39"/>
      <c r="L102" s="43"/>
      <c r="M102" s="230"/>
      <c r="N102" s="79"/>
      <c r="O102" s="79"/>
      <c r="P102" s="79"/>
      <c r="Q102" s="79"/>
      <c r="R102" s="79"/>
      <c r="S102" s="79"/>
      <c r="T102" s="80"/>
      <c r="AT102" s="17" t="s">
        <v>134</v>
      </c>
      <c r="AU102" s="17" t="s">
        <v>81</v>
      </c>
    </row>
    <row r="103" spans="2:65" s="1" customFormat="1" ht="16.5" customHeight="1">
      <c r="B103" s="38"/>
      <c r="C103" s="216" t="s">
        <v>132</v>
      </c>
      <c r="D103" s="216" t="s">
        <v>127</v>
      </c>
      <c r="E103" s="217" t="s">
        <v>403</v>
      </c>
      <c r="F103" s="218" t="s">
        <v>404</v>
      </c>
      <c r="G103" s="219" t="s">
        <v>200</v>
      </c>
      <c r="H103" s="220">
        <v>1</v>
      </c>
      <c r="I103" s="221"/>
      <c r="J103" s="222">
        <f>ROUND(I103*H103,2)</f>
        <v>0</v>
      </c>
      <c r="K103" s="218" t="s">
        <v>131</v>
      </c>
      <c r="L103" s="43"/>
      <c r="M103" s="223" t="s">
        <v>1</v>
      </c>
      <c r="N103" s="224" t="s">
        <v>44</v>
      </c>
      <c r="O103" s="79"/>
      <c r="P103" s="225">
        <f>O103*H103</f>
        <v>0</v>
      </c>
      <c r="Q103" s="225">
        <v>0</v>
      </c>
      <c r="R103" s="225">
        <f>Q103*H103</f>
        <v>0</v>
      </c>
      <c r="S103" s="225">
        <v>0</v>
      </c>
      <c r="T103" s="226">
        <f>S103*H103</f>
        <v>0</v>
      </c>
      <c r="AR103" s="17" t="s">
        <v>386</v>
      </c>
      <c r="AT103" s="17" t="s">
        <v>127</v>
      </c>
      <c r="AU103" s="17" t="s">
        <v>81</v>
      </c>
      <c r="AY103" s="17" t="s">
        <v>124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7" t="s">
        <v>21</v>
      </c>
      <c r="BK103" s="227">
        <f>ROUND(I103*H103,2)</f>
        <v>0</v>
      </c>
      <c r="BL103" s="17" t="s">
        <v>386</v>
      </c>
      <c r="BM103" s="17" t="s">
        <v>405</v>
      </c>
    </row>
    <row r="104" spans="2:47" s="1" customFormat="1" ht="12">
      <c r="B104" s="38"/>
      <c r="C104" s="39"/>
      <c r="D104" s="228" t="s">
        <v>134</v>
      </c>
      <c r="E104" s="39"/>
      <c r="F104" s="229" t="s">
        <v>406</v>
      </c>
      <c r="G104" s="39"/>
      <c r="H104" s="39"/>
      <c r="I104" s="143"/>
      <c r="J104" s="39"/>
      <c r="K104" s="39"/>
      <c r="L104" s="43"/>
      <c r="M104" s="230"/>
      <c r="N104" s="79"/>
      <c r="O104" s="79"/>
      <c r="P104" s="79"/>
      <c r="Q104" s="79"/>
      <c r="R104" s="79"/>
      <c r="S104" s="79"/>
      <c r="T104" s="80"/>
      <c r="AT104" s="17" t="s">
        <v>134</v>
      </c>
      <c r="AU104" s="17" t="s">
        <v>81</v>
      </c>
    </row>
    <row r="105" spans="2:65" s="1" customFormat="1" ht="16.5" customHeight="1">
      <c r="B105" s="38"/>
      <c r="C105" s="216" t="s">
        <v>169</v>
      </c>
      <c r="D105" s="216" t="s">
        <v>127</v>
      </c>
      <c r="E105" s="217" t="s">
        <v>407</v>
      </c>
      <c r="F105" s="218" t="s">
        <v>408</v>
      </c>
      <c r="G105" s="219" t="s">
        <v>200</v>
      </c>
      <c r="H105" s="220">
        <v>1</v>
      </c>
      <c r="I105" s="221"/>
      <c r="J105" s="222">
        <f>ROUND(I105*H105,2)</f>
        <v>0</v>
      </c>
      <c r="K105" s="218" t="s">
        <v>131</v>
      </c>
      <c r="L105" s="43"/>
      <c r="M105" s="223" t="s">
        <v>1</v>
      </c>
      <c r="N105" s="224" t="s">
        <v>44</v>
      </c>
      <c r="O105" s="79"/>
      <c r="P105" s="225">
        <f>O105*H105</f>
        <v>0</v>
      </c>
      <c r="Q105" s="225">
        <v>0</v>
      </c>
      <c r="R105" s="225">
        <f>Q105*H105</f>
        <v>0</v>
      </c>
      <c r="S105" s="225">
        <v>0</v>
      </c>
      <c r="T105" s="226">
        <f>S105*H105</f>
        <v>0</v>
      </c>
      <c r="AR105" s="17" t="s">
        <v>386</v>
      </c>
      <c r="AT105" s="17" t="s">
        <v>127</v>
      </c>
      <c r="AU105" s="17" t="s">
        <v>81</v>
      </c>
      <c r="AY105" s="17" t="s">
        <v>124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7" t="s">
        <v>21</v>
      </c>
      <c r="BK105" s="227">
        <f>ROUND(I105*H105,2)</f>
        <v>0</v>
      </c>
      <c r="BL105" s="17" t="s">
        <v>386</v>
      </c>
      <c r="BM105" s="17" t="s">
        <v>409</v>
      </c>
    </row>
    <row r="106" spans="2:47" s="1" customFormat="1" ht="12">
      <c r="B106" s="38"/>
      <c r="C106" s="39"/>
      <c r="D106" s="228" t="s">
        <v>134</v>
      </c>
      <c r="E106" s="39"/>
      <c r="F106" s="229" t="s">
        <v>410</v>
      </c>
      <c r="G106" s="39"/>
      <c r="H106" s="39"/>
      <c r="I106" s="143"/>
      <c r="J106" s="39"/>
      <c r="K106" s="39"/>
      <c r="L106" s="43"/>
      <c r="M106" s="230"/>
      <c r="N106" s="79"/>
      <c r="O106" s="79"/>
      <c r="P106" s="79"/>
      <c r="Q106" s="79"/>
      <c r="R106" s="79"/>
      <c r="S106" s="79"/>
      <c r="T106" s="80"/>
      <c r="AT106" s="17" t="s">
        <v>134</v>
      </c>
      <c r="AU106" s="17" t="s">
        <v>81</v>
      </c>
    </row>
    <row r="107" spans="2:65" s="1" customFormat="1" ht="16.5" customHeight="1">
      <c r="B107" s="38"/>
      <c r="C107" s="216" t="s">
        <v>125</v>
      </c>
      <c r="D107" s="216" t="s">
        <v>127</v>
      </c>
      <c r="E107" s="217" t="s">
        <v>411</v>
      </c>
      <c r="F107" s="218" t="s">
        <v>412</v>
      </c>
      <c r="G107" s="219" t="s">
        <v>200</v>
      </c>
      <c r="H107" s="220">
        <v>1</v>
      </c>
      <c r="I107" s="221"/>
      <c r="J107" s="222">
        <f>ROUND(I107*H107,2)</f>
        <v>0</v>
      </c>
      <c r="K107" s="218" t="s">
        <v>131</v>
      </c>
      <c r="L107" s="43"/>
      <c r="M107" s="223" t="s">
        <v>1</v>
      </c>
      <c r="N107" s="224" t="s">
        <v>44</v>
      </c>
      <c r="O107" s="79"/>
      <c r="P107" s="225">
        <f>O107*H107</f>
        <v>0</v>
      </c>
      <c r="Q107" s="225">
        <v>0</v>
      </c>
      <c r="R107" s="225">
        <f>Q107*H107</f>
        <v>0</v>
      </c>
      <c r="S107" s="225">
        <v>0</v>
      </c>
      <c r="T107" s="226">
        <f>S107*H107</f>
        <v>0</v>
      </c>
      <c r="AR107" s="17" t="s">
        <v>386</v>
      </c>
      <c r="AT107" s="17" t="s">
        <v>127</v>
      </c>
      <c r="AU107" s="17" t="s">
        <v>81</v>
      </c>
      <c r="AY107" s="17" t="s">
        <v>124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7" t="s">
        <v>21</v>
      </c>
      <c r="BK107" s="227">
        <f>ROUND(I107*H107,2)</f>
        <v>0</v>
      </c>
      <c r="BL107" s="17" t="s">
        <v>386</v>
      </c>
      <c r="BM107" s="17" t="s">
        <v>413</v>
      </c>
    </row>
    <row r="108" spans="2:47" s="1" customFormat="1" ht="12">
      <c r="B108" s="38"/>
      <c r="C108" s="39"/>
      <c r="D108" s="228" t="s">
        <v>134</v>
      </c>
      <c r="E108" s="39"/>
      <c r="F108" s="229" t="s">
        <v>414</v>
      </c>
      <c r="G108" s="39"/>
      <c r="H108" s="39"/>
      <c r="I108" s="143"/>
      <c r="J108" s="39"/>
      <c r="K108" s="39"/>
      <c r="L108" s="43"/>
      <c r="M108" s="230"/>
      <c r="N108" s="79"/>
      <c r="O108" s="79"/>
      <c r="P108" s="79"/>
      <c r="Q108" s="79"/>
      <c r="R108" s="79"/>
      <c r="S108" s="79"/>
      <c r="T108" s="80"/>
      <c r="AT108" s="17" t="s">
        <v>134</v>
      </c>
      <c r="AU108" s="17" t="s">
        <v>81</v>
      </c>
    </row>
    <row r="109" spans="2:63" s="11" customFormat="1" ht="22.8" customHeight="1">
      <c r="B109" s="200"/>
      <c r="C109" s="201"/>
      <c r="D109" s="202" t="s">
        <v>72</v>
      </c>
      <c r="E109" s="214" t="s">
        <v>415</v>
      </c>
      <c r="F109" s="214" t="s">
        <v>416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SUM(P110:P111)</f>
        <v>0</v>
      </c>
      <c r="Q109" s="208"/>
      <c r="R109" s="209">
        <f>SUM(R110:R111)</f>
        <v>0</v>
      </c>
      <c r="S109" s="208"/>
      <c r="T109" s="210">
        <f>SUM(T110:T111)</f>
        <v>0</v>
      </c>
      <c r="AR109" s="211" t="s">
        <v>169</v>
      </c>
      <c r="AT109" s="212" t="s">
        <v>72</v>
      </c>
      <c r="AU109" s="212" t="s">
        <v>21</v>
      </c>
      <c r="AY109" s="211" t="s">
        <v>124</v>
      </c>
      <c r="BK109" s="213">
        <f>SUM(BK110:BK111)</f>
        <v>0</v>
      </c>
    </row>
    <row r="110" spans="2:65" s="1" customFormat="1" ht="16.5" customHeight="1">
      <c r="B110" s="38"/>
      <c r="C110" s="216" t="s">
        <v>179</v>
      </c>
      <c r="D110" s="216" t="s">
        <v>127</v>
      </c>
      <c r="E110" s="217" t="s">
        <v>417</v>
      </c>
      <c r="F110" s="218" t="s">
        <v>418</v>
      </c>
      <c r="G110" s="219" t="s">
        <v>200</v>
      </c>
      <c r="H110" s="220">
        <v>1</v>
      </c>
      <c r="I110" s="221"/>
      <c r="J110" s="222">
        <f>ROUND(I110*H110,2)</f>
        <v>0</v>
      </c>
      <c r="K110" s="218" t="s">
        <v>131</v>
      </c>
      <c r="L110" s="43"/>
      <c r="M110" s="223" t="s">
        <v>1</v>
      </c>
      <c r="N110" s="224" t="s">
        <v>44</v>
      </c>
      <c r="O110" s="79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17" t="s">
        <v>386</v>
      </c>
      <c r="AT110" s="17" t="s">
        <v>127</v>
      </c>
      <c r="AU110" s="17" t="s">
        <v>81</v>
      </c>
      <c r="AY110" s="17" t="s">
        <v>124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7" t="s">
        <v>21</v>
      </c>
      <c r="BK110" s="227">
        <f>ROUND(I110*H110,2)</f>
        <v>0</v>
      </c>
      <c r="BL110" s="17" t="s">
        <v>386</v>
      </c>
      <c r="BM110" s="17" t="s">
        <v>419</v>
      </c>
    </row>
    <row r="111" spans="2:47" s="1" customFormat="1" ht="12">
      <c r="B111" s="38"/>
      <c r="C111" s="39"/>
      <c r="D111" s="228" t="s">
        <v>134</v>
      </c>
      <c r="E111" s="39"/>
      <c r="F111" s="229" t="s">
        <v>420</v>
      </c>
      <c r="G111" s="39"/>
      <c r="H111" s="39"/>
      <c r="I111" s="143"/>
      <c r="J111" s="39"/>
      <c r="K111" s="39"/>
      <c r="L111" s="43"/>
      <c r="M111" s="230"/>
      <c r="N111" s="79"/>
      <c r="O111" s="79"/>
      <c r="P111" s="79"/>
      <c r="Q111" s="79"/>
      <c r="R111" s="79"/>
      <c r="S111" s="79"/>
      <c r="T111" s="80"/>
      <c r="AT111" s="17" t="s">
        <v>134</v>
      </c>
      <c r="AU111" s="17" t="s">
        <v>81</v>
      </c>
    </row>
    <row r="112" spans="2:63" s="11" customFormat="1" ht="22.8" customHeight="1">
      <c r="B112" s="200"/>
      <c r="C112" s="201"/>
      <c r="D112" s="202" t="s">
        <v>72</v>
      </c>
      <c r="E112" s="214" t="s">
        <v>421</v>
      </c>
      <c r="F112" s="214" t="s">
        <v>422</v>
      </c>
      <c r="G112" s="201"/>
      <c r="H112" s="201"/>
      <c r="I112" s="204"/>
      <c r="J112" s="215">
        <f>BK112</f>
        <v>0</v>
      </c>
      <c r="K112" s="201"/>
      <c r="L112" s="206"/>
      <c r="M112" s="207"/>
      <c r="N112" s="208"/>
      <c r="O112" s="208"/>
      <c r="P112" s="209">
        <f>SUM(P113:P116)</f>
        <v>0</v>
      </c>
      <c r="Q112" s="208"/>
      <c r="R112" s="209">
        <f>SUM(R113:R116)</f>
        <v>0</v>
      </c>
      <c r="S112" s="208"/>
      <c r="T112" s="210">
        <f>SUM(T113:T116)</f>
        <v>0</v>
      </c>
      <c r="AR112" s="211" t="s">
        <v>169</v>
      </c>
      <c r="AT112" s="212" t="s">
        <v>72</v>
      </c>
      <c r="AU112" s="212" t="s">
        <v>21</v>
      </c>
      <c r="AY112" s="211" t="s">
        <v>124</v>
      </c>
      <c r="BK112" s="213">
        <f>SUM(BK113:BK116)</f>
        <v>0</v>
      </c>
    </row>
    <row r="113" spans="2:65" s="1" customFormat="1" ht="16.5" customHeight="1">
      <c r="B113" s="38"/>
      <c r="C113" s="216" t="s">
        <v>187</v>
      </c>
      <c r="D113" s="216" t="s">
        <v>127</v>
      </c>
      <c r="E113" s="217" t="s">
        <v>423</v>
      </c>
      <c r="F113" s="218" t="s">
        <v>424</v>
      </c>
      <c r="G113" s="219" t="s">
        <v>393</v>
      </c>
      <c r="H113" s="220">
        <v>1</v>
      </c>
      <c r="I113" s="221"/>
      <c r="J113" s="222">
        <f>ROUND(I113*H113,2)</f>
        <v>0</v>
      </c>
      <c r="K113" s="218" t="s">
        <v>131</v>
      </c>
      <c r="L113" s="43"/>
      <c r="M113" s="223" t="s">
        <v>1</v>
      </c>
      <c r="N113" s="224" t="s">
        <v>44</v>
      </c>
      <c r="O113" s="79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17" t="s">
        <v>386</v>
      </c>
      <c r="AT113" s="17" t="s">
        <v>127</v>
      </c>
      <c r="AU113" s="17" t="s">
        <v>81</v>
      </c>
      <c r="AY113" s="17" t="s">
        <v>124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7" t="s">
        <v>21</v>
      </c>
      <c r="BK113" s="227">
        <f>ROUND(I113*H113,2)</f>
        <v>0</v>
      </c>
      <c r="BL113" s="17" t="s">
        <v>386</v>
      </c>
      <c r="BM113" s="17" t="s">
        <v>425</v>
      </c>
    </row>
    <row r="114" spans="2:47" s="1" customFormat="1" ht="12">
      <c r="B114" s="38"/>
      <c r="C114" s="39"/>
      <c r="D114" s="228" t="s">
        <v>134</v>
      </c>
      <c r="E114" s="39"/>
      <c r="F114" s="229" t="s">
        <v>426</v>
      </c>
      <c r="G114" s="39"/>
      <c r="H114" s="39"/>
      <c r="I114" s="143"/>
      <c r="J114" s="39"/>
      <c r="K114" s="39"/>
      <c r="L114" s="43"/>
      <c r="M114" s="230"/>
      <c r="N114" s="79"/>
      <c r="O114" s="79"/>
      <c r="P114" s="79"/>
      <c r="Q114" s="79"/>
      <c r="R114" s="79"/>
      <c r="S114" s="79"/>
      <c r="T114" s="80"/>
      <c r="AT114" s="17" t="s">
        <v>134</v>
      </c>
      <c r="AU114" s="17" t="s">
        <v>81</v>
      </c>
    </row>
    <row r="115" spans="2:65" s="1" customFormat="1" ht="16.5" customHeight="1">
      <c r="B115" s="38"/>
      <c r="C115" s="216" t="s">
        <v>193</v>
      </c>
      <c r="D115" s="216" t="s">
        <v>127</v>
      </c>
      <c r="E115" s="217" t="s">
        <v>427</v>
      </c>
      <c r="F115" s="218" t="s">
        <v>428</v>
      </c>
      <c r="G115" s="219" t="s">
        <v>200</v>
      </c>
      <c r="H115" s="220">
        <v>1</v>
      </c>
      <c r="I115" s="221"/>
      <c r="J115" s="222">
        <f>ROUND(I115*H115,2)</f>
        <v>0</v>
      </c>
      <c r="K115" s="218" t="s">
        <v>131</v>
      </c>
      <c r="L115" s="43"/>
      <c r="M115" s="223" t="s">
        <v>1</v>
      </c>
      <c r="N115" s="224" t="s">
        <v>44</v>
      </c>
      <c r="O115" s="79"/>
      <c r="P115" s="225">
        <f>O115*H115</f>
        <v>0</v>
      </c>
      <c r="Q115" s="225">
        <v>0</v>
      </c>
      <c r="R115" s="225">
        <f>Q115*H115</f>
        <v>0</v>
      </c>
      <c r="S115" s="225">
        <v>0</v>
      </c>
      <c r="T115" s="226">
        <f>S115*H115</f>
        <v>0</v>
      </c>
      <c r="AR115" s="17" t="s">
        <v>386</v>
      </c>
      <c r="AT115" s="17" t="s">
        <v>127</v>
      </c>
      <c r="AU115" s="17" t="s">
        <v>81</v>
      </c>
      <c r="AY115" s="17" t="s">
        <v>124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7" t="s">
        <v>21</v>
      </c>
      <c r="BK115" s="227">
        <f>ROUND(I115*H115,2)</f>
        <v>0</v>
      </c>
      <c r="BL115" s="17" t="s">
        <v>386</v>
      </c>
      <c r="BM115" s="17" t="s">
        <v>429</v>
      </c>
    </row>
    <row r="116" spans="2:47" s="1" customFormat="1" ht="12">
      <c r="B116" s="38"/>
      <c r="C116" s="39"/>
      <c r="D116" s="228" t="s">
        <v>134</v>
      </c>
      <c r="E116" s="39"/>
      <c r="F116" s="229" t="s">
        <v>430</v>
      </c>
      <c r="G116" s="39"/>
      <c r="H116" s="39"/>
      <c r="I116" s="143"/>
      <c r="J116" s="39"/>
      <c r="K116" s="39"/>
      <c r="L116" s="43"/>
      <c r="M116" s="279"/>
      <c r="N116" s="280"/>
      <c r="O116" s="280"/>
      <c r="P116" s="280"/>
      <c r="Q116" s="280"/>
      <c r="R116" s="280"/>
      <c r="S116" s="280"/>
      <c r="T116" s="281"/>
      <c r="AT116" s="17" t="s">
        <v>134</v>
      </c>
      <c r="AU116" s="17" t="s">
        <v>81</v>
      </c>
    </row>
    <row r="117" spans="2:12" s="1" customFormat="1" ht="6.95" customHeight="1">
      <c r="B117" s="57"/>
      <c r="C117" s="58"/>
      <c r="D117" s="58"/>
      <c r="E117" s="58"/>
      <c r="F117" s="58"/>
      <c r="G117" s="58"/>
      <c r="H117" s="58"/>
      <c r="I117" s="167"/>
      <c r="J117" s="58"/>
      <c r="K117" s="58"/>
      <c r="L117" s="43"/>
    </row>
  </sheetData>
  <sheetProtection password="CC35" sheet="1" objects="1" scenarios="1" formatColumns="0" formatRows="0" autoFilter="0"/>
  <autoFilter ref="C90:K11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DESKTOP-9CP0SEB\Alena</dc:creator>
  <cp:keywords/>
  <dc:description/>
  <cp:lastModifiedBy>DESKTOP-9CP0SEB\Alena</cp:lastModifiedBy>
  <dcterms:created xsi:type="dcterms:W3CDTF">2019-08-26T19:38:14Z</dcterms:created>
  <dcterms:modified xsi:type="dcterms:W3CDTF">2019-08-26T19:38:19Z</dcterms:modified>
  <cp:category/>
  <cp:version/>
  <cp:contentType/>
  <cp:contentStatus/>
</cp:coreProperties>
</file>