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2695" windowHeight="8130"/>
  </bookViews>
  <sheets>
    <sheet name="Rekapitulace stavby" sheetId="1" r:id="rId1"/>
    <sheet name="SO 101 - Chodník a zpevně..." sheetId="2" r:id="rId2"/>
    <sheet name="SO 401 - Veřejné osvětlení" sheetId="3" r:id="rId3"/>
  </sheets>
  <definedNames>
    <definedName name="_xlnm._FilterDatabase" localSheetId="1" hidden="1">'SO 101 - Chodník a zpevně...'!$C$85:$K$288</definedName>
    <definedName name="_xlnm._FilterDatabase" localSheetId="2" hidden="1">'SO 401 - Veřejné osvětlení'!$C$81:$K$167</definedName>
    <definedName name="_xlnm.Print_Titles" localSheetId="0">'Rekapitulace stavby'!$52:$52</definedName>
    <definedName name="_xlnm.Print_Titles" localSheetId="1">'SO 101 - Chodník a zpevně...'!$85:$85</definedName>
    <definedName name="_xlnm.Print_Titles" localSheetId="2">'SO 401 - Veřejné osvětlení'!$81:$81</definedName>
    <definedName name="_xlnm.Print_Area" localSheetId="0">'Rekapitulace stavby'!$D$4:$AO$36,'Rekapitulace stavby'!$C$42:$AQ$57</definedName>
    <definedName name="_xlnm.Print_Area" localSheetId="1">'SO 101 - Chodník a zpevně...'!$C$73:$K$288</definedName>
    <definedName name="_xlnm.Print_Area" localSheetId="2">'SO 401 - Veřejné osvětlení'!$C$69:$K$167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66" i="3"/>
  <c r="BH166" i="3"/>
  <c r="BG166" i="3"/>
  <c r="BF166" i="3"/>
  <c r="T166" i="3"/>
  <c r="R166" i="3"/>
  <c r="P166" i="3"/>
  <c r="BK166" i="3"/>
  <c r="J166" i="3"/>
  <c r="BE166" i="3"/>
  <c r="BI164" i="3"/>
  <c r="BH164" i="3"/>
  <c r="BG164" i="3"/>
  <c r="BF164" i="3"/>
  <c r="T164" i="3"/>
  <c r="R164" i="3"/>
  <c r="P164" i="3"/>
  <c r="BK164" i="3"/>
  <c r="J164" i="3"/>
  <c r="BE164" i="3"/>
  <c r="BI162" i="3"/>
  <c r="BH162" i="3"/>
  <c r="BG162" i="3"/>
  <c r="BF162" i="3"/>
  <c r="T162" i="3"/>
  <c r="R162" i="3"/>
  <c r="P162" i="3"/>
  <c r="BK162" i="3"/>
  <c r="J162" i="3"/>
  <c r="BE162" i="3"/>
  <c r="BI160" i="3"/>
  <c r="BH160" i="3"/>
  <c r="BG160" i="3"/>
  <c r="BF160" i="3"/>
  <c r="T160" i="3"/>
  <c r="R160" i="3"/>
  <c r="P160" i="3"/>
  <c r="BK160" i="3"/>
  <c r="J160" i="3"/>
  <c r="BE160" i="3"/>
  <c r="BI158" i="3"/>
  <c r="BH158" i="3"/>
  <c r="BG158" i="3"/>
  <c r="BF158" i="3"/>
  <c r="T158" i="3"/>
  <c r="R158" i="3"/>
  <c r="P158" i="3"/>
  <c r="BK158" i="3"/>
  <c r="J158" i="3"/>
  <c r="BE158" i="3"/>
  <c r="BI156" i="3"/>
  <c r="BH156" i="3"/>
  <c r="BG156" i="3"/>
  <c r="BF156" i="3"/>
  <c r="T156" i="3"/>
  <c r="T155" i="3"/>
  <c r="R156" i="3"/>
  <c r="R155" i="3"/>
  <c r="P156" i="3"/>
  <c r="P155" i="3"/>
  <c r="BK156" i="3"/>
  <c r="BK155" i="3"/>
  <c r="J155" i="3" s="1"/>
  <c r="J62" i="3" s="1"/>
  <c r="J156" i="3"/>
  <c r="BE156" i="3" s="1"/>
  <c r="BI153" i="3"/>
  <c r="BH153" i="3"/>
  <c r="BG153" i="3"/>
  <c r="BF153" i="3"/>
  <c r="T153" i="3"/>
  <c r="R153" i="3"/>
  <c r="P153" i="3"/>
  <c r="BK153" i="3"/>
  <c r="J153" i="3"/>
  <c r="BE153" i="3"/>
  <c r="BI151" i="3"/>
  <c r="BH151" i="3"/>
  <c r="BG151" i="3"/>
  <c r="BF151" i="3"/>
  <c r="T151" i="3"/>
  <c r="R151" i="3"/>
  <c r="P151" i="3"/>
  <c r="BK151" i="3"/>
  <c r="J151" i="3"/>
  <c r="BE151" i="3"/>
  <c r="BI149" i="3"/>
  <c r="BH149" i="3"/>
  <c r="BG149" i="3"/>
  <c r="BF149" i="3"/>
  <c r="T149" i="3"/>
  <c r="R149" i="3"/>
  <c r="P149" i="3"/>
  <c r="BK149" i="3"/>
  <c r="J149" i="3"/>
  <c r="BE149" i="3"/>
  <c r="BI147" i="3"/>
  <c r="BH147" i="3"/>
  <c r="BG147" i="3"/>
  <c r="BF147" i="3"/>
  <c r="T147" i="3"/>
  <c r="R147" i="3"/>
  <c r="P147" i="3"/>
  <c r="BK147" i="3"/>
  <c r="J147" i="3"/>
  <c r="BE147" i="3"/>
  <c r="BI145" i="3"/>
  <c r="BH145" i="3"/>
  <c r="BG145" i="3"/>
  <c r="BF145" i="3"/>
  <c r="T145" i="3"/>
  <c r="R145" i="3"/>
  <c r="P145" i="3"/>
  <c r="BK145" i="3"/>
  <c r="J145" i="3"/>
  <c r="BE145" i="3"/>
  <c r="BI143" i="3"/>
  <c r="BH143" i="3"/>
  <c r="BG143" i="3"/>
  <c r="BF143" i="3"/>
  <c r="T143" i="3"/>
  <c r="R143" i="3"/>
  <c r="P143" i="3"/>
  <c r="BK143" i="3"/>
  <c r="J143" i="3"/>
  <c r="BE143" i="3"/>
  <c r="BI141" i="3"/>
  <c r="BH141" i="3"/>
  <c r="BG141" i="3"/>
  <c r="BF141" i="3"/>
  <c r="T141" i="3"/>
  <c r="R141" i="3"/>
  <c r="P141" i="3"/>
  <c r="BK141" i="3"/>
  <c r="J141" i="3"/>
  <c r="BE141" i="3"/>
  <c r="BI139" i="3"/>
  <c r="BH139" i="3"/>
  <c r="BG139" i="3"/>
  <c r="BF139" i="3"/>
  <c r="T139" i="3"/>
  <c r="T138" i="3"/>
  <c r="R139" i="3"/>
  <c r="R138" i="3"/>
  <c r="P139" i="3"/>
  <c r="P138" i="3"/>
  <c r="BK139" i="3"/>
  <c r="BK138" i="3"/>
  <c r="J138" i="3" s="1"/>
  <c r="J61" i="3" s="1"/>
  <c r="J139" i="3"/>
  <c r="BE139" i="3" s="1"/>
  <c r="BI136" i="3"/>
  <c r="BH136" i="3"/>
  <c r="BG136" i="3"/>
  <c r="BF136" i="3"/>
  <c r="T136" i="3"/>
  <c r="R136" i="3"/>
  <c r="P136" i="3"/>
  <c r="BK136" i="3"/>
  <c r="J136" i="3"/>
  <c r="BE136" i="3"/>
  <c r="BI134" i="3"/>
  <c r="BH134" i="3"/>
  <c r="BG134" i="3"/>
  <c r="BF134" i="3"/>
  <c r="T134" i="3"/>
  <c r="R134" i="3"/>
  <c r="P134" i="3"/>
  <c r="BK134" i="3"/>
  <c r="J134" i="3"/>
  <c r="BE134" i="3"/>
  <c r="BI132" i="3"/>
  <c r="BH132" i="3"/>
  <c r="BG132" i="3"/>
  <c r="BF132" i="3"/>
  <c r="T132" i="3"/>
  <c r="R132" i="3"/>
  <c r="P132" i="3"/>
  <c r="BK132" i="3"/>
  <c r="J132" i="3"/>
  <c r="BE132" i="3"/>
  <c r="BI130" i="3"/>
  <c r="BH130" i="3"/>
  <c r="BG130" i="3"/>
  <c r="BF130" i="3"/>
  <c r="T130" i="3"/>
  <c r="R130" i="3"/>
  <c r="P130" i="3"/>
  <c r="BK130" i="3"/>
  <c r="J130" i="3"/>
  <c r="BE130" i="3"/>
  <c r="BI128" i="3"/>
  <c r="BH128" i="3"/>
  <c r="BG128" i="3"/>
  <c r="BF128" i="3"/>
  <c r="T128" i="3"/>
  <c r="R128" i="3"/>
  <c r="P128" i="3"/>
  <c r="BK128" i="3"/>
  <c r="J128" i="3"/>
  <c r="BE128" i="3"/>
  <c r="BI126" i="3"/>
  <c r="BH126" i="3"/>
  <c r="BG126" i="3"/>
  <c r="BF126" i="3"/>
  <c r="T126" i="3"/>
  <c r="R126" i="3"/>
  <c r="P126" i="3"/>
  <c r="BK126" i="3"/>
  <c r="J126" i="3"/>
  <c r="BE126" i="3"/>
  <c r="BI124" i="3"/>
  <c r="BH124" i="3"/>
  <c r="BG124" i="3"/>
  <c r="BF124" i="3"/>
  <c r="T124" i="3"/>
  <c r="R124" i="3"/>
  <c r="P124" i="3"/>
  <c r="BK124" i="3"/>
  <c r="J124" i="3"/>
  <c r="BE124" i="3"/>
  <c r="BI122" i="3"/>
  <c r="BH122" i="3"/>
  <c r="BG122" i="3"/>
  <c r="BF122" i="3"/>
  <c r="T122" i="3"/>
  <c r="R122" i="3"/>
  <c r="P122" i="3"/>
  <c r="BK122" i="3"/>
  <c r="J122" i="3"/>
  <c r="BE122" i="3"/>
  <c r="BI120" i="3"/>
  <c r="BH120" i="3"/>
  <c r="BG120" i="3"/>
  <c r="BF120" i="3"/>
  <c r="T120" i="3"/>
  <c r="R120" i="3"/>
  <c r="P120" i="3"/>
  <c r="BK120" i="3"/>
  <c r="J120" i="3"/>
  <c r="BE120" i="3"/>
  <c r="BI118" i="3"/>
  <c r="BH118" i="3"/>
  <c r="BG118" i="3"/>
  <c r="BF118" i="3"/>
  <c r="T118" i="3"/>
  <c r="R118" i="3"/>
  <c r="P118" i="3"/>
  <c r="BK118" i="3"/>
  <c r="J118" i="3"/>
  <c r="BE118" i="3"/>
  <c r="BI116" i="3"/>
  <c r="BH116" i="3"/>
  <c r="BG116" i="3"/>
  <c r="BF116" i="3"/>
  <c r="T116" i="3"/>
  <c r="R116" i="3"/>
  <c r="P116" i="3"/>
  <c r="BK116" i="3"/>
  <c r="J116" i="3"/>
  <c r="BE116" i="3"/>
  <c r="BI114" i="3"/>
  <c r="BH114" i="3"/>
  <c r="BG114" i="3"/>
  <c r="BF114" i="3"/>
  <c r="T114" i="3"/>
  <c r="R114" i="3"/>
  <c r="P114" i="3"/>
  <c r="BK114" i="3"/>
  <c r="J114" i="3"/>
  <c r="BE114" i="3"/>
  <c r="BI112" i="3"/>
  <c r="BH112" i="3"/>
  <c r="BG112" i="3"/>
  <c r="BF112" i="3"/>
  <c r="T112" i="3"/>
  <c r="R112" i="3"/>
  <c r="P112" i="3"/>
  <c r="BK112" i="3"/>
  <c r="J112" i="3"/>
  <c r="BE112" i="3"/>
  <c r="BI110" i="3"/>
  <c r="BH110" i="3"/>
  <c r="BG110" i="3"/>
  <c r="BF110" i="3"/>
  <c r="T110" i="3"/>
  <c r="R110" i="3"/>
  <c r="P110" i="3"/>
  <c r="BK110" i="3"/>
  <c r="J110" i="3"/>
  <c r="BE110" i="3"/>
  <c r="BI108" i="3"/>
  <c r="BH108" i="3"/>
  <c r="BG108" i="3"/>
  <c r="BF108" i="3"/>
  <c r="T108" i="3"/>
  <c r="R108" i="3"/>
  <c r="P108" i="3"/>
  <c r="BK108" i="3"/>
  <c r="J108" i="3"/>
  <c r="BE108" i="3"/>
  <c r="BI106" i="3"/>
  <c r="BH106" i="3"/>
  <c r="BG106" i="3"/>
  <c r="BF106" i="3"/>
  <c r="T106" i="3"/>
  <c r="R106" i="3"/>
  <c r="P106" i="3"/>
  <c r="BK106" i="3"/>
  <c r="J106" i="3"/>
  <c r="BE106" i="3"/>
  <c r="BI104" i="3"/>
  <c r="BH104" i="3"/>
  <c r="BG104" i="3"/>
  <c r="BF104" i="3"/>
  <c r="T104" i="3"/>
  <c r="R104" i="3"/>
  <c r="P104" i="3"/>
  <c r="BK104" i="3"/>
  <c r="J104" i="3"/>
  <c r="BE104" i="3"/>
  <c r="BI102" i="3"/>
  <c r="BH102" i="3"/>
  <c r="BG102" i="3"/>
  <c r="BF102" i="3"/>
  <c r="T102" i="3"/>
  <c r="R102" i="3"/>
  <c r="P102" i="3"/>
  <c r="BK102" i="3"/>
  <c r="J102" i="3"/>
  <c r="BE102" i="3"/>
  <c r="BI100" i="3"/>
  <c r="BH100" i="3"/>
  <c r="BG100" i="3"/>
  <c r="BF100" i="3"/>
  <c r="T100" i="3"/>
  <c r="R100" i="3"/>
  <c r="P100" i="3"/>
  <c r="BK100" i="3"/>
  <c r="J100" i="3"/>
  <c r="BE100" i="3"/>
  <c r="BI98" i="3"/>
  <c r="BH98" i="3"/>
  <c r="BG98" i="3"/>
  <c r="BF98" i="3"/>
  <c r="T98" i="3"/>
  <c r="R98" i="3"/>
  <c r="P98" i="3"/>
  <c r="BK98" i="3"/>
  <c r="J98" i="3"/>
  <c r="BE98" i="3"/>
  <c r="BI96" i="3"/>
  <c r="BH96" i="3"/>
  <c r="BG96" i="3"/>
  <c r="BF96" i="3"/>
  <c r="T96" i="3"/>
  <c r="R96" i="3"/>
  <c r="P96" i="3"/>
  <c r="BK96" i="3"/>
  <c r="J96" i="3"/>
  <c r="BE96" i="3"/>
  <c r="BI94" i="3"/>
  <c r="BH94" i="3"/>
  <c r="BG94" i="3"/>
  <c r="BF94" i="3"/>
  <c r="T94" i="3"/>
  <c r="R94" i="3"/>
  <c r="P94" i="3"/>
  <c r="BK94" i="3"/>
  <c r="J94" i="3"/>
  <c r="BE94" i="3"/>
  <c r="BI92" i="3"/>
  <c r="BH92" i="3"/>
  <c r="BG92" i="3"/>
  <c r="BF92" i="3"/>
  <c r="T92" i="3"/>
  <c r="R92" i="3"/>
  <c r="P92" i="3"/>
  <c r="BK92" i="3"/>
  <c r="J92" i="3"/>
  <c r="BE92" i="3"/>
  <c r="BI90" i="3"/>
  <c r="BH90" i="3"/>
  <c r="BG90" i="3"/>
  <c r="BF90" i="3"/>
  <c r="T90" i="3"/>
  <c r="R90" i="3"/>
  <c r="P90" i="3"/>
  <c r="BK90" i="3"/>
  <c r="J90" i="3"/>
  <c r="BE90" i="3"/>
  <c r="BI88" i="3"/>
  <c r="BH88" i="3"/>
  <c r="BG88" i="3"/>
  <c r="BF88" i="3"/>
  <c r="T88" i="3"/>
  <c r="R88" i="3"/>
  <c r="P88" i="3"/>
  <c r="BK88" i="3"/>
  <c r="J88" i="3"/>
  <c r="BE88" i="3"/>
  <c r="BI86" i="3"/>
  <c r="BH86" i="3"/>
  <c r="BG86" i="3"/>
  <c r="BF86" i="3"/>
  <c r="T86" i="3"/>
  <c r="R86" i="3"/>
  <c r="P86" i="3"/>
  <c r="BK86" i="3"/>
  <c r="J86" i="3"/>
  <c r="BE86" i="3"/>
  <c r="BI84" i="3"/>
  <c r="F37" i="3"/>
  <c r="BD56" i="1" s="1"/>
  <c r="BH84" i="3"/>
  <c r="F36" i="3" s="1"/>
  <c r="BC56" i="1" s="1"/>
  <c r="BG84" i="3"/>
  <c r="F35" i="3"/>
  <c r="BB56" i="1" s="1"/>
  <c r="BF84" i="3"/>
  <c r="F34" i="3" s="1"/>
  <c r="BA56" i="1" s="1"/>
  <c r="T84" i="3"/>
  <c r="T83" i="3"/>
  <c r="T82" i="3" s="1"/>
  <c r="R84" i="3"/>
  <c r="R83" i="3" s="1"/>
  <c r="R82" i="3" s="1"/>
  <c r="P84" i="3"/>
  <c r="P83" i="3"/>
  <c r="P82" i="3" s="1"/>
  <c r="AU56" i="1" s="1"/>
  <c r="BK84" i="3"/>
  <c r="BK83" i="3"/>
  <c r="BK82" i="3" s="1"/>
  <c r="J82" i="3" s="1"/>
  <c r="J84" i="3"/>
  <c r="BE84" i="3"/>
  <c r="F76" i="3"/>
  <c r="E74" i="3"/>
  <c r="F52" i="3"/>
  <c r="E50" i="3"/>
  <c r="J24" i="3"/>
  <c r="E24" i="3"/>
  <c r="J55" i="3" s="1"/>
  <c r="J23" i="3"/>
  <c r="J21" i="3"/>
  <c r="E21" i="3"/>
  <c r="J54" i="3" s="1"/>
  <c r="J78" i="3"/>
  <c r="J20" i="3"/>
  <c r="J18" i="3"/>
  <c r="E18" i="3"/>
  <c r="F79" i="3" s="1"/>
  <c r="F55" i="3"/>
  <c r="J17" i="3"/>
  <c r="J15" i="3"/>
  <c r="E15" i="3"/>
  <c r="F78" i="3"/>
  <c r="F54" i="3"/>
  <c r="J14" i="3"/>
  <c r="J12" i="3"/>
  <c r="J76" i="3" s="1"/>
  <c r="E7" i="3"/>
  <c r="E72" i="3" s="1"/>
  <c r="E48" i="3"/>
  <c r="J37" i="2"/>
  <c r="J36" i="2"/>
  <c r="AY55" i="1" s="1"/>
  <c r="J35" i="2"/>
  <c r="AX55" i="1" s="1"/>
  <c r="BI287" i="2"/>
  <c r="BH287" i="2"/>
  <c r="BG287" i="2"/>
  <c r="BF287" i="2"/>
  <c r="T287" i="2"/>
  <c r="R287" i="2"/>
  <c r="P287" i="2"/>
  <c r="BK287" i="2"/>
  <c r="J287" i="2"/>
  <c r="BE287" i="2" s="1"/>
  <c r="BI285" i="2"/>
  <c r="BH285" i="2"/>
  <c r="BG285" i="2"/>
  <c r="BF285" i="2"/>
  <c r="T285" i="2"/>
  <c r="R285" i="2"/>
  <c r="P285" i="2"/>
  <c r="BK285" i="2"/>
  <c r="J285" i="2"/>
  <c r="BE285" i="2" s="1"/>
  <c r="BI283" i="2"/>
  <c r="BH283" i="2"/>
  <c r="BG283" i="2"/>
  <c r="BF283" i="2"/>
  <c r="T283" i="2"/>
  <c r="R283" i="2"/>
  <c r="P283" i="2"/>
  <c r="BK283" i="2"/>
  <c r="J283" i="2"/>
  <c r="BE283" i="2" s="1"/>
  <c r="BI281" i="2"/>
  <c r="BH281" i="2"/>
  <c r="BG281" i="2"/>
  <c r="BF281" i="2"/>
  <c r="T281" i="2"/>
  <c r="R281" i="2"/>
  <c r="P281" i="2"/>
  <c r="BK281" i="2"/>
  <c r="J281" i="2"/>
  <c r="BE281" i="2" s="1"/>
  <c r="BI279" i="2"/>
  <c r="BH279" i="2"/>
  <c r="BG279" i="2"/>
  <c r="BF279" i="2"/>
  <c r="T279" i="2"/>
  <c r="T278" i="2" s="1"/>
  <c r="R279" i="2"/>
  <c r="R278" i="2" s="1"/>
  <c r="P279" i="2"/>
  <c r="P278" i="2" s="1"/>
  <c r="BK279" i="2"/>
  <c r="BK278" i="2" s="1"/>
  <c r="J278" i="2" s="1"/>
  <c r="J66" i="2" s="1"/>
  <c r="J279" i="2"/>
  <c r="BE279" i="2"/>
  <c r="BI276" i="2"/>
  <c r="BH276" i="2"/>
  <c r="BG276" i="2"/>
  <c r="BF276" i="2"/>
  <c r="T276" i="2"/>
  <c r="T275" i="2" s="1"/>
  <c r="R276" i="2"/>
  <c r="R275" i="2" s="1"/>
  <c r="P276" i="2"/>
  <c r="P275" i="2" s="1"/>
  <c r="BK276" i="2"/>
  <c r="BK275" i="2" s="1"/>
  <c r="J275" i="2" s="1"/>
  <c r="J65" i="2" s="1"/>
  <c r="J276" i="2"/>
  <c r="BE276" i="2"/>
  <c r="BI273" i="2"/>
  <c r="BH273" i="2"/>
  <c r="BG273" i="2"/>
  <c r="BF273" i="2"/>
  <c r="T273" i="2"/>
  <c r="R273" i="2"/>
  <c r="P273" i="2"/>
  <c r="BK273" i="2"/>
  <c r="J273" i="2"/>
  <c r="BE273" i="2" s="1"/>
  <c r="BI271" i="2"/>
  <c r="BH271" i="2"/>
  <c r="BG271" i="2"/>
  <c r="BF271" i="2"/>
  <c r="T271" i="2"/>
  <c r="R271" i="2"/>
  <c r="P271" i="2"/>
  <c r="BK271" i="2"/>
  <c r="J271" i="2"/>
  <c r="BE271" i="2" s="1"/>
  <c r="BI269" i="2"/>
  <c r="BH269" i="2"/>
  <c r="BG269" i="2"/>
  <c r="BF269" i="2"/>
  <c r="T269" i="2"/>
  <c r="T268" i="2" s="1"/>
  <c r="R269" i="2"/>
  <c r="R268" i="2" s="1"/>
  <c r="P269" i="2"/>
  <c r="P268" i="2" s="1"/>
  <c r="BK269" i="2"/>
  <c r="BK268" i="2" s="1"/>
  <c r="J268" i="2" s="1"/>
  <c r="J64" i="2" s="1"/>
  <c r="J269" i="2"/>
  <c r="BE269" i="2"/>
  <c r="BI265" i="2"/>
  <c r="BH265" i="2"/>
  <c r="BG265" i="2"/>
  <c r="BF265" i="2"/>
  <c r="T265" i="2"/>
  <c r="R265" i="2"/>
  <c r="P265" i="2"/>
  <c r="BK265" i="2"/>
  <c r="J265" i="2"/>
  <c r="BE265" i="2" s="1"/>
  <c r="BI262" i="2"/>
  <c r="BH262" i="2"/>
  <c r="BG262" i="2"/>
  <c r="BF262" i="2"/>
  <c r="T262" i="2"/>
  <c r="R262" i="2"/>
  <c r="P262" i="2"/>
  <c r="BK262" i="2"/>
  <c r="J262" i="2"/>
  <c r="BE262" i="2" s="1"/>
  <c r="BI258" i="2"/>
  <c r="BH258" i="2"/>
  <c r="BG258" i="2"/>
  <c r="BF258" i="2"/>
  <c r="T258" i="2"/>
  <c r="R258" i="2"/>
  <c r="P258" i="2"/>
  <c r="BK258" i="2"/>
  <c r="J258" i="2"/>
  <c r="BE258" i="2" s="1"/>
  <c r="BI254" i="2"/>
  <c r="BH254" i="2"/>
  <c r="BG254" i="2"/>
  <c r="BF254" i="2"/>
  <c r="T254" i="2"/>
  <c r="R254" i="2"/>
  <c r="P254" i="2"/>
  <c r="BK254" i="2"/>
  <c r="J254" i="2"/>
  <c r="BE254" i="2" s="1"/>
  <c r="BI250" i="2"/>
  <c r="BH250" i="2"/>
  <c r="BG250" i="2"/>
  <c r="BF250" i="2"/>
  <c r="T250" i="2"/>
  <c r="R250" i="2"/>
  <c r="P250" i="2"/>
  <c r="BK250" i="2"/>
  <c r="J250" i="2"/>
  <c r="BE250" i="2" s="1"/>
  <c r="BI246" i="2"/>
  <c r="BH246" i="2"/>
  <c r="BG246" i="2"/>
  <c r="BF246" i="2"/>
  <c r="T246" i="2"/>
  <c r="R246" i="2"/>
  <c r="P246" i="2"/>
  <c r="BK246" i="2"/>
  <c r="J246" i="2"/>
  <c r="BE246" i="2" s="1"/>
  <c r="BI243" i="2"/>
  <c r="BH243" i="2"/>
  <c r="BG243" i="2"/>
  <c r="BF243" i="2"/>
  <c r="T243" i="2"/>
  <c r="R243" i="2"/>
  <c r="P243" i="2"/>
  <c r="BK243" i="2"/>
  <c r="J243" i="2"/>
  <c r="BE243" i="2" s="1"/>
  <c r="BI240" i="2"/>
  <c r="BH240" i="2"/>
  <c r="BG240" i="2"/>
  <c r="BF240" i="2"/>
  <c r="T240" i="2"/>
  <c r="R240" i="2"/>
  <c r="P240" i="2"/>
  <c r="BK240" i="2"/>
  <c r="J240" i="2"/>
  <c r="BE240" i="2" s="1"/>
  <c r="BI236" i="2"/>
  <c r="BH236" i="2"/>
  <c r="BG236" i="2"/>
  <c r="BF236" i="2"/>
  <c r="T236" i="2"/>
  <c r="R236" i="2"/>
  <c r="P236" i="2"/>
  <c r="BK236" i="2"/>
  <c r="J236" i="2"/>
  <c r="BE236" i="2" s="1"/>
  <c r="BI233" i="2"/>
  <c r="BH233" i="2"/>
  <c r="BG233" i="2"/>
  <c r="BF233" i="2"/>
  <c r="T233" i="2"/>
  <c r="R233" i="2"/>
  <c r="P233" i="2"/>
  <c r="BK233" i="2"/>
  <c r="J233" i="2"/>
  <c r="BE233" i="2" s="1"/>
  <c r="BI229" i="2"/>
  <c r="BH229" i="2"/>
  <c r="BG229" i="2"/>
  <c r="BF229" i="2"/>
  <c r="T229" i="2"/>
  <c r="R229" i="2"/>
  <c r="P229" i="2"/>
  <c r="BK229" i="2"/>
  <c r="J229" i="2"/>
  <c r="BE229" i="2" s="1"/>
  <c r="BI227" i="2"/>
  <c r="BH227" i="2"/>
  <c r="BG227" i="2"/>
  <c r="BF227" i="2"/>
  <c r="T227" i="2"/>
  <c r="T226" i="2" s="1"/>
  <c r="R227" i="2"/>
  <c r="R226" i="2" s="1"/>
  <c r="P227" i="2"/>
  <c r="P226" i="2" s="1"/>
  <c r="BK227" i="2"/>
  <c r="BK226" i="2" s="1"/>
  <c r="J226" i="2" s="1"/>
  <c r="J63" i="2" s="1"/>
  <c r="J227" i="2"/>
  <c r="BE227" i="2"/>
  <c r="BI221" i="2"/>
  <c r="BH221" i="2"/>
  <c r="BG221" i="2"/>
  <c r="BF221" i="2"/>
  <c r="T221" i="2"/>
  <c r="R221" i="2"/>
  <c r="P221" i="2"/>
  <c r="BK221" i="2"/>
  <c r="J221" i="2"/>
  <c r="BE221" i="2" s="1"/>
  <c r="BI216" i="2"/>
  <c r="BH216" i="2"/>
  <c r="BG216" i="2"/>
  <c r="BF216" i="2"/>
  <c r="T216" i="2"/>
  <c r="R216" i="2"/>
  <c r="P216" i="2"/>
  <c r="BK216" i="2"/>
  <c r="J216" i="2"/>
  <c r="BE216" i="2" s="1"/>
  <c r="BI209" i="2"/>
  <c r="BH209" i="2"/>
  <c r="BG209" i="2"/>
  <c r="BF209" i="2"/>
  <c r="T209" i="2"/>
  <c r="R209" i="2"/>
  <c r="P209" i="2"/>
  <c r="BK209" i="2"/>
  <c r="J209" i="2"/>
  <c r="BE209" i="2" s="1"/>
  <c r="BI205" i="2"/>
  <c r="BH205" i="2"/>
  <c r="BG205" i="2"/>
  <c r="BF205" i="2"/>
  <c r="T205" i="2"/>
  <c r="R205" i="2"/>
  <c r="P205" i="2"/>
  <c r="BK205" i="2"/>
  <c r="J205" i="2"/>
  <c r="BE205" i="2" s="1"/>
  <c r="BI202" i="2"/>
  <c r="BH202" i="2"/>
  <c r="BG202" i="2"/>
  <c r="BF202" i="2"/>
  <c r="T202" i="2"/>
  <c r="R202" i="2"/>
  <c r="P202" i="2"/>
  <c r="BK202" i="2"/>
  <c r="J202" i="2"/>
  <c r="BE202" i="2" s="1"/>
  <c r="BI199" i="2"/>
  <c r="BH199" i="2"/>
  <c r="BG199" i="2"/>
  <c r="BF199" i="2"/>
  <c r="T199" i="2"/>
  <c r="R199" i="2"/>
  <c r="P199" i="2"/>
  <c r="BK199" i="2"/>
  <c r="J199" i="2"/>
  <c r="BE199" i="2" s="1"/>
  <c r="BI196" i="2"/>
  <c r="BH196" i="2"/>
  <c r="BG196" i="2"/>
  <c r="BF196" i="2"/>
  <c r="T196" i="2"/>
  <c r="R196" i="2"/>
  <c r="P196" i="2"/>
  <c r="BK196" i="2"/>
  <c r="J196" i="2"/>
  <c r="BE196" i="2" s="1"/>
  <c r="BI193" i="2"/>
  <c r="BH193" i="2"/>
  <c r="BG193" i="2"/>
  <c r="BF193" i="2"/>
  <c r="T193" i="2"/>
  <c r="R193" i="2"/>
  <c r="P193" i="2"/>
  <c r="BK193" i="2"/>
  <c r="J193" i="2"/>
  <c r="BE193" i="2" s="1"/>
  <c r="BI190" i="2"/>
  <c r="BH190" i="2"/>
  <c r="BG190" i="2"/>
  <c r="BF190" i="2"/>
  <c r="T190" i="2"/>
  <c r="R190" i="2"/>
  <c r="P190" i="2"/>
  <c r="BK190" i="2"/>
  <c r="J190" i="2"/>
  <c r="BE190" i="2" s="1"/>
  <c r="BI187" i="2"/>
  <c r="BH187" i="2"/>
  <c r="BG187" i="2"/>
  <c r="BF187" i="2"/>
  <c r="T187" i="2"/>
  <c r="R187" i="2"/>
  <c r="P187" i="2"/>
  <c r="BK187" i="2"/>
  <c r="J187" i="2"/>
  <c r="BE187" i="2" s="1"/>
  <c r="BI182" i="2"/>
  <c r="BH182" i="2"/>
  <c r="BG182" i="2"/>
  <c r="BF182" i="2"/>
  <c r="T182" i="2"/>
  <c r="R182" i="2"/>
  <c r="P182" i="2"/>
  <c r="BK182" i="2"/>
  <c r="J182" i="2"/>
  <c r="BE182" i="2" s="1"/>
  <c r="BI177" i="2"/>
  <c r="BH177" i="2"/>
  <c r="BG177" i="2"/>
  <c r="BF177" i="2"/>
  <c r="T177" i="2"/>
  <c r="R177" i="2"/>
  <c r="P177" i="2"/>
  <c r="BK177" i="2"/>
  <c r="J177" i="2"/>
  <c r="BE177" i="2" s="1"/>
  <c r="BI173" i="2"/>
  <c r="BH173" i="2"/>
  <c r="BG173" i="2"/>
  <c r="BF173" i="2"/>
  <c r="T173" i="2"/>
  <c r="R173" i="2"/>
  <c r="P173" i="2"/>
  <c r="BK173" i="2"/>
  <c r="J173" i="2"/>
  <c r="BE173" i="2" s="1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T165" i="2" s="1"/>
  <c r="R166" i="2"/>
  <c r="R165" i="2" s="1"/>
  <c r="P166" i="2"/>
  <c r="P165" i="2" s="1"/>
  <c r="BK166" i="2"/>
  <c r="BK165" i="2" s="1"/>
  <c r="J165" i="2" s="1"/>
  <c r="J62" i="2" s="1"/>
  <c r="J166" i="2"/>
  <c r="BE166" i="2"/>
  <c r="BI161" i="2"/>
  <c r="BH161" i="2"/>
  <c r="BG161" i="2"/>
  <c r="BF161" i="2"/>
  <c r="T161" i="2"/>
  <c r="R161" i="2"/>
  <c r="P161" i="2"/>
  <c r="BK161" i="2"/>
  <c r="J161" i="2"/>
  <c r="BE161" i="2" s="1"/>
  <c r="BI157" i="2"/>
  <c r="BH157" i="2"/>
  <c r="BG157" i="2"/>
  <c r="BF157" i="2"/>
  <c r="T157" i="2"/>
  <c r="R157" i="2"/>
  <c r="P157" i="2"/>
  <c r="BK157" i="2"/>
  <c r="J157" i="2"/>
  <c r="BE157" i="2" s="1"/>
  <c r="BI153" i="2"/>
  <c r="BH153" i="2"/>
  <c r="BG153" i="2"/>
  <c r="BF153" i="2"/>
  <c r="T153" i="2"/>
  <c r="R153" i="2"/>
  <c r="P153" i="2"/>
  <c r="BK153" i="2"/>
  <c r="J153" i="2"/>
  <c r="BE153" i="2" s="1"/>
  <c r="BI150" i="2"/>
  <c r="BH150" i="2"/>
  <c r="BG150" i="2"/>
  <c r="BF150" i="2"/>
  <c r="T150" i="2"/>
  <c r="R150" i="2"/>
  <c r="P150" i="2"/>
  <c r="BK150" i="2"/>
  <c r="J150" i="2"/>
  <c r="BE150" i="2" s="1"/>
  <c r="BI146" i="2"/>
  <c r="BH146" i="2"/>
  <c r="BG146" i="2"/>
  <c r="BF146" i="2"/>
  <c r="T146" i="2"/>
  <c r="R146" i="2"/>
  <c r="P146" i="2"/>
  <c r="BK146" i="2"/>
  <c r="J146" i="2"/>
  <c r="BE146" i="2" s="1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 s="1"/>
  <c r="BI135" i="2"/>
  <c r="BH135" i="2"/>
  <c r="BG135" i="2"/>
  <c r="BF135" i="2"/>
  <c r="T135" i="2"/>
  <c r="R135" i="2"/>
  <c r="P135" i="2"/>
  <c r="BK135" i="2"/>
  <c r="J135" i="2"/>
  <c r="BE135" i="2" s="1"/>
  <c r="BI131" i="2"/>
  <c r="BH131" i="2"/>
  <c r="BG131" i="2"/>
  <c r="BF131" i="2"/>
  <c r="T131" i="2"/>
  <c r="R131" i="2"/>
  <c r="P131" i="2"/>
  <c r="BK131" i="2"/>
  <c r="J131" i="2"/>
  <c r="BE131" i="2" s="1"/>
  <c r="BI127" i="2"/>
  <c r="BH127" i="2"/>
  <c r="BG127" i="2"/>
  <c r="BF127" i="2"/>
  <c r="T127" i="2"/>
  <c r="R127" i="2"/>
  <c r="P127" i="2"/>
  <c r="BK127" i="2"/>
  <c r="J127" i="2"/>
  <c r="BE127" i="2" s="1"/>
  <c r="BI123" i="2"/>
  <c r="BH123" i="2"/>
  <c r="BG123" i="2"/>
  <c r="BF123" i="2"/>
  <c r="T123" i="2"/>
  <c r="R123" i="2"/>
  <c r="P123" i="2"/>
  <c r="BK123" i="2"/>
  <c r="J123" i="2"/>
  <c r="BE123" i="2" s="1"/>
  <c r="BI119" i="2"/>
  <c r="BH119" i="2"/>
  <c r="BG119" i="2"/>
  <c r="BF119" i="2"/>
  <c r="T119" i="2"/>
  <c r="R119" i="2"/>
  <c r="P119" i="2"/>
  <c r="BK119" i="2"/>
  <c r="J119" i="2"/>
  <c r="BE119" i="2" s="1"/>
  <c r="BI110" i="2"/>
  <c r="BH110" i="2"/>
  <c r="BG110" i="2"/>
  <c r="BF110" i="2"/>
  <c r="T110" i="2"/>
  <c r="R110" i="2"/>
  <c r="P110" i="2"/>
  <c r="BK110" i="2"/>
  <c r="J110" i="2"/>
  <c r="BE110" i="2" s="1"/>
  <c r="BI106" i="2"/>
  <c r="BH106" i="2"/>
  <c r="BG106" i="2"/>
  <c r="BF106" i="2"/>
  <c r="T106" i="2"/>
  <c r="R106" i="2"/>
  <c r="P106" i="2"/>
  <c r="BK106" i="2"/>
  <c r="J106" i="2"/>
  <c r="BE106" i="2" s="1"/>
  <c r="BI102" i="2"/>
  <c r="BH102" i="2"/>
  <c r="BG102" i="2"/>
  <c r="BF102" i="2"/>
  <c r="T102" i="2"/>
  <c r="R102" i="2"/>
  <c r="P102" i="2"/>
  <c r="BK102" i="2"/>
  <c r="J102" i="2"/>
  <c r="BE102" i="2" s="1"/>
  <c r="BI99" i="2"/>
  <c r="BH99" i="2"/>
  <c r="BG99" i="2"/>
  <c r="BF99" i="2"/>
  <c r="T99" i="2"/>
  <c r="R99" i="2"/>
  <c r="P99" i="2"/>
  <c r="BK99" i="2"/>
  <c r="J99" i="2"/>
  <c r="BE99" i="2" s="1"/>
  <c r="BI95" i="2"/>
  <c r="BH95" i="2"/>
  <c r="BG95" i="2"/>
  <c r="BF95" i="2"/>
  <c r="T95" i="2"/>
  <c r="R95" i="2"/>
  <c r="P95" i="2"/>
  <c r="BK95" i="2"/>
  <c r="J95" i="2"/>
  <c r="BE95" i="2" s="1"/>
  <c r="BI92" i="2"/>
  <c r="BH92" i="2"/>
  <c r="BG92" i="2"/>
  <c r="BF92" i="2"/>
  <c r="T92" i="2"/>
  <c r="R92" i="2"/>
  <c r="P92" i="2"/>
  <c r="BK92" i="2"/>
  <c r="J92" i="2"/>
  <c r="BE92" i="2" s="1"/>
  <c r="BI89" i="2"/>
  <c r="F37" i="2" s="1"/>
  <c r="BD55" i="1" s="1"/>
  <c r="BD54" i="1" s="1"/>
  <c r="W33" i="1" s="1"/>
  <c r="BH89" i="2"/>
  <c r="F36" i="2"/>
  <c r="BC55" i="1" s="1"/>
  <c r="BC54" i="1" s="1"/>
  <c r="BG89" i="2"/>
  <c r="F35" i="2" s="1"/>
  <c r="BB55" i="1" s="1"/>
  <c r="BB54" i="1" s="1"/>
  <c r="BF89" i="2"/>
  <c r="J34" i="2"/>
  <c r="AW55" i="1" s="1"/>
  <c r="F34" i="2"/>
  <c r="BA55" i="1" s="1"/>
  <c r="BA54" i="1" s="1"/>
  <c r="T89" i="2"/>
  <c r="T88" i="2" s="1"/>
  <c r="T87" i="2" s="1"/>
  <c r="T86" i="2" s="1"/>
  <c r="R89" i="2"/>
  <c r="R88" i="2" s="1"/>
  <c r="R87" i="2" s="1"/>
  <c r="R86" i="2" s="1"/>
  <c r="P89" i="2"/>
  <c r="P88" i="2" s="1"/>
  <c r="BK89" i="2"/>
  <c r="BK88" i="2"/>
  <c r="BK87" i="2" s="1"/>
  <c r="J89" i="2"/>
  <c r="BE89" i="2"/>
  <c r="J82" i="2"/>
  <c r="F80" i="2"/>
  <c r="E78" i="2"/>
  <c r="J54" i="2"/>
  <c r="F52" i="2"/>
  <c r="E50" i="2"/>
  <c r="J24" i="2"/>
  <c r="E24" i="2"/>
  <c r="J55" i="2" s="1"/>
  <c r="J83" i="2"/>
  <c r="J23" i="2"/>
  <c r="J18" i="2"/>
  <c r="E18" i="2"/>
  <c r="F83" i="2" s="1"/>
  <c r="F55" i="2"/>
  <c r="J17" i="2"/>
  <c r="J15" i="2"/>
  <c r="E15" i="2"/>
  <c r="F82" i="2"/>
  <c r="F54" i="2"/>
  <c r="J14" i="2"/>
  <c r="J12" i="2"/>
  <c r="J80" i="2" s="1"/>
  <c r="E7" i="2"/>
  <c r="E76" i="2" s="1"/>
  <c r="E48" i="2"/>
  <c r="AS54" i="1"/>
  <c r="L50" i="1"/>
  <c r="AM50" i="1"/>
  <c r="AM49" i="1"/>
  <c r="L49" i="1"/>
  <c r="AM47" i="1"/>
  <c r="L47" i="1"/>
  <c r="L45" i="1"/>
  <c r="L44" i="1"/>
  <c r="J52" i="2" l="1"/>
  <c r="J52" i="3"/>
  <c r="AY54" i="1"/>
  <c r="W32" i="1"/>
  <c r="J59" i="3"/>
  <c r="J30" i="3"/>
  <c r="J33" i="2"/>
  <c r="AV55" i="1" s="1"/>
  <c r="AT55" i="1" s="1"/>
  <c r="P87" i="2"/>
  <c r="P86" i="2" s="1"/>
  <c r="AU55" i="1" s="1"/>
  <c r="AU54" i="1" s="1"/>
  <c r="F33" i="3"/>
  <c r="AZ56" i="1" s="1"/>
  <c r="W30" i="1"/>
  <c r="AW54" i="1"/>
  <c r="AK30" i="1" s="1"/>
  <c r="J87" i="2"/>
  <c r="J60" i="2" s="1"/>
  <c r="BK86" i="2"/>
  <c r="J86" i="2" s="1"/>
  <c r="AX54" i="1"/>
  <c r="W31" i="1"/>
  <c r="F33" i="2"/>
  <c r="AZ55" i="1" s="1"/>
  <c r="AZ54" i="1" s="1"/>
  <c r="J88" i="2"/>
  <c r="J61" i="2" s="1"/>
  <c r="J79" i="3"/>
  <c r="J33" i="3"/>
  <c r="AV56" i="1" s="1"/>
  <c r="AT56" i="1" s="1"/>
  <c r="J83" i="3"/>
  <c r="J60" i="3" s="1"/>
  <c r="J34" i="3"/>
  <c r="AW56" i="1" s="1"/>
  <c r="AG56" i="1" l="1"/>
  <c r="AN56" i="1" s="1"/>
  <c r="J39" i="3"/>
  <c r="J59" i="2"/>
  <c r="J30" i="2"/>
  <c r="W29" i="1"/>
  <c r="AV54" i="1"/>
  <c r="AT54" i="1" l="1"/>
  <c r="AK29" i="1"/>
  <c r="J39" i="2"/>
  <c r="AG55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<sst xmlns="http://schemas.openxmlformats.org/spreadsheetml/2006/main" count="2997" uniqueCount="516">
  <si>
    <t>Export Komplet</t>
  </si>
  <si>
    <t/>
  </si>
  <si>
    <t>2.0</t>
  </si>
  <si>
    <t>ZAMOK</t>
  </si>
  <si>
    <t>False</t>
  </si>
  <si>
    <t>{20c9f3dc-729e-45a0-b739-1ac601bcc235}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</si>
  <si>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</si>
  <si>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</si>
  <si>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</si>
  <si>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</si>
  <si>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</si>
  <si>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</si>
  <si>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</si>
  <si>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</si>
  <si>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190110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</si>
  <si>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</si>
  <si>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</si>
  <si>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parkové plochy v ulici 5.května, Česká Lípa</t>
  </si>
  <si>
    <t>0,1</t>
  </si>
  <si>
    <t>KSO:</t>
  </si>
  <si>
    <t>CC-CZ:</t>
  </si>
  <si>
    <t>1</t>
  </si>
  <si>
    <t>Místo:</t>
  </si>
  <si>
    <t>Česká Lípa</t>
  </si>
  <si>
    <t>Datum: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</si>
  <si>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</si>
  <si>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</si>
  <si>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</si>
  <si>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</si>
  <si>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</si>
  <si>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</si>
  <si>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</si>
  <si>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</si>
  <si>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</si>
  <si>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Martina Hřebřinová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</si>
  <si>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</si>
  <si>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</si>
  <si>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</si>
  <si>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</si>
  <si>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</si>
  <si>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</si>
  <si>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</si>
  <si>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</si>
  <si>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</si>
  <si>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</si>
  <si>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</si>
  <si>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</si>
  <si>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</si>
  <si>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</si>
  <si>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</si>
  <si>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</si>
  <si>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</si>
  <si>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</si>
  <si>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</si>
  <si>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</si>
  <si>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</si>
  <si>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</si>
  <si>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</si>
  <si>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</si>
  <si>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</si>
  <si>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</si>
  <si>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</si>
  <si>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</si>
  <si>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</si>
  <si>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</si>
  <si>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</si>
  <si>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</si>
  <si>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</si>
  <si>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</si>
  <si>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</si>
  <si>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</si>
  <si>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</si>
  <si>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</si>
  <si>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</si>
  <si>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</si>
  <si>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</si>
  <si>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</si>
  <si>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</si>
  <si>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 a zpevněná plocha</t>
  </si>
  <si>
    <t>STA</t>
  </si>
  <si>
    <t>{4a9c27a4-343e-476c-b7e8-6d373b1337da}</t>
  </si>
  <si>
    <t>2</t>
  </si>
  <si>
    <t>SO 401</t>
  </si>
  <si>
    <t>Veřejné osvětlení</t>
  </si>
  <si>
    <t>{8c240f59-6149-4963-ab5d-e8d2504d39da}</t>
  </si>
  <si>
    <t>KRYCÍ LIST SOUPISU PRACÍ</t>
  </si>
  <si>
    <t>Objekt:</t>
  </si>
  <si>
    <t>SO 101 - Chodník a zpevněná plocha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</si>
  <si>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</si>
  <si>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</si>
  <si>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</si>
  <si>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</si>
  <si>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</si>
  <si>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</si>
  <si>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</si>
  <si>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</si>
  <si>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</si>
  <si>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</si>
  <si>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</si>
  <si>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</si>
  <si>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</si>
  <si>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</si>
  <si>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</si>
  <si>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</si>
  <si>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</si>
  <si>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</si>
  <si>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</si>
  <si>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</si>
  <si>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</si>
  <si>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</si>
  <si>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</si>
  <si>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</si>
  <si>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</si>
  <si>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</si>
  <si>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</si>
  <si>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</si>
  <si>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</si>
  <si>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</si>
  <si>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113106122</t>
  </si>
  <si>
    <t>Rozebrání dlažeb z kamenných dlaždic komunikací pro pěší ručně</t>
  </si>
  <si>
    <t>m2</t>
  </si>
  <si>
    <t>CS ÚRS 2018 02</t>
  </si>
  <si>
    <t>4</t>
  </si>
  <si>
    <t>-1231012362</t>
  </si>
  <si>
    <t>PP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</si>
  <si>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</si>
  <si>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VV</t>
  </si>
  <si>
    <t>3,0*2,0+5,5*2</t>
  </si>
  <si>
    <t>113106123</t>
  </si>
  <si>
    <t>Rozebrání dlažeb ze zámkových dlaždic komunikací pro pěší ručně</t>
  </si>
  <si>
    <t>-1741178283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</si>
  <si>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</si>
  <si>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2,0*2,0</t>
  </si>
  <si>
    <t>3</t>
  </si>
  <si>
    <t>113107141</t>
  </si>
  <si>
    <t>Odstranění podkladu živičného tl 50 mm ručně</t>
  </si>
  <si>
    <t>277384850</t>
  </si>
  <si>
    <t>Odstranění podkladů nebo krytů ručně s přemístěním hmot na skládku na vzdálenost do 3 m nebo s naložením na dopravní prostředek živičných, o tl. vrstvy do 50 mm</t>
  </si>
  <si>
    <t>odstranění AB krytu</t>
  </si>
  <si>
    <t>3,5</t>
  </si>
  <si>
    <t>113201112</t>
  </si>
  <si>
    <t>Vytrhání obrub silničních ležatých</t>
  </si>
  <si>
    <t>m</t>
  </si>
  <si>
    <t>644708066</t>
  </si>
  <si>
    <t>Vytrhání obrub  s vybouráním lože, s přemístěním hmot na skládku na vzdálenost do 3 m nebo s naložením na dopravní prostředek silničních ležatých</t>
  </si>
  <si>
    <t>5</t>
  </si>
  <si>
    <t>113202111</t>
  </si>
  <si>
    <t>Vytrhání obrub krajníků obrubníků stojatých</t>
  </si>
  <si>
    <t>-123375074</t>
  </si>
  <si>
    <t>Vytrhání obrub  s vybouráním lože, s přemístěním hmot na skládku na vzdálenost do 3 m nebo s naložením na dopravní prostředek z krajníků nebo obrubníků stojatých</t>
  </si>
  <si>
    <t>odstranění kamenné obruby</t>
  </si>
  <si>
    <t>6+9</t>
  </si>
  <si>
    <t>6</t>
  </si>
  <si>
    <t>113204111</t>
  </si>
  <si>
    <t xml:space="preserve">Vytrhání obrub záhonových </t>
  </si>
  <si>
    <t>72730604</t>
  </si>
  <si>
    <t>Vytrhání obrub  s vybouráním lože, s přemístěním hmot na skládku na vzdálenost do 3 m nebo s naložením na dopravní prostředek záhonových</t>
  </si>
  <si>
    <t>odstranění betonové sadové obruby 5x25x50 cm</t>
  </si>
  <si>
    <t>1,7+0,7</t>
  </si>
  <si>
    <t>7</t>
  </si>
  <si>
    <t>122201101</t>
  </si>
  <si>
    <t>Odkopávky a prokopávky nezapažené v hornině tř. 3 objem do 100 m3</t>
  </si>
  <si>
    <t>m3</t>
  </si>
  <si>
    <t>1291772245</t>
  </si>
  <si>
    <t>Odkopávky a prokopávky nezapažené  s přehozením výkopku na vzdálenost do 3 m nebo s naložením na dopravní prostředek v hornině tř. 3 do 100 m3</t>
  </si>
  <si>
    <t>hloubení pod kci chodníku</t>
  </si>
  <si>
    <t>(281,5+2,2+0,3+10,0+18,0+15,0)*0,37</t>
  </si>
  <si>
    <t>hloubení pod kci komunikace</t>
  </si>
  <si>
    <t>(3,5+2,7)*0,42</t>
  </si>
  <si>
    <t>hloubení pod kci mlatu</t>
  </si>
  <si>
    <t>(6,2+12,7+6,1+12,7)*0,37</t>
  </si>
  <si>
    <t>Součet</t>
  </si>
  <si>
    <t>8</t>
  </si>
  <si>
    <t>122201109</t>
  </si>
  <si>
    <t>Příplatek za lepivost u odkopávek v hornině tř. 1 až 3</t>
  </si>
  <si>
    <t>693210951</t>
  </si>
  <si>
    <t>Odkopávky a prokopávky nezapažené  s přehozením výkopku na vzdálenost do 3 m nebo s naložením na dopravní prostředek v hornině tř. 3 Příplatek k cenám za lepivost horniny tř. 3</t>
  </si>
  <si>
    <t>uvaž. 100%</t>
  </si>
  <si>
    <t>137,543</t>
  </si>
  <si>
    <t>9</t>
  </si>
  <si>
    <t>162701105.1</t>
  </si>
  <si>
    <t xml:space="preserve">Vodorovné přemístění výkopku/sypaniny z horniny tř. 1 až 4 - na skládku dle dodavatele </t>
  </si>
  <si>
    <t>1741169132</t>
  </si>
  <si>
    <t>Vodorovné přemístění výkopku/sypaniny z horniny tř. 1 až 4 - na skládku dle dodavatele</t>
  </si>
  <si>
    <t>137,543 "odkopávky</t>
  </si>
  <si>
    <t>167101101</t>
  </si>
  <si>
    <t>Nakládání výkopku z hornin tř. 1 až 4 do 100 m3</t>
  </si>
  <si>
    <t>-975730283</t>
  </si>
  <si>
    <t>Nakládání, skládání a překládání neulehlého výkopku nebo sypaniny  nakládání, množství do 100 m3, z hornin tř. 1 až 4</t>
  </si>
  <si>
    <t>11</t>
  </si>
  <si>
    <t>171101103</t>
  </si>
  <si>
    <t>Uložení sypaniny z hornin soudržných do násypů zhutněných do 100 % PS</t>
  </si>
  <si>
    <t>-1251511581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</si>
  <si>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přes 96 do 100 % PS</t>
  </si>
  <si>
    <t>nákup nové zeminy do násypů</t>
  </si>
  <si>
    <t>5,0</t>
  </si>
  <si>
    <t>12</t>
  </si>
  <si>
    <t>M</t>
  </si>
  <si>
    <t>10364100</t>
  </si>
  <si>
    <t>zemina pro terénní úpravy - tříděná</t>
  </si>
  <si>
    <t>t</t>
  </si>
  <si>
    <t>876350026</t>
  </si>
  <si>
    <t>5,0*1,7</t>
  </si>
  <si>
    <t>8,5*1,8 'Přepočtené koeficientem množství</t>
  </si>
  <si>
    <t>13</t>
  </si>
  <si>
    <t>171201201</t>
  </si>
  <si>
    <t>Uložení sypaniny na skládky</t>
  </si>
  <si>
    <t>-1226045865</t>
  </si>
  <si>
    <t>14</t>
  </si>
  <si>
    <t>171201211</t>
  </si>
  <si>
    <t>Poplatek za uložení odpadu ze sypaniny na skládce (skládkovné)</t>
  </si>
  <si>
    <t>635163402</t>
  </si>
  <si>
    <t>137,543*1,7</t>
  </si>
  <si>
    <t>181411131.1</t>
  </si>
  <si>
    <t>Založení parkových trávníků výsevem na rostlém terénu                    v rovině jemná modelace terénu, výsev travního semene, utužení povrchu válcováním, zálivka</t>
  </si>
  <si>
    <t>-1775433888</t>
  </si>
  <si>
    <t>Založení trávníku na půdě předem připravené plochy do 1000 m2 výsevem včetně utažení parkového v rovině nebo na svahu do 1:5</t>
  </si>
  <si>
    <t>plocha k zatravnění</t>
  </si>
  <si>
    <t>28,2+32,2+41,2+2,0+2,6+25,4+12,0+24</t>
  </si>
  <si>
    <t>16</t>
  </si>
  <si>
    <t>00572470</t>
  </si>
  <si>
    <t>osivo směs travní univerzál</t>
  </si>
  <si>
    <t>kg</t>
  </si>
  <si>
    <t>-1086315572</t>
  </si>
  <si>
    <t>167,6*0,025 'Přepočtené koeficientem množství</t>
  </si>
  <si>
    <t>17</t>
  </si>
  <si>
    <t>181951102</t>
  </si>
  <si>
    <t>Úprava pláně v hornině tř. 1 až 4 se zhutněním</t>
  </si>
  <si>
    <t>-1294855360</t>
  </si>
  <si>
    <t>Úprava pláně vyrovnáním výškových rozdílů v hornině tř. 1 až 4 se zhutněním</t>
  </si>
  <si>
    <t>úprava pláně se zhutněním</t>
  </si>
  <si>
    <t>370,5</t>
  </si>
  <si>
    <t>18</t>
  </si>
  <si>
    <t>182301121</t>
  </si>
  <si>
    <t>Rozprostření ornice pl do 500 m2 ve svahu přes 1:5 tl vrstvy do 100 mm</t>
  </si>
  <si>
    <t>71758084</t>
  </si>
  <si>
    <t>Rozprostření a urovnání ornice ve svahu sklonu přes 1:5 při souvislé ploše do 500 m2, tl. vrstvy do 100 mm</t>
  </si>
  <si>
    <t>19</t>
  </si>
  <si>
    <t>10364101</t>
  </si>
  <si>
    <t>zemina pro terénní úpravy -  ornice, vč. dopravy</t>
  </si>
  <si>
    <t>1181432341</t>
  </si>
  <si>
    <t>zemina pro terénní úpravy -  ornice</t>
  </si>
  <si>
    <t>167,6*0,1*1,5</t>
  </si>
  <si>
    <t>25,14*1,8 'Přepočtené koeficientem množství</t>
  </si>
  <si>
    <t>Komunikace pozemní</t>
  </si>
  <si>
    <t>20</t>
  </si>
  <si>
    <t>564762114</t>
  </si>
  <si>
    <t>Podklad z vibrovaného štěrku VŠ tl 230 mm</t>
  </si>
  <si>
    <t>356590297</t>
  </si>
  <si>
    <t>Podklad nebo kryt z vibrovaného štěrku VŠ  s rozprostřením, vlhčením a zhutněním, po zhutnění tl. 230 mm</t>
  </si>
  <si>
    <t>37,2</t>
  </si>
  <si>
    <t>564851111</t>
  </si>
  <si>
    <t>Podklad ze štěrkodrtě ŠD tl 150 mm</t>
  </si>
  <si>
    <t>-1990337221</t>
  </si>
  <si>
    <t>Podklad ze štěrkodrti ŠD  s rozprostřením a zhutněním, po zhutnění tl. 150 mm</t>
  </si>
  <si>
    <t>štěrkodrť 0/63</t>
  </si>
  <si>
    <t>327,0</t>
  </si>
  <si>
    <t>22</t>
  </si>
  <si>
    <t>564861111</t>
  </si>
  <si>
    <t>Podklad ze štěrkodrtě ŠD tl 200 mm</t>
  </si>
  <si>
    <t>-1580747532</t>
  </si>
  <si>
    <t>Podklad ze štěrkodrti ŠD  s rozprostřením a zhutněním, po zhutnění tl. 200 mm</t>
  </si>
  <si>
    <t>6,2</t>
  </si>
  <si>
    <t>23</t>
  </si>
  <si>
    <t>564932110.1</t>
  </si>
  <si>
    <t>Podklad z mechanicky zpevněného kameniva MZK tl 40 mm</t>
  </si>
  <si>
    <t>1836177591</t>
  </si>
  <si>
    <t>Podklad z mechanicky zpevněného kameniva MZK (minerální beton)  s rozprostřením a s hutněním, po zhutnění tl. 100 mm</t>
  </si>
  <si>
    <t>frakce 0/4</t>
  </si>
  <si>
    <t>37,30</t>
  </si>
  <si>
    <t>24</t>
  </si>
  <si>
    <t>564932111</t>
  </si>
  <si>
    <t>Podklad z mechanicky zpevněného kameniva MZK tl 100 mm</t>
  </si>
  <si>
    <t>2016570624</t>
  </si>
  <si>
    <t>frakce 0/32</t>
  </si>
  <si>
    <t>25</t>
  </si>
  <si>
    <t>565145111</t>
  </si>
  <si>
    <t>Asfaltový beton vrstva podkladní ACP 16 (obalované kamenivo OKS) tl 60 mm š do 3 m</t>
  </si>
  <si>
    <t>-1810159224</t>
  </si>
  <si>
    <t>Asfaltový beton vrstva podkladní ACP 16 (obalované kamenivo střednězrnné - OKS)  s rozprostřením a zhutněním v pruhu šířky do 3 m, po zhutnění tl. 60 mm</t>
  </si>
  <si>
    <t>26</t>
  </si>
  <si>
    <t>567122110.1</t>
  </si>
  <si>
    <t>Podklad ze směsi stmelené cementem SC C 8/10 (KSC I) tl 100 mm</t>
  </si>
  <si>
    <t>41916950</t>
  </si>
  <si>
    <t>Podklad ze směsi stmelené cementem SC bez dilatačních spár, s rozprostřením a zhutněním SC C 8/10 (KSC I), po zhutnění tl. 100 mm</t>
  </si>
  <si>
    <t>27</t>
  </si>
  <si>
    <t>567122111</t>
  </si>
  <si>
    <t>Podklad ze směsi stmelené cementem SC C 8/10 (KSC I) tl 120 mm</t>
  </si>
  <si>
    <t>39219299</t>
  </si>
  <si>
    <t>Podklad ze směsi stmelené cementem SC bez dilatačních spár, s rozprostřením a zhutněním SC C 8/10 (KSC I), po zhutnění tl. 120 mm</t>
  </si>
  <si>
    <t>28</t>
  </si>
  <si>
    <t>573191111</t>
  </si>
  <si>
    <t>Postřik infiltrační kationaktivní emulzí v množství 1 kg/m2 - PI-E</t>
  </si>
  <si>
    <t>1473669258</t>
  </si>
  <si>
    <t>Postřik infiltrační kationaktivní emulzí v množství 1,00 kg/m2</t>
  </si>
  <si>
    <t>29</t>
  </si>
  <si>
    <t>573231106</t>
  </si>
  <si>
    <t>Postřik živičný spojovací ze silniční emulze v množství 0,30 kg/m2 - PS-E</t>
  </si>
  <si>
    <t>1718643035</t>
  </si>
  <si>
    <t>Postřik spojovací PS bez posypu kamenivem ze silniční emulze, v množství 0,30 kg/m2</t>
  </si>
  <si>
    <t>30</t>
  </si>
  <si>
    <t>577134111</t>
  </si>
  <si>
    <t>Asfaltový beton vrstva obrusná ACO 11 (ABS) tř. I tl 40 mm š do 3 m z nemodifikovaného asfaltu</t>
  </si>
  <si>
    <t>1631358397</t>
  </si>
  <si>
    <t>Asfaltový beton vrstva obrusná ACO 11 (ABS)  s rozprostřením a se zhutněním z nemodifikovaného asfaltu v pruhu šířky do 3 m tř. I, po zhutnění tl. 40 mm</t>
  </si>
  <si>
    <t>31</t>
  </si>
  <si>
    <t>591411111</t>
  </si>
  <si>
    <t>Kladení dlažby z mozaiky jednobarevné komunikací pro pěší lože z kameniva</t>
  </si>
  <si>
    <t>1648502200</t>
  </si>
  <si>
    <t>Kladení dlažby z mozaiky komunikací pro pěší  s vyplněním spár, s dvojím beraněním a se smetením přebytečného materiálu na vzdálenost do 3 m jednobarevné, s ložem tl. do 40 mm z kameniva</t>
  </si>
  <si>
    <t>zpětné přeložení kamenné mozaiky</t>
  </si>
  <si>
    <t>32</t>
  </si>
  <si>
    <t>596212210</t>
  </si>
  <si>
    <t>Kladení zámkové dlažby pozemních komunikací tl 80 mm skupiny A pl do 50 m2</t>
  </si>
  <si>
    <t>79783061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</si>
  <si>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</si>
  <si>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reliéfní červená</t>
  </si>
  <si>
    <t>1,0</t>
  </si>
  <si>
    <t>přírodní odstín</t>
  </si>
  <si>
    <t>33</t>
  </si>
  <si>
    <t>59245006.1.1</t>
  </si>
  <si>
    <t>dlažba skladebná betonová základní pro nevidomé 20x10x8 cm barevná - červená</t>
  </si>
  <si>
    <t>128</t>
  </si>
  <si>
    <t>-1716898502</t>
  </si>
  <si>
    <t>dlažba skladebná betonová základní pro nevidomé 20 x 10 x 8 cm barevná</t>
  </si>
  <si>
    <t>1*1,05 'Přepočtené koeficientem množství</t>
  </si>
  <si>
    <t>34</t>
  </si>
  <si>
    <t>59245020</t>
  </si>
  <si>
    <t>dlažba skladebná betonová 20x10x8 cm přírodní</t>
  </si>
  <si>
    <t>1685716681</t>
  </si>
  <si>
    <t>327*1,05 'Přepočtené koeficientem množství</t>
  </si>
  <si>
    <t>Ostatní konstrukce a práce, bourání</t>
  </si>
  <si>
    <t>35</t>
  </si>
  <si>
    <t>91411000R</t>
  </si>
  <si>
    <t xml:space="preserve">Přemístění svislého dopravního značení </t>
  </si>
  <si>
    <t>kus</t>
  </si>
  <si>
    <t>1906251967</t>
  </si>
  <si>
    <t>36</t>
  </si>
  <si>
    <t>916131213</t>
  </si>
  <si>
    <t>Osazení silničního obrubníku betonového stojatého s boční opěrou do lože z betonu prostého</t>
  </si>
  <si>
    <t>50357707</t>
  </si>
  <si>
    <t>Osazení silničního obrubníku betonového se zřízením lože, s vyplněním a zatřením spár cementovou maltou stojatého s boční opěrou z betonu prostého, do lože z betonu prostého</t>
  </si>
  <si>
    <t>silniční obruba</t>
  </si>
  <si>
    <t>1,7+5,5+11,8+6,0+9,0+5,0</t>
  </si>
  <si>
    <t>37</t>
  </si>
  <si>
    <t>59217031</t>
  </si>
  <si>
    <t>obrubník betonový silniční 100 x 15 x 25 cm</t>
  </si>
  <si>
    <t>-1004476479</t>
  </si>
  <si>
    <t>39*1,05 'Přepočtené koeficientem množství</t>
  </si>
  <si>
    <t>38</t>
  </si>
  <si>
    <t>916331112</t>
  </si>
  <si>
    <t>Osazení zahradního obrubníku betonového do lože z betonu s boční opěrou</t>
  </si>
  <si>
    <t>-407674343</t>
  </si>
  <si>
    <t>Osazení zahradního obrubníku betonového s ložem tl. od 50 do 100 mm z betonu prostého tř. C 12/15 s boční opěrou z betonu prostého tř. C 12/15</t>
  </si>
  <si>
    <t>sadová betonová obruba</t>
  </si>
  <si>
    <t>5,0+9,0+38,5+6,6+34,5+44,5+42,5+2,0+81,6+36,5+50,6</t>
  </si>
  <si>
    <t>39</t>
  </si>
  <si>
    <t>59217003</t>
  </si>
  <si>
    <t>obrubník betonový zahradní 50x5x25cm</t>
  </si>
  <si>
    <t>-817319461</t>
  </si>
  <si>
    <t>351,3*1,05 'Přepočtené koeficientem množství</t>
  </si>
  <si>
    <t>40</t>
  </si>
  <si>
    <t>916371111R</t>
  </si>
  <si>
    <t xml:space="preserve">Zahradní obrubník z ocelové pásnice </t>
  </si>
  <si>
    <t>159893334</t>
  </si>
  <si>
    <t>Zahradní obrubník z recyklované pryže  položený svisle nebo vodorovně do štěrkopískového lože tl. do 40 mm, s lepenými spoji, barva černá</t>
  </si>
  <si>
    <t>4+4+7+7</t>
  </si>
  <si>
    <t>41</t>
  </si>
  <si>
    <t>919112212</t>
  </si>
  <si>
    <t>Řezání spár pro vytvoření komůrky š 10 mm hl 20 mm pro těsnící zálivku v živičném krytu</t>
  </si>
  <si>
    <t>242697703</t>
  </si>
  <si>
    <t>Řezání dilatačních spár v živičném krytu  vytvoření komůrky pro těsnící zálivku šířky 10 mm, hloubky 20 mm</t>
  </si>
  <si>
    <t>asfaltová modifikovaná zálivka</t>
  </si>
  <si>
    <t>28,2</t>
  </si>
  <si>
    <t>42</t>
  </si>
  <si>
    <t>919121212</t>
  </si>
  <si>
    <t>Těsnění spár zálivkou za studena pro komůrky š 10 mm hl 20 mm bez těsnicího profilu</t>
  </si>
  <si>
    <t>-2141585268</t>
  </si>
  <si>
    <t>Utěsnění dilatačních spár zálivkou za studena  v cementobetonovém nebo živičném krytu včetně adhezního nátěru bez těsnicího profilu pod zálivkou, pro komůrky šířky 10 mm, hloubky 20 mm</t>
  </si>
  <si>
    <t>9,0+5,0+1,7+7,0+5,5</t>
  </si>
  <si>
    <t>43</t>
  </si>
  <si>
    <t>919726123</t>
  </si>
  <si>
    <t>Geotextilie pro ochranu, separaci a filtraci netkaná měrná hmotnost do 500 g/m2</t>
  </si>
  <si>
    <t>-467317867</t>
  </si>
  <si>
    <t>Geotextilie netkaná pro ochranu, separaci nebo filtraci měrná hmotnost přes 300 do 500 g/m2</t>
  </si>
  <si>
    <t>geotextilie 400 g/m2</t>
  </si>
  <si>
    <t>37,3</t>
  </si>
  <si>
    <t>44</t>
  </si>
  <si>
    <t>919735113</t>
  </si>
  <si>
    <t>Řezání stávajícího živičného krytu hl do 150 mm</t>
  </si>
  <si>
    <t>1427248286</t>
  </si>
  <si>
    <t>Řezání stávajícího živičného krytu nebo podkladu  hloubky přes 100 do 150 mm</t>
  </si>
  <si>
    <t>řezání AB krytu</t>
  </si>
  <si>
    <t>45</t>
  </si>
  <si>
    <t>936104211.1</t>
  </si>
  <si>
    <t xml:space="preserve">Dodávka a montáž odpadkový koš - kovová konstrukce, dřevěný plášť - rozměr prvku d.330 x v.750mm se stříškou - kompletní provedení a dodávka </t>
  </si>
  <si>
    <t>885807131</t>
  </si>
  <si>
    <t>46</t>
  </si>
  <si>
    <t>936104211.2</t>
  </si>
  <si>
    <t xml:space="preserve">Dodávka a montáž parková lavička - dřevo s opěradlem - rozměr prvku d.1800 x š.755 x v.840mm - kompletní provedení a dodávka </t>
  </si>
  <si>
    <t>15251314</t>
  </si>
  <si>
    <t>997</t>
  </si>
  <si>
    <t>Přesun sutě</t>
  </si>
  <si>
    <t>47</t>
  </si>
  <si>
    <t>997221551.1</t>
  </si>
  <si>
    <t>Vodorovná doprava suti - skládka dle dodavatele stavby</t>
  </si>
  <si>
    <t>1226320465</t>
  </si>
  <si>
    <t xml:space="preserve">Vodorovná doprava suti  bez naložení, ale se složením a s hrubým urovnáním </t>
  </si>
  <si>
    <t>48</t>
  </si>
  <si>
    <t>997221611</t>
  </si>
  <si>
    <t>Nakládání suti na dopravní prostředky pro vodorovnou dopravu</t>
  </si>
  <si>
    <t>1840251242</t>
  </si>
  <si>
    <t>Nakládání na dopravní prostředky pro vodorovnou dopravu suti</t>
  </si>
  <si>
    <t>49</t>
  </si>
  <si>
    <t>997221845.1</t>
  </si>
  <si>
    <t xml:space="preserve">Poplatek za uložení na skládce (skládkovné) </t>
  </si>
  <si>
    <t>-1767755607</t>
  </si>
  <si>
    <t>Poplatek za uložení stavebního odpadu na skládce (skládkovné) asfaltového bez obsahu dehtu zatříděného do Katalogu odpadů pod kódem 170 302</t>
  </si>
  <si>
    <t>998</t>
  </si>
  <si>
    <t xml:space="preserve"> Přesun hmot</t>
  </si>
  <si>
    <t>50</t>
  </si>
  <si>
    <t>998225111</t>
  </si>
  <si>
    <t>Přesun hmot pro pozemní komunikace s krytem z kamene, monolitickým betonovým nebo živičným</t>
  </si>
  <si>
    <t>1987820043</t>
  </si>
  <si>
    <t>VRN</t>
  </si>
  <si>
    <t>Vedlejší rozpočtové náklady</t>
  </si>
  <si>
    <t>51</t>
  </si>
  <si>
    <t>011103000</t>
  </si>
  <si>
    <t>Pomocné práce zajišť nebo zříz ochranu inženýrských sítí - příprava území stavby - vytyčení</t>
  </si>
  <si>
    <t>kpl</t>
  </si>
  <si>
    <t>1024</t>
  </si>
  <si>
    <t>1150384700</t>
  </si>
  <si>
    <t>Geologický průzkum bez rozlišení</t>
  </si>
  <si>
    <t>52</t>
  </si>
  <si>
    <t>030001000</t>
  </si>
  <si>
    <t>Zařízení staveniště</t>
  </si>
  <si>
    <t>-1281262539</t>
  </si>
  <si>
    <t xml:space="preserve">Položka zahrnuje veškeré náklady spojené s vybudováním, provozem a odstraněním zařízení staveniště
-oplocení
-WC
-zázemí stavby
</t>
  </si>
  <si>
    <t>53</t>
  </si>
  <si>
    <t>034303000</t>
  </si>
  <si>
    <t>DIO - pomocné práce zříz nebo zajišť regulaci a ochranu dopravy</t>
  </si>
  <si>
    <t>-136073774</t>
  </si>
  <si>
    <t xml:space="preserve">Položka obsahuje veškerá přechodná dopravní značení pro regulaci a ochranu dopravy,
včetně čištění stávající dopravní infrastruktury v průběhu stavby.
</t>
  </si>
  <si>
    <t>54</t>
  </si>
  <si>
    <t>034503000</t>
  </si>
  <si>
    <t>Informační tabule (plast A3) na sloupku a mobilním podstavci</t>
  </si>
  <si>
    <t>-1021206373</t>
  </si>
  <si>
    <t>Informační tabule na staveništi</t>
  </si>
  <si>
    <t>55</t>
  </si>
  <si>
    <t>045203000</t>
  </si>
  <si>
    <t>Kompletační činnost</t>
  </si>
  <si>
    <t>2075624858</t>
  </si>
  <si>
    <t>Zahrnuje veškeré náklady spojené s tvorbou posudků, kontrol, revizních zpráv a dalších úkonů požadovaných dotčenými orgány</t>
  </si>
  <si>
    <t>SO 401 - Veřejné osvětlení</t>
  </si>
  <si>
    <t>1 - VEŘEJNÉ OSVĚTLENÍ</t>
  </si>
  <si>
    <t>2 - ZEMNÍ PRÁCE</t>
  </si>
  <si>
    <t>3 - PŘIDRUŽENÉ NÁKLADY</t>
  </si>
  <si>
    <t>VEŘEJNÉ OSVĚTLENÍ</t>
  </si>
  <si>
    <t>trubka oheb.el.inst.(pod) typ 23- 16mm</t>
  </si>
  <si>
    <t>chránička KOPOFLEX DN63</t>
  </si>
  <si>
    <t>ukonč.vod.v rozv.vč.zap.a konc.do 2.5mm2</t>
  </si>
  <si>
    <t>ks</t>
  </si>
  <si>
    <t>ukonč.vod.v rozv.vc.zap.a konc.do 16mm2</t>
  </si>
  <si>
    <t>ukonč.vod.v rozv.vc.zap.a konc.do 25mm2</t>
  </si>
  <si>
    <t>kabelová spojka Al 4x25mm2</t>
  </si>
  <si>
    <t>svítidlo uliční výbojkové sodíkové 100W/2000K/IP65 s funkcí DIMM dle Výpočtu osvětlení</t>
  </si>
  <si>
    <t>výbojka sodíková 100W/E40</t>
  </si>
  <si>
    <t>svítidlo parkové LED/19W/1800Lm/2700K/IP65 s funkcí CLO dle Výpočtu osvětlení</t>
  </si>
  <si>
    <t>stožár bezpaticový ocelový žár.pozink. 8,2 m, UZMA10-133/108/89</t>
  </si>
  <si>
    <t>výložník obloukový ocel.pozink 1,8/1,5m, UZB1-1500</t>
  </si>
  <si>
    <t>stožár bezpaticový kuželový ocelový žár.pozink. 5,0 m, Auriga STK 60/50/3</t>
  </si>
  <si>
    <t>stožárová svorkovnice  SV 6.16.4</t>
  </si>
  <si>
    <t>stožárová svorkovnice  SV 9.16.4</t>
  </si>
  <si>
    <t>pojistka keramická 2A/6A</t>
  </si>
  <si>
    <t>uzemn. v zemi FeZn 30x4 mm vč.svorek; držáků</t>
  </si>
  <si>
    <t>uzemn. v zemi FeZn 10 mm vč.svorek</t>
  </si>
  <si>
    <t>položení výstražné folie PVC s=330mm</t>
  </si>
  <si>
    <t>vodič CY 6 mm2  z/z</t>
  </si>
  <si>
    <t>kabel CYKY 3-Jx1.5 mm2 750V (TR)</t>
  </si>
  <si>
    <t>kabel CYKY 4-Jx16 mm2 750V (VU)</t>
  </si>
  <si>
    <t>kabel AYKY 4-Jx25 mm2 750V (VU)</t>
  </si>
  <si>
    <t>betonová směs C25/30</t>
  </si>
  <si>
    <t>stožárové pouzdro SP-315/1000</t>
  </si>
  <si>
    <t>stožárové pouzdro SP-250/1000</t>
  </si>
  <si>
    <t>beton deska D=60cm</t>
  </si>
  <si>
    <t>písek pro kabelové lože</t>
  </si>
  <si>
    <t>ZEMNÍ PRÁCE</t>
  </si>
  <si>
    <t>vytyč.trati kab.vedeni v zastavěném prostoru</t>
  </si>
  <si>
    <t>km</t>
  </si>
  <si>
    <t>56</t>
  </si>
  <si>
    <t>kabel.rýha 50cm/šíř.,110cm/hl. zem.tr.4</t>
  </si>
  <si>
    <t>58</t>
  </si>
  <si>
    <t>ruč.zához.kab.rýhy 50cm/šiř., 110Cm/hl.zem.tr.4</t>
  </si>
  <si>
    <t>60</t>
  </si>
  <si>
    <t>výkop jámy ručně, zem.tr.3-4</t>
  </si>
  <si>
    <t>62</t>
  </si>
  <si>
    <t>zához jámy, zem.tr.3-4</t>
  </si>
  <si>
    <t>64</t>
  </si>
  <si>
    <t>hutnění zeminy strojem, tl.20cm</t>
  </si>
  <si>
    <t>66</t>
  </si>
  <si>
    <t>lože z kop.písku</t>
  </si>
  <si>
    <t>68</t>
  </si>
  <si>
    <t>beton.základ do bednění</t>
  </si>
  <si>
    <t>70</t>
  </si>
  <si>
    <t>PŘIDRUŽENÉ NÁKLADY</t>
  </si>
  <si>
    <t>Doprava a přesun</t>
  </si>
  <si>
    <t>72</t>
  </si>
  <si>
    <t>Podružný materiál</t>
  </si>
  <si>
    <t>74</t>
  </si>
  <si>
    <t>76</t>
  </si>
  <si>
    <t>Vytyčení zemních sítí</t>
  </si>
  <si>
    <t>78</t>
  </si>
  <si>
    <t>Dokumentace skutečného provedení</t>
  </si>
  <si>
    <t>80</t>
  </si>
  <si>
    <t>Revizní zpráva</t>
  </si>
  <si>
    <t>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</si>
</sst>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14" fontId="0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AN9" sqref="AN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4" t="s">
        <v>14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0"/>
      <c r="AQ5" s="20"/>
      <c r="AR5" s="18"/>
      <c r="BE5" s="234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56" t="s">
        <v>17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0"/>
      <c r="AQ6" s="20"/>
      <c r="AR6" s="18"/>
      <c r="BE6" s="235"/>
      <c r="BS6" s="15" t="s">
        <v>18</v>
      </c>
    </row>
    <row r="7" spans="1:74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E7" s="235"/>
      <c r="BS7" s="15" t="s">
        <v>21</v>
      </c>
    </row>
    <row r="8" spans="1:74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1">
        <v>43693</v>
      </c>
      <c r="AO8" s="20"/>
      <c r="AP8" s="20"/>
      <c r="AQ8" s="20"/>
      <c r="AR8" s="18"/>
      <c r="BE8" s="235"/>
      <c r="BS8" s="15" t="s">
        <v>25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35"/>
      <c r="BS9" s="15" t="s">
        <v>26</v>
      </c>
    </row>
    <row r="10" spans="1:74" ht="12" customHeight="1">
      <c r="B10" s="19"/>
      <c r="C10" s="20"/>
      <c r="D10" s="27" t="s">
        <v>27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28</v>
      </c>
      <c r="AL10" s="20"/>
      <c r="AM10" s="20"/>
      <c r="AN10" s="25" t="s">
        <v>1</v>
      </c>
      <c r="AO10" s="20"/>
      <c r="AP10" s="20"/>
      <c r="AQ10" s="20"/>
      <c r="AR10" s="18"/>
      <c r="BE10" s="235"/>
      <c r="BS10" s="15" t="s">
        <v>18</v>
      </c>
    </row>
    <row r="11" spans="1:74" ht="18.399999999999999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30</v>
      </c>
      <c r="AL11" s="20"/>
      <c r="AM11" s="20"/>
      <c r="AN11" s="25" t="s">
        <v>1</v>
      </c>
      <c r="AO11" s="20"/>
      <c r="AP11" s="20"/>
      <c r="AQ11" s="20"/>
      <c r="AR11" s="18"/>
      <c r="BE11" s="235"/>
      <c r="BS11" s="15" t="s">
        <v>18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35"/>
      <c r="BS12" s="15" t="s">
        <v>18</v>
      </c>
    </row>
    <row r="13" spans="1:74" ht="12" customHeight="1">
      <c r="B13" s="19"/>
      <c r="C13" s="20"/>
      <c r="D13" s="27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28</v>
      </c>
      <c r="AL13" s="20"/>
      <c r="AM13" s="20"/>
      <c r="AN13" s="29" t="s">
        <v>32</v>
      </c>
      <c r="AO13" s="20"/>
      <c r="AP13" s="20"/>
      <c r="AQ13" s="20"/>
      <c r="AR13" s="18"/>
      <c r="BE13" s="235"/>
      <c r="BS13" s="15" t="s">
        <v>18</v>
      </c>
    </row>
    <row r="14" spans="1:74" ht="11.25">
      <c r="B14" s="19"/>
      <c r="C14" s="20"/>
      <c r="D14" s="20"/>
      <c r="E14" s="257" t="s">
        <v>32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7" t="s">
        <v>30</v>
      </c>
      <c r="AL14" s="20"/>
      <c r="AM14" s="20"/>
      <c r="AN14" s="29" t="s">
        <v>32</v>
      </c>
      <c r="AO14" s="20"/>
      <c r="AP14" s="20"/>
      <c r="AQ14" s="20"/>
      <c r="AR14" s="18"/>
      <c r="BE14" s="235"/>
      <c r="BS14" s="15" t="s">
        <v>18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35"/>
      <c r="BS15" s="15" t="s">
        <v>4</v>
      </c>
    </row>
    <row r="16" spans="1:74" ht="12" customHeight="1">
      <c r="B16" s="19"/>
      <c r="C16" s="20"/>
      <c r="D16" s="27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28</v>
      </c>
      <c r="AL16" s="20"/>
      <c r="AM16" s="20"/>
      <c r="AN16" s="25" t="s">
        <v>1</v>
      </c>
      <c r="AO16" s="20"/>
      <c r="AP16" s="20"/>
      <c r="AQ16" s="20"/>
      <c r="AR16" s="18"/>
      <c r="BE16" s="235"/>
      <c r="BS16" s="15" t="s">
        <v>4</v>
      </c>
    </row>
    <row r="17" spans="2:71" ht="18.399999999999999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30</v>
      </c>
      <c r="AL17" s="20"/>
      <c r="AM17" s="20"/>
      <c r="AN17" s="25" t="s">
        <v>1</v>
      </c>
      <c r="AO17" s="20"/>
      <c r="AP17" s="20"/>
      <c r="AQ17" s="20"/>
      <c r="AR17" s="18"/>
      <c r="BE17" s="235"/>
      <c r="BS17" s="15" t="s">
        <v>35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35"/>
      <c r="BS18" s="15" t="s">
        <v>6</v>
      </c>
    </row>
    <row r="19" spans="2:71" ht="12" customHeight="1">
      <c r="B19" s="19"/>
      <c r="C19" s="20"/>
      <c r="D19" s="27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28</v>
      </c>
      <c r="AL19" s="20"/>
      <c r="AM19" s="20"/>
      <c r="AN19" s="25" t="s">
        <v>1</v>
      </c>
      <c r="AO19" s="20"/>
      <c r="AP19" s="20"/>
      <c r="AQ19" s="20"/>
      <c r="AR19" s="18"/>
      <c r="BE19" s="235"/>
      <c r="BS19" s="15" t="s">
        <v>6</v>
      </c>
    </row>
    <row r="20" spans="2:71" ht="18.399999999999999" customHeight="1">
      <c r="B20" s="19"/>
      <c r="C20" s="20"/>
      <c r="D20" s="20"/>
      <c r="E20" s="25" t="s">
        <v>29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30</v>
      </c>
      <c r="AL20" s="20"/>
      <c r="AM20" s="20"/>
      <c r="AN20" s="25" t="s">
        <v>1</v>
      </c>
      <c r="AO20" s="20"/>
      <c r="AP20" s="20"/>
      <c r="AQ20" s="20"/>
      <c r="AR20" s="18"/>
      <c r="BE20" s="235"/>
      <c r="BS20" s="15" t="s">
        <v>35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35"/>
    </row>
    <row r="22" spans="2:71" ht="12" customHeight="1">
      <c r="B22" s="19"/>
      <c r="C22" s="20"/>
      <c r="D22" s="27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35"/>
    </row>
    <row r="23" spans="2:71" ht="16.5" customHeight="1">
      <c r="B23" s="19"/>
      <c r="C23" s="20"/>
      <c r="D23" s="20"/>
      <c r="E23" s="259" t="s">
        <v>1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0"/>
      <c r="AP23" s="20"/>
      <c r="AQ23" s="20"/>
      <c r="AR23" s="18"/>
      <c r="BE23" s="235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35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35"/>
    </row>
    <row r="26" spans="2:71" s="1" customFormat="1" ht="25.9" customHeight="1">
      <c r="B26" s="32"/>
      <c r="C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6">
        <f>ROUND(AG54,2)</f>
        <v>0</v>
      </c>
      <c r="AL26" s="237"/>
      <c r="AM26" s="237"/>
      <c r="AN26" s="237"/>
      <c r="AO26" s="237"/>
      <c r="AP26" s="33"/>
      <c r="AQ26" s="33"/>
      <c r="AR26" s="36"/>
      <c r="BE26" s="235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5"/>
    </row>
    <row r="28" spans="2:71" s="1" customFormat="1" ht="11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0" t="s">
        <v>39</v>
      </c>
      <c r="M28" s="260"/>
      <c r="N28" s="260"/>
      <c r="O28" s="260"/>
      <c r="P28" s="260"/>
      <c r="Q28" s="33"/>
      <c r="R28" s="33"/>
      <c r="S28" s="33"/>
      <c r="T28" s="33"/>
      <c r="U28" s="33"/>
      <c r="V28" s="33"/>
      <c r="W28" s="260" t="s">
        <v>40</v>
      </c>
      <c r="X28" s="260"/>
      <c r="Y28" s="260"/>
      <c r="Z28" s="260"/>
      <c r="AA28" s="260"/>
      <c r="AB28" s="260"/>
      <c r="AC28" s="260"/>
      <c r="AD28" s="260"/>
      <c r="AE28" s="260"/>
      <c r="AF28" s="33"/>
      <c r="AG28" s="33"/>
      <c r="AH28" s="33"/>
      <c r="AI28" s="33"/>
      <c r="AJ28" s="33"/>
      <c r="AK28" s="260" t="s">
        <v>41</v>
      </c>
      <c r="AL28" s="260"/>
      <c r="AM28" s="260"/>
      <c r="AN28" s="260"/>
      <c r="AO28" s="260"/>
      <c r="AP28" s="33"/>
      <c r="AQ28" s="33"/>
      <c r="AR28" s="36"/>
      <c r="BE28" s="235"/>
    </row>
    <row r="29" spans="2:71" s="2" customFormat="1" ht="14.45" customHeight="1">
      <c r="B29" s="37"/>
      <c r="C29" s="38"/>
      <c r="D29" s="27" t="s">
        <v>42</v>
      </c>
      <c r="E29" s="38"/>
      <c r="F29" s="27" t="s">
        <v>43</v>
      </c>
      <c r="G29" s="38"/>
      <c r="H29" s="38"/>
      <c r="I29" s="38"/>
      <c r="J29" s="38"/>
      <c r="K29" s="38"/>
      <c r="L29" s="261">
        <v>0.21</v>
      </c>
      <c r="M29" s="233"/>
      <c r="N29" s="233"/>
      <c r="O29" s="233"/>
      <c r="P29" s="233"/>
      <c r="Q29" s="38"/>
      <c r="R29" s="38"/>
      <c r="S29" s="38"/>
      <c r="T29" s="38"/>
      <c r="U29" s="38"/>
      <c r="V29" s="38"/>
      <c r="W29" s="232">
        <f>ROUND(AZ54, 2)</f>
        <v>0</v>
      </c>
      <c r="X29" s="233"/>
      <c r="Y29" s="233"/>
      <c r="Z29" s="233"/>
      <c r="AA29" s="233"/>
      <c r="AB29" s="233"/>
      <c r="AC29" s="233"/>
      <c r="AD29" s="233"/>
      <c r="AE29" s="233"/>
      <c r="AF29" s="38"/>
      <c r="AG29" s="38"/>
      <c r="AH29" s="38"/>
      <c r="AI29" s="38"/>
      <c r="AJ29" s="38"/>
      <c r="AK29" s="232">
        <f>ROUND(AV54, 2)</f>
        <v>0</v>
      </c>
      <c r="AL29" s="233"/>
      <c r="AM29" s="233"/>
      <c r="AN29" s="233"/>
      <c r="AO29" s="233"/>
      <c r="AP29" s="38"/>
      <c r="AQ29" s="38"/>
      <c r="AR29" s="39"/>
      <c r="BE29" s="235"/>
    </row>
    <row r="30" spans="2:71" s="2" customFormat="1" ht="14.45" customHeight="1">
      <c r="B30" s="37"/>
      <c r="C30" s="38"/>
      <c r="D30" s="38"/>
      <c r="E30" s="38"/>
      <c r="F30" s="27" t="s">
        <v>44</v>
      </c>
      <c r="G30" s="38"/>
      <c r="H30" s="38"/>
      <c r="I30" s="38"/>
      <c r="J30" s="38"/>
      <c r="K30" s="38"/>
      <c r="L30" s="261">
        <v>0.15</v>
      </c>
      <c r="M30" s="233"/>
      <c r="N30" s="233"/>
      <c r="O30" s="233"/>
      <c r="P30" s="233"/>
      <c r="Q30" s="38"/>
      <c r="R30" s="38"/>
      <c r="S30" s="38"/>
      <c r="T30" s="38"/>
      <c r="U30" s="38"/>
      <c r="V30" s="38"/>
      <c r="W30" s="232">
        <f>ROUND(BA54, 2)</f>
        <v>0</v>
      </c>
      <c r="X30" s="233"/>
      <c r="Y30" s="233"/>
      <c r="Z30" s="233"/>
      <c r="AA30" s="233"/>
      <c r="AB30" s="233"/>
      <c r="AC30" s="233"/>
      <c r="AD30" s="233"/>
      <c r="AE30" s="233"/>
      <c r="AF30" s="38"/>
      <c r="AG30" s="38"/>
      <c r="AH30" s="38"/>
      <c r="AI30" s="38"/>
      <c r="AJ30" s="38"/>
      <c r="AK30" s="232">
        <f>ROUND(AW54, 2)</f>
        <v>0</v>
      </c>
      <c r="AL30" s="233"/>
      <c r="AM30" s="233"/>
      <c r="AN30" s="233"/>
      <c r="AO30" s="233"/>
      <c r="AP30" s="38"/>
      <c r="AQ30" s="38"/>
      <c r="AR30" s="39"/>
      <c r="BE30" s="235"/>
    </row>
    <row r="31" spans="2:71" s="2" customFormat="1" ht="14.45" hidden="1" customHeight="1">
      <c r="B31" s="37"/>
      <c r="C31" s="38"/>
      <c r="D31" s="38"/>
      <c r="E31" s="38"/>
      <c r="F31" s="27" t="s">
        <v>45</v>
      </c>
      <c r="G31" s="38"/>
      <c r="H31" s="38"/>
      <c r="I31" s="38"/>
      <c r="J31" s="38"/>
      <c r="K31" s="38"/>
      <c r="L31" s="261">
        <v>0.21</v>
      </c>
      <c r="M31" s="233"/>
      <c r="N31" s="233"/>
      <c r="O31" s="233"/>
      <c r="P31" s="233"/>
      <c r="Q31" s="38"/>
      <c r="R31" s="38"/>
      <c r="S31" s="38"/>
      <c r="T31" s="38"/>
      <c r="U31" s="38"/>
      <c r="V31" s="38"/>
      <c r="W31" s="232">
        <f>ROUND(BB54, 2)</f>
        <v>0</v>
      </c>
      <c r="X31" s="233"/>
      <c r="Y31" s="233"/>
      <c r="Z31" s="233"/>
      <c r="AA31" s="233"/>
      <c r="AB31" s="233"/>
      <c r="AC31" s="233"/>
      <c r="AD31" s="233"/>
      <c r="AE31" s="233"/>
      <c r="AF31" s="38"/>
      <c r="AG31" s="38"/>
      <c r="AH31" s="38"/>
      <c r="AI31" s="38"/>
      <c r="AJ31" s="38"/>
      <c r="AK31" s="232">
        <v>0</v>
      </c>
      <c r="AL31" s="233"/>
      <c r="AM31" s="233"/>
      <c r="AN31" s="233"/>
      <c r="AO31" s="233"/>
      <c r="AP31" s="38"/>
      <c r="AQ31" s="38"/>
      <c r="AR31" s="39"/>
      <c r="BE31" s="235"/>
    </row>
    <row r="32" spans="2:71" s="2" customFormat="1" ht="14.45" hidden="1" customHeight="1">
      <c r="B32" s="37"/>
      <c r="C32" s="38"/>
      <c r="D32" s="38"/>
      <c r="E32" s="38"/>
      <c r="F32" s="27" t="s">
        <v>46</v>
      </c>
      <c r="G32" s="38"/>
      <c r="H32" s="38"/>
      <c r="I32" s="38"/>
      <c r="J32" s="38"/>
      <c r="K32" s="38"/>
      <c r="L32" s="261">
        <v>0.15</v>
      </c>
      <c r="M32" s="233"/>
      <c r="N32" s="233"/>
      <c r="O32" s="233"/>
      <c r="P32" s="233"/>
      <c r="Q32" s="38"/>
      <c r="R32" s="38"/>
      <c r="S32" s="38"/>
      <c r="T32" s="38"/>
      <c r="U32" s="38"/>
      <c r="V32" s="38"/>
      <c r="W32" s="232">
        <f>ROUND(BC54, 2)</f>
        <v>0</v>
      </c>
      <c r="X32" s="233"/>
      <c r="Y32" s="233"/>
      <c r="Z32" s="233"/>
      <c r="AA32" s="233"/>
      <c r="AB32" s="233"/>
      <c r="AC32" s="233"/>
      <c r="AD32" s="233"/>
      <c r="AE32" s="233"/>
      <c r="AF32" s="38"/>
      <c r="AG32" s="38"/>
      <c r="AH32" s="38"/>
      <c r="AI32" s="38"/>
      <c r="AJ32" s="38"/>
      <c r="AK32" s="232">
        <v>0</v>
      </c>
      <c r="AL32" s="233"/>
      <c r="AM32" s="233"/>
      <c r="AN32" s="233"/>
      <c r="AO32" s="233"/>
      <c r="AP32" s="38"/>
      <c r="AQ32" s="38"/>
      <c r="AR32" s="39"/>
      <c r="BE32" s="235"/>
    </row>
    <row r="33" spans="2:57" s="2" customFormat="1" ht="14.45" hidden="1" customHeight="1">
      <c r="B33" s="37"/>
      <c r="C33" s="38"/>
      <c r="D33" s="38"/>
      <c r="E33" s="38"/>
      <c r="F33" s="27" t="s">
        <v>47</v>
      </c>
      <c r="G33" s="38"/>
      <c r="H33" s="38"/>
      <c r="I33" s="38"/>
      <c r="J33" s="38"/>
      <c r="K33" s="38"/>
      <c r="L33" s="261">
        <v>0</v>
      </c>
      <c r="M33" s="233"/>
      <c r="N33" s="233"/>
      <c r="O33" s="233"/>
      <c r="P33" s="233"/>
      <c r="Q33" s="38"/>
      <c r="R33" s="38"/>
      <c r="S33" s="38"/>
      <c r="T33" s="38"/>
      <c r="U33" s="38"/>
      <c r="V33" s="38"/>
      <c r="W33" s="232">
        <f>ROUND(BD54, 2)</f>
        <v>0</v>
      </c>
      <c r="X33" s="233"/>
      <c r="Y33" s="233"/>
      <c r="Z33" s="233"/>
      <c r="AA33" s="233"/>
      <c r="AB33" s="233"/>
      <c r="AC33" s="233"/>
      <c r="AD33" s="233"/>
      <c r="AE33" s="233"/>
      <c r="AF33" s="38"/>
      <c r="AG33" s="38"/>
      <c r="AH33" s="38"/>
      <c r="AI33" s="38"/>
      <c r="AJ33" s="38"/>
      <c r="AK33" s="232">
        <v>0</v>
      </c>
      <c r="AL33" s="233"/>
      <c r="AM33" s="233"/>
      <c r="AN33" s="233"/>
      <c r="AO33" s="233"/>
      <c r="AP33" s="38"/>
      <c r="AQ33" s="38"/>
      <c r="AR33" s="39"/>
      <c r="BE33" s="235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5"/>
    </row>
    <row r="35" spans="2:57" s="1" customFormat="1" ht="25.9" customHeight="1">
      <c r="B35" s="32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238" t="s">
        <v>50</v>
      </c>
      <c r="Y35" s="239"/>
      <c r="Z35" s="239"/>
      <c r="AA35" s="239"/>
      <c r="AB35" s="239"/>
      <c r="AC35" s="42"/>
      <c r="AD35" s="42"/>
      <c r="AE35" s="42"/>
      <c r="AF35" s="42"/>
      <c r="AG35" s="42"/>
      <c r="AH35" s="42"/>
      <c r="AI35" s="42"/>
      <c r="AJ35" s="42"/>
      <c r="AK35" s="240">
        <f>SUM(AK26:AK33)</f>
        <v>0</v>
      </c>
      <c r="AL35" s="239"/>
      <c r="AM35" s="239"/>
      <c r="AN35" s="239"/>
      <c r="AO35" s="241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57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57" s="1" customFormat="1" ht="24.95" customHeight="1">
      <c r="B42" s="32"/>
      <c r="C42" s="21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57" s="1" customFormat="1" ht="6.95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57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190110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57" s="3" customFormat="1" ht="36.950000000000003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251" t="str">
        <f>K6</f>
        <v>Revitalizace parkové plochy v ulici 5.května, Česká Lípa</v>
      </c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50"/>
      <c r="AQ45" s="50"/>
      <c r="AR45" s="51"/>
    </row>
    <row r="46" spans="2:57" s="1" customFormat="1" ht="6.95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57" s="1" customFormat="1" ht="12" customHeight="1">
      <c r="B47" s="32"/>
      <c r="C47" s="27" t="s">
        <v>22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>Česká Lípa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24</v>
      </c>
      <c r="AJ47" s="33"/>
      <c r="AK47" s="33"/>
      <c r="AL47" s="33"/>
      <c r="AM47" s="253">
        <f>IF(AN8= "","",AN8)</f>
        <v>43693</v>
      </c>
      <c r="AN47" s="253"/>
      <c r="AO47" s="33"/>
      <c r="AP47" s="33"/>
      <c r="AQ47" s="33"/>
      <c r="AR47" s="36"/>
    </row>
    <row r="48" spans="2:57" s="1" customFormat="1" ht="6.95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1" s="1" customFormat="1" ht="13.7" customHeight="1">
      <c r="B49" s="32"/>
      <c r="C49" s="27" t="s">
        <v>27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 xml:space="preserve"> 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33</v>
      </c>
      <c r="AJ49" s="33"/>
      <c r="AK49" s="33"/>
      <c r="AL49" s="33"/>
      <c r="AM49" s="249" t="str">
        <f>IF(E17="","",E17)</f>
        <v>Ing. Martina Hřebřinová</v>
      </c>
      <c r="AN49" s="250"/>
      <c r="AO49" s="250"/>
      <c r="AP49" s="250"/>
      <c r="AQ49" s="33"/>
      <c r="AR49" s="36"/>
      <c r="AS49" s="243" t="s">
        <v>52</v>
      </c>
      <c r="AT49" s="244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1" s="1" customFormat="1" ht="13.7" customHeight="1">
      <c r="B50" s="32"/>
      <c r="C50" s="27" t="s">
        <v>31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36</v>
      </c>
      <c r="AJ50" s="33"/>
      <c r="AK50" s="33"/>
      <c r="AL50" s="33"/>
      <c r="AM50" s="249" t="str">
        <f>IF(E20="","",E20)</f>
        <v xml:space="preserve"> </v>
      </c>
      <c r="AN50" s="250"/>
      <c r="AO50" s="250"/>
      <c r="AP50" s="250"/>
      <c r="AQ50" s="33"/>
      <c r="AR50" s="36"/>
      <c r="AS50" s="245"/>
      <c r="AT50" s="246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1" customFormat="1" ht="10.9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47"/>
      <c r="AT51" s="248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1" s="1" customFormat="1" ht="29.25" customHeight="1">
      <c r="B52" s="32"/>
      <c r="C52" s="262" t="s">
        <v>53</v>
      </c>
      <c r="D52" s="263"/>
      <c r="E52" s="263"/>
      <c r="F52" s="263"/>
      <c r="G52" s="263"/>
      <c r="H52" s="60"/>
      <c r="I52" s="264" t="s">
        <v>54</v>
      </c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5" t="s">
        <v>55</v>
      </c>
      <c r="AH52" s="263"/>
      <c r="AI52" s="263"/>
      <c r="AJ52" s="263"/>
      <c r="AK52" s="263"/>
      <c r="AL52" s="263"/>
      <c r="AM52" s="263"/>
      <c r="AN52" s="264" t="s">
        <v>56</v>
      </c>
      <c r="AO52" s="263"/>
      <c r="AP52" s="266"/>
      <c r="AQ52" s="61" t="s">
        <v>57</v>
      </c>
      <c r="AR52" s="36"/>
      <c r="AS52" s="62" t="s">
        <v>58</v>
      </c>
      <c r="AT52" s="63" t="s">
        <v>59</v>
      </c>
      <c r="AU52" s="63" t="s">
        <v>60</v>
      </c>
      <c r="AV52" s="63" t="s">
        <v>61</v>
      </c>
      <c r="AW52" s="63" t="s">
        <v>62</v>
      </c>
      <c r="AX52" s="63" t="s">
        <v>63</v>
      </c>
      <c r="AY52" s="63" t="s">
        <v>64</v>
      </c>
      <c r="AZ52" s="63" t="s">
        <v>65</v>
      </c>
      <c r="BA52" s="63" t="s">
        <v>66</v>
      </c>
      <c r="BB52" s="63" t="s">
        <v>67</v>
      </c>
      <c r="BC52" s="63" t="s">
        <v>68</v>
      </c>
      <c r="BD52" s="64" t="s">
        <v>69</v>
      </c>
    </row>
    <row r="53" spans="1:91" s="1" customFormat="1" ht="10.9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1" s="4" customFormat="1" ht="32.450000000000003" customHeight="1">
      <c r="B54" s="68"/>
      <c r="C54" s="69" t="s">
        <v>70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270">
        <f>ROUND(SUM(AG55:AG56),2)</f>
        <v>0</v>
      </c>
      <c r="AH54" s="270"/>
      <c r="AI54" s="270"/>
      <c r="AJ54" s="270"/>
      <c r="AK54" s="270"/>
      <c r="AL54" s="270"/>
      <c r="AM54" s="270"/>
      <c r="AN54" s="271">
        <f>SUM(AG54,AT54)</f>
        <v>0</v>
      </c>
      <c r="AO54" s="271"/>
      <c r="AP54" s="271"/>
      <c r="AQ54" s="72" t="s">
        <v>1</v>
      </c>
      <c r="AR54" s="73"/>
      <c r="AS54" s="74">
        <f>ROUND(SUM(AS55:AS56),2)</f>
        <v>0</v>
      </c>
      <c r="AT54" s="75">
        <f>ROUND(SUM(AV54:AW54),2)</f>
        <v>0</v>
      </c>
      <c r="AU54" s="76">
        <f>ROUND(SUM(AU55:AU56),5)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ROUND(SUM(AZ55:AZ56),2)</f>
        <v>0</v>
      </c>
      <c r="BA54" s="75">
        <f>ROUND(SUM(BA55:BA56),2)</f>
        <v>0</v>
      </c>
      <c r="BB54" s="75">
        <f>ROUND(SUM(BB55:BB56),2)</f>
        <v>0</v>
      </c>
      <c r="BC54" s="75">
        <f>ROUND(SUM(BC55:BC56),2)</f>
        <v>0</v>
      </c>
      <c r="BD54" s="77">
        <f>ROUND(SUM(BD55:BD56),2)</f>
        <v>0</v>
      </c>
      <c r="BS54" s="78" t="s">
        <v>71</v>
      </c>
      <c r="BT54" s="78" t="s">
        <v>72</v>
      </c>
      <c r="BU54" s="79" t="s">
        <v>73</v>
      </c>
      <c r="BV54" s="78" t="s">
        <v>74</v>
      </c>
      <c r="BW54" s="78" t="s">
        <v>5</v>
      </c>
      <c r="BX54" s="78" t="s">
        <v>75</v>
      </c>
      <c r="CL54" s="78" t="s">
        <v>1</v>
      </c>
    </row>
    <row r="55" spans="1:91" s="5" customFormat="1" ht="16.5" customHeight="1">
      <c r="A55" s="80" t="s">
        <v>76</v>
      </c>
      <c r="B55" s="81"/>
      <c r="C55" s="82"/>
      <c r="D55" s="269" t="s">
        <v>77</v>
      </c>
      <c r="E55" s="269"/>
      <c r="F55" s="269"/>
      <c r="G55" s="269"/>
      <c r="H55" s="269"/>
      <c r="I55" s="83"/>
      <c r="J55" s="269" t="s">
        <v>78</v>
      </c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7">
        <f>'SO 101 - Chodník a zpevně...'!J30</f>
        <v>0</v>
      </c>
      <c r="AH55" s="268"/>
      <c r="AI55" s="268"/>
      <c r="AJ55" s="268"/>
      <c r="AK55" s="268"/>
      <c r="AL55" s="268"/>
      <c r="AM55" s="268"/>
      <c r="AN55" s="267">
        <f>SUM(AG55,AT55)</f>
        <v>0</v>
      </c>
      <c r="AO55" s="268"/>
      <c r="AP55" s="268"/>
      <c r="AQ55" s="84" t="s">
        <v>79</v>
      </c>
      <c r="AR55" s="85"/>
      <c r="AS55" s="86">
        <v>0</v>
      </c>
      <c r="AT55" s="87">
        <f>ROUND(SUM(AV55:AW55),2)</f>
        <v>0</v>
      </c>
      <c r="AU55" s="88">
        <f>'SO 101 - Chodník a zpevně...'!P86</f>
        <v>0</v>
      </c>
      <c r="AV55" s="87">
        <f>'SO 101 - Chodník a zpevně...'!J33</f>
        <v>0</v>
      </c>
      <c r="AW55" s="87">
        <f>'SO 101 - Chodník a zpevně...'!J34</f>
        <v>0</v>
      </c>
      <c r="AX55" s="87">
        <f>'SO 101 - Chodník a zpevně...'!J35</f>
        <v>0</v>
      </c>
      <c r="AY55" s="87">
        <f>'SO 101 - Chodník a zpevně...'!J36</f>
        <v>0</v>
      </c>
      <c r="AZ55" s="87">
        <f>'SO 101 - Chodník a zpevně...'!F33</f>
        <v>0</v>
      </c>
      <c r="BA55" s="87">
        <f>'SO 101 - Chodník a zpevně...'!F34</f>
        <v>0</v>
      </c>
      <c r="BB55" s="87">
        <f>'SO 101 - Chodník a zpevně...'!F35</f>
        <v>0</v>
      </c>
      <c r="BC55" s="87">
        <f>'SO 101 - Chodník a zpevně...'!F36</f>
        <v>0</v>
      </c>
      <c r="BD55" s="89">
        <f>'SO 101 - Chodník a zpevně...'!F37</f>
        <v>0</v>
      </c>
      <c r="BT55" s="90" t="s">
        <v>21</v>
      </c>
      <c r="BV55" s="90" t="s">
        <v>74</v>
      </c>
      <c r="BW55" s="90" t="s">
        <v>80</v>
      </c>
      <c r="BX55" s="90" t="s">
        <v>5</v>
      </c>
      <c r="CL55" s="90" t="s">
        <v>1</v>
      </c>
      <c r="CM55" s="90" t="s">
        <v>81</v>
      </c>
    </row>
    <row r="56" spans="1:91" s="5" customFormat="1" ht="16.5" customHeight="1">
      <c r="A56" s="80" t="s">
        <v>76</v>
      </c>
      <c r="B56" s="81"/>
      <c r="C56" s="82"/>
      <c r="D56" s="269" t="s">
        <v>82</v>
      </c>
      <c r="E56" s="269"/>
      <c r="F56" s="269"/>
      <c r="G56" s="269"/>
      <c r="H56" s="269"/>
      <c r="I56" s="83"/>
      <c r="J56" s="269" t="s">
        <v>83</v>
      </c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7">
        <f>'SO 401 - Veřejné osvětlení'!J30</f>
        <v>0</v>
      </c>
      <c r="AH56" s="268"/>
      <c r="AI56" s="268"/>
      <c r="AJ56" s="268"/>
      <c r="AK56" s="268"/>
      <c r="AL56" s="268"/>
      <c r="AM56" s="268"/>
      <c r="AN56" s="267">
        <f>SUM(AG56,AT56)</f>
        <v>0</v>
      </c>
      <c r="AO56" s="268"/>
      <c r="AP56" s="268"/>
      <c r="AQ56" s="84" t="s">
        <v>79</v>
      </c>
      <c r="AR56" s="85"/>
      <c r="AS56" s="91">
        <v>0</v>
      </c>
      <c r="AT56" s="92">
        <f>ROUND(SUM(AV56:AW56),2)</f>
        <v>0</v>
      </c>
      <c r="AU56" s="93">
        <f>'SO 401 - Veřejné osvětlení'!P82</f>
        <v>0</v>
      </c>
      <c r="AV56" s="92">
        <f>'SO 401 - Veřejné osvětlení'!J33</f>
        <v>0</v>
      </c>
      <c r="AW56" s="92">
        <f>'SO 401 - Veřejné osvětlení'!J34</f>
        <v>0</v>
      </c>
      <c r="AX56" s="92">
        <f>'SO 401 - Veřejné osvětlení'!J35</f>
        <v>0</v>
      </c>
      <c r="AY56" s="92">
        <f>'SO 401 - Veřejné osvětlení'!J36</f>
        <v>0</v>
      </c>
      <c r="AZ56" s="92">
        <f>'SO 401 - Veřejné osvětlení'!F33</f>
        <v>0</v>
      </c>
      <c r="BA56" s="92">
        <f>'SO 401 - Veřejné osvětlení'!F34</f>
        <v>0</v>
      </c>
      <c r="BB56" s="92">
        <f>'SO 401 - Veřejné osvětlení'!F35</f>
        <v>0</v>
      </c>
      <c r="BC56" s="92">
        <f>'SO 401 - Veřejné osvětlení'!F36</f>
        <v>0</v>
      </c>
      <c r="BD56" s="94">
        <f>'SO 401 - Veřejné osvětlení'!F37</f>
        <v>0</v>
      </c>
      <c r="BT56" s="90" t="s">
        <v>21</v>
      </c>
      <c r="BV56" s="90" t="s">
        <v>74</v>
      </c>
      <c r="BW56" s="90" t="s">
        <v>84</v>
      </c>
      <c r="BX56" s="90" t="s">
        <v>5</v>
      </c>
      <c r="CL56" s="90" t="s">
        <v>1</v>
      </c>
      <c r="CM56" s="90" t="s">
        <v>81</v>
      </c>
    </row>
    <row r="57" spans="1:91" s="1" customFormat="1" ht="30" customHeight="1"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6"/>
    </row>
    <row r="58" spans="1:91" s="1" customFormat="1" ht="6.95" customHeight="1"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36"/>
    </row>
  </sheetData>
  <sheetProtection algorithmName="SHA-512" hashValue="qux+hjv85MdyMS2JT9F79t1MphRRaqau/SMZz6//5PLbOZ64aGlE5p/t/j4lcKJZlkVmboLanXsH003SEwG4Tw==" saltValue="Z83S9xXOLMjGj9uyQuqLUOen4j09c59FLdXHZVOTCGo11FKJ2ko4wap5EfhOi9WlZWl++jSr4shO6ke3PDYuwQ==" spinCount="100000" sheet="1" objects="1" scenarios="1" formatColumns="0" formatRows="0"/>
  <mergeCells count="46">
    <mergeCell ref="AN56:AP56"/>
    <mergeCell ref="AG56:AM56"/>
    <mergeCell ref="D56:H56"/>
    <mergeCell ref="J56:AF56"/>
    <mergeCell ref="AG54:AM54"/>
    <mergeCell ref="AN54:AP54"/>
    <mergeCell ref="AG52:AM52"/>
    <mergeCell ref="AN52:AP52"/>
    <mergeCell ref="AN55:AP55"/>
    <mergeCell ref="AG55:AM55"/>
    <mergeCell ref="D55:H55"/>
    <mergeCell ref="J55:AF55"/>
    <mergeCell ref="L30:P30"/>
    <mergeCell ref="L31:P31"/>
    <mergeCell ref="L32:P32"/>
    <mergeCell ref="L33:P33"/>
    <mergeCell ref="C52:G52"/>
    <mergeCell ref="I52:AF52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SO 101 - Chodník a zpevně...'!C2" display="/"/>
    <hyperlink ref="A56" location="'SO 401 - Veřejné osvětlení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5" t="s">
        <v>80</v>
      </c>
    </row>
    <row r="3" spans="2:46" ht="6.95" hidden="1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81</v>
      </c>
    </row>
    <row r="4" spans="2:46" ht="24.95" hidden="1" customHeight="1">
      <c r="B4" s="18"/>
      <c r="D4" s="99" t="s">
        <v>85</v>
      </c>
      <c r="L4" s="18"/>
      <c r="M4" s="22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100" t="s">
        <v>16</v>
      </c>
      <c r="L6" s="18"/>
    </row>
    <row r="7" spans="2:46" ht="16.5" hidden="1" customHeight="1">
      <c r="B7" s="18"/>
      <c r="E7" s="272" t="str">
        <f>'Rekapitulace stavby'!K6</f>
        <v>Revitalizace parkové plochy v ulici 5.května, Česká Lípa</v>
      </c>
      <c r="F7" s="273"/>
      <c r="G7" s="273"/>
      <c r="H7" s="273"/>
      <c r="L7" s="18"/>
    </row>
    <row r="8" spans="2:46" s="1" customFormat="1" ht="12" hidden="1" customHeight="1">
      <c r="B8" s="36"/>
      <c r="D8" s="100" t="s">
        <v>86</v>
      </c>
      <c r="I8" s="101"/>
      <c r="L8" s="36"/>
    </row>
    <row r="9" spans="2:46" s="1" customFormat="1" ht="36.950000000000003" hidden="1" customHeight="1">
      <c r="B9" s="36"/>
      <c r="E9" s="274" t="s">
        <v>87</v>
      </c>
      <c r="F9" s="275"/>
      <c r="G9" s="275"/>
      <c r="H9" s="275"/>
      <c r="I9" s="101"/>
      <c r="L9" s="36"/>
    </row>
    <row r="10" spans="2:46" s="1" customFormat="1" ht="11.25" hidden="1">
      <c r="B10" s="36"/>
      <c r="I10" s="101"/>
      <c r="L10" s="36"/>
    </row>
    <row r="11" spans="2:46" s="1" customFormat="1" ht="12" hidden="1" customHeight="1">
      <c r="B11" s="36"/>
      <c r="D11" s="100" t="s">
        <v>19</v>
      </c>
      <c r="F11" s="15" t="s">
        <v>1</v>
      </c>
      <c r="I11" s="102" t="s">
        <v>20</v>
      </c>
      <c r="J11" s="15" t="s">
        <v>1</v>
      </c>
      <c r="L11" s="36"/>
    </row>
    <row r="12" spans="2:46" s="1" customFormat="1" ht="12" hidden="1" customHeight="1">
      <c r="B12" s="36"/>
      <c r="D12" s="100" t="s">
        <v>22</v>
      </c>
      <c r="F12" s="15" t="s">
        <v>23</v>
      </c>
      <c r="I12" s="102" t="s">
        <v>24</v>
      </c>
      <c r="J12" s="103">
        <f>'Rekapitulace stavby'!AN8</f>
        <v>43693</v>
      </c>
      <c r="L12" s="36"/>
    </row>
    <row r="13" spans="2:46" s="1" customFormat="1" ht="10.9" hidden="1" customHeight="1">
      <c r="B13" s="36"/>
      <c r="I13" s="101"/>
      <c r="L13" s="36"/>
    </row>
    <row r="14" spans="2:46" s="1" customFormat="1" ht="12" hidden="1" customHeight="1">
      <c r="B14" s="36"/>
      <c r="D14" s="100" t="s">
        <v>27</v>
      </c>
      <c r="I14" s="102" t="s">
        <v>28</v>
      </c>
      <c r="J14" s="15" t="str">
        <f>IF('Rekapitulace stavby'!AN10="","",'Rekapitulace stavby'!AN10)</f>
        <v/>
      </c>
      <c r="L14" s="36"/>
    </row>
    <row r="15" spans="2:46" s="1" customFormat="1" ht="18" hidden="1" customHeight="1">
      <c r="B15" s="36"/>
      <c r="E15" s="15" t="str">
        <f>IF('Rekapitulace stavby'!E11="","",'Rekapitulace stavby'!E11)</f>
        <v xml:space="preserve"> </v>
      </c>
      <c r="I15" s="102" t="s">
        <v>30</v>
      </c>
      <c r="J15" s="15" t="str">
        <f>IF('Rekapitulace stavby'!AN11="","",'Rekapitulace stavby'!AN11)</f>
        <v/>
      </c>
      <c r="L15" s="36"/>
    </row>
    <row r="16" spans="2:46" s="1" customFormat="1" ht="6.95" hidden="1" customHeight="1">
      <c r="B16" s="36"/>
      <c r="I16" s="101"/>
      <c r="L16" s="36"/>
    </row>
    <row r="17" spans="2:12" s="1" customFormat="1" ht="12" hidden="1" customHeight="1">
      <c r="B17" s="36"/>
      <c r="D17" s="100" t="s">
        <v>31</v>
      </c>
      <c r="I17" s="102" t="s">
        <v>28</v>
      </c>
      <c r="J17" s="28" t="str">
        <f>'Rekapitulace stavby'!AN13</f>
        <v>Vyplň údaj</v>
      </c>
      <c r="L17" s="36"/>
    </row>
    <row r="18" spans="2:12" s="1" customFormat="1" ht="18" hidden="1" customHeight="1">
      <c r="B18" s="36"/>
      <c r="E18" s="276" t="str">
        <f>'Rekapitulace stavby'!E14</f>
        <v>Vyplň údaj</v>
      </c>
      <c r="F18" s="277"/>
      <c r="G18" s="277"/>
      <c r="H18" s="277"/>
      <c r="I18" s="102" t="s">
        <v>30</v>
      </c>
      <c r="J18" s="28" t="str">
        <f>'Rekapitulace stavby'!AN14</f>
        <v>Vyplň údaj</v>
      </c>
      <c r="L18" s="36"/>
    </row>
    <row r="19" spans="2:12" s="1" customFormat="1" ht="6.95" hidden="1" customHeight="1">
      <c r="B19" s="36"/>
      <c r="I19" s="101"/>
      <c r="L19" s="36"/>
    </row>
    <row r="20" spans="2:12" s="1" customFormat="1" ht="12" hidden="1" customHeight="1">
      <c r="B20" s="36"/>
      <c r="D20" s="100" t="s">
        <v>33</v>
      </c>
      <c r="I20" s="102" t="s">
        <v>28</v>
      </c>
      <c r="J20" s="15" t="s">
        <v>1</v>
      </c>
      <c r="L20" s="36"/>
    </row>
    <row r="21" spans="2:12" s="1" customFormat="1" ht="18" hidden="1" customHeight="1">
      <c r="B21" s="36"/>
      <c r="E21" s="15" t="s">
        <v>34</v>
      </c>
      <c r="I21" s="102" t="s">
        <v>30</v>
      </c>
      <c r="J21" s="15" t="s">
        <v>1</v>
      </c>
      <c r="L21" s="36"/>
    </row>
    <row r="22" spans="2:12" s="1" customFormat="1" ht="6.95" hidden="1" customHeight="1">
      <c r="B22" s="36"/>
      <c r="I22" s="101"/>
      <c r="L22" s="36"/>
    </row>
    <row r="23" spans="2:12" s="1" customFormat="1" ht="12" hidden="1" customHeight="1">
      <c r="B23" s="36"/>
      <c r="D23" s="100" t="s">
        <v>36</v>
      </c>
      <c r="I23" s="102" t="s">
        <v>28</v>
      </c>
      <c r="J23" s="15" t="str">
        <f>IF('Rekapitulace stavby'!AN19="","",'Rekapitulace stavby'!AN19)</f>
        <v/>
      </c>
      <c r="L23" s="36"/>
    </row>
    <row r="24" spans="2:12" s="1" customFormat="1" ht="18" hidden="1" customHeight="1">
      <c r="B24" s="36"/>
      <c r="E24" s="15" t="str">
        <f>IF('Rekapitulace stavby'!E20="","",'Rekapitulace stavby'!E20)</f>
        <v xml:space="preserve"> </v>
      </c>
      <c r="I24" s="102" t="s">
        <v>30</v>
      </c>
      <c r="J24" s="15" t="str">
        <f>IF('Rekapitulace stavby'!AN20="","",'Rekapitulace stavby'!AN20)</f>
        <v/>
      </c>
      <c r="L24" s="36"/>
    </row>
    <row r="25" spans="2:12" s="1" customFormat="1" ht="6.95" hidden="1" customHeight="1">
      <c r="B25" s="36"/>
      <c r="I25" s="101"/>
      <c r="L25" s="36"/>
    </row>
    <row r="26" spans="2:12" s="1" customFormat="1" ht="12" hidden="1" customHeight="1">
      <c r="B26" s="36"/>
      <c r="D26" s="100" t="s">
        <v>37</v>
      </c>
      <c r="I26" s="101"/>
      <c r="L26" s="36"/>
    </row>
    <row r="27" spans="2:12" s="6" customFormat="1" ht="16.5" hidden="1" customHeight="1">
      <c r="B27" s="104"/>
      <c r="E27" s="278" t="s">
        <v>1</v>
      </c>
      <c r="F27" s="278"/>
      <c r="G27" s="278"/>
      <c r="H27" s="278"/>
      <c r="I27" s="105"/>
      <c r="L27" s="104"/>
    </row>
    <row r="28" spans="2:12" s="1" customFormat="1" ht="6.95" hidden="1" customHeight="1">
      <c r="B28" s="36"/>
      <c r="I28" s="101"/>
      <c r="L28" s="36"/>
    </row>
    <row r="29" spans="2:12" s="1" customFormat="1" ht="6.95" hidden="1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hidden="1" customHeight="1">
      <c r="B30" s="36"/>
      <c r="D30" s="107" t="s">
        <v>38</v>
      </c>
      <c r="I30" s="101"/>
      <c r="J30" s="108">
        <f>ROUND(J86, 2)</f>
        <v>0</v>
      </c>
      <c r="L30" s="36"/>
    </row>
    <row r="31" spans="2:12" s="1" customFormat="1" ht="6.95" hidden="1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hidden="1" customHeight="1">
      <c r="B32" s="36"/>
      <c r="F32" s="109" t="s">
        <v>40</v>
      </c>
      <c r="I32" s="110" t="s">
        <v>39</v>
      </c>
      <c r="J32" s="109" t="s">
        <v>41</v>
      </c>
      <c r="L32" s="36"/>
    </row>
    <row r="33" spans="2:12" s="1" customFormat="1" ht="14.45" hidden="1" customHeight="1">
      <c r="B33" s="36"/>
      <c r="D33" s="100" t="s">
        <v>42</v>
      </c>
      <c r="E33" s="100" t="s">
        <v>43</v>
      </c>
      <c r="F33" s="111">
        <f>ROUND((SUM(BE86:BE288)),  2)</f>
        <v>0</v>
      </c>
      <c r="I33" s="112">
        <v>0.21</v>
      </c>
      <c r="J33" s="111">
        <f>ROUND(((SUM(BE86:BE288))*I33),  2)</f>
        <v>0</v>
      </c>
      <c r="L33" s="36"/>
    </row>
    <row r="34" spans="2:12" s="1" customFormat="1" ht="14.45" hidden="1" customHeight="1">
      <c r="B34" s="36"/>
      <c r="E34" s="100" t="s">
        <v>44</v>
      </c>
      <c r="F34" s="111">
        <f>ROUND((SUM(BF86:BF288)),  2)</f>
        <v>0</v>
      </c>
      <c r="I34" s="112">
        <v>0.15</v>
      </c>
      <c r="J34" s="111">
        <f>ROUND(((SUM(BF86:BF288))*I34),  2)</f>
        <v>0</v>
      </c>
      <c r="L34" s="36"/>
    </row>
    <row r="35" spans="2:12" s="1" customFormat="1" ht="14.45" hidden="1" customHeight="1">
      <c r="B35" s="36"/>
      <c r="E35" s="100" t="s">
        <v>45</v>
      </c>
      <c r="F35" s="111">
        <f>ROUND((SUM(BG86:BG288)),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46</v>
      </c>
      <c r="F36" s="111">
        <f>ROUND((SUM(BH86:BH288)),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47</v>
      </c>
      <c r="F37" s="111">
        <f>ROUND((SUM(BI86:BI288)),  2)</f>
        <v>0</v>
      </c>
      <c r="I37" s="112">
        <v>0</v>
      </c>
      <c r="J37" s="111">
        <f>0</f>
        <v>0</v>
      </c>
      <c r="L37" s="36"/>
    </row>
    <row r="38" spans="2:12" s="1" customFormat="1" ht="6.95" hidden="1" customHeight="1">
      <c r="B38" s="36"/>
      <c r="I38" s="101"/>
      <c r="L38" s="36"/>
    </row>
    <row r="39" spans="2:12" s="1" customFormat="1" ht="25.35" hidden="1" customHeight="1">
      <c r="B39" s="36"/>
      <c r="C39" s="113"/>
      <c r="D39" s="114" t="s">
        <v>48</v>
      </c>
      <c r="E39" s="115"/>
      <c r="F39" s="115"/>
      <c r="G39" s="116" t="s">
        <v>49</v>
      </c>
      <c r="H39" s="117" t="s">
        <v>50</v>
      </c>
      <c r="I39" s="118"/>
      <c r="J39" s="119">
        <f>SUM(J30:J37)</f>
        <v>0</v>
      </c>
      <c r="K39" s="120"/>
      <c r="L39" s="36"/>
    </row>
    <row r="40" spans="2:12" s="1" customFormat="1" ht="14.45" hidden="1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1" spans="2:12" ht="11.25" hidden="1"/>
    <row r="42" spans="2:12" ht="11.25" hidden="1"/>
    <row r="43" spans="2:12" ht="11.25" hidden="1"/>
    <row r="44" spans="2:12" s="1" customFormat="1" ht="6.95" hidden="1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hidden="1" customHeight="1">
      <c r="B45" s="32"/>
      <c r="C45" s="21" t="s">
        <v>88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hidden="1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hidden="1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hidden="1" customHeight="1">
      <c r="B48" s="32"/>
      <c r="C48" s="33"/>
      <c r="D48" s="33"/>
      <c r="E48" s="279" t="str">
        <f>E7</f>
        <v>Revitalizace parkové plochy v ulici 5.května, Česká Lípa</v>
      </c>
      <c r="F48" s="280"/>
      <c r="G48" s="280"/>
      <c r="H48" s="280"/>
      <c r="I48" s="101"/>
      <c r="J48" s="33"/>
      <c r="K48" s="33"/>
      <c r="L48" s="36"/>
    </row>
    <row r="49" spans="2:47" s="1" customFormat="1" ht="12" hidden="1" customHeight="1">
      <c r="B49" s="32"/>
      <c r="C49" s="27" t="s">
        <v>86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hidden="1" customHeight="1">
      <c r="B50" s="32"/>
      <c r="C50" s="33"/>
      <c r="D50" s="33"/>
      <c r="E50" s="251" t="str">
        <f>E9</f>
        <v>SO 101 - Chodník a zpevněná plocha</v>
      </c>
      <c r="F50" s="250"/>
      <c r="G50" s="250"/>
      <c r="H50" s="250"/>
      <c r="I50" s="101"/>
      <c r="J50" s="33"/>
      <c r="K50" s="33"/>
      <c r="L50" s="36"/>
    </row>
    <row r="51" spans="2:47" s="1" customFormat="1" ht="6.95" hidden="1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hidden="1" customHeight="1">
      <c r="B52" s="32"/>
      <c r="C52" s="27" t="s">
        <v>22</v>
      </c>
      <c r="D52" s="33"/>
      <c r="E52" s="33"/>
      <c r="F52" s="25" t="str">
        <f>F12</f>
        <v>Česká Lípa</v>
      </c>
      <c r="G52" s="33"/>
      <c r="H52" s="33"/>
      <c r="I52" s="102" t="s">
        <v>24</v>
      </c>
      <c r="J52" s="53">
        <f>IF(J12="","",J12)</f>
        <v>43693</v>
      </c>
      <c r="K52" s="33"/>
      <c r="L52" s="36"/>
    </row>
    <row r="53" spans="2:47" s="1" customFormat="1" ht="6.95" hidden="1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hidden="1" customHeight="1">
      <c r="B54" s="32"/>
      <c r="C54" s="27" t="s">
        <v>27</v>
      </c>
      <c r="D54" s="33"/>
      <c r="E54" s="33"/>
      <c r="F54" s="25" t="str">
        <f>E15</f>
        <v xml:space="preserve"> </v>
      </c>
      <c r="G54" s="33"/>
      <c r="H54" s="33"/>
      <c r="I54" s="102" t="s">
        <v>33</v>
      </c>
      <c r="J54" s="30" t="str">
        <f>E21</f>
        <v>Ing. Martina Hřebřinová</v>
      </c>
      <c r="K54" s="33"/>
      <c r="L54" s="36"/>
    </row>
    <row r="55" spans="2:47" s="1" customFormat="1" ht="13.7" hidden="1" customHeight="1">
      <c r="B55" s="32"/>
      <c r="C55" s="27" t="s">
        <v>31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 xml:space="preserve"> </v>
      </c>
      <c r="K55" s="33"/>
      <c r="L55" s="36"/>
    </row>
    <row r="56" spans="2:47" s="1" customFormat="1" ht="10.35" hidden="1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hidden="1" customHeight="1">
      <c r="B57" s="32"/>
      <c r="C57" s="127" t="s">
        <v>89</v>
      </c>
      <c r="D57" s="128"/>
      <c r="E57" s="128"/>
      <c r="F57" s="128"/>
      <c r="G57" s="128"/>
      <c r="H57" s="128"/>
      <c r="I57" s="129"/>
      <c r="J57" s="130" t="s">
        <v>90</v>
      </c>
      <c r="K57" s="128"/>
      <c r="L57" s="36"/>
    </row>
    <row r="58" spans="2:47" s="1" customFormat="1" ht="10.35" hidden="1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hidden="1" customHeight="1">
      <c r="B59" s="32"/>
      <c r="C59" s="131" t="s">
        <v>91</v>
      </c>
      <c r="D59" s="33"/>
      <c r="E59" s="33"/>
      <c r="F59" s="33"/>
      <c r="G59" s="33"/>
      <c r="H59" s="33"/>
      <c r="I59" s="101"/>
      <c r="J59" s="71">
        <f>J86</f>
        <v>0</v>
      </c>
      <c r="K59" s="33"/>
      <c r="L59" s="36"/>
      <c r="AU59" s="15" t="s">
        <v>92</v>
      </c>
    </row>
    <row r="60" spans="2:47" s="7" customFormat="1" ht="24.95" hidden="1" customHeight="1">
      <c r="B60" s="132"/>
      <c r="C60" s="133"/>
      <c r="D60" s="134" t="s">
        <v>93</v>
      </c>
      <c r="E60" s="135"/>
      <c r="F60" s="135"/>
      <c r="G60" s="135"/>
      <c r="H60" s="135"/>
      <c r="I60" s="136"/>
      <c r="J60" s="137">
        <f>J87</f>
        <v>0</v>
      </c>
      <c r="K60" s="133"/>
      <c r="L60" s="138"/>
    </row>
    <row r="61" spans="2:47" s="8" customFormat="1" ht="19.899999999999999" hidden="1" customHeight="1">
      <c r="B61" s="139"/>
      <c r="C61" s="140"/>
      <c r="D61" s="141" t="s">
        <v>94</v>
      </c>
      <c r="E61" s="142"/>
      <c r="F61" s="142"/>
      <c r="G61" s="142"/>
      <c r="H61" s="142"/>
      <c r="I61" s="143"/>
      <c r="J61" s="144">
        <f>J88</f>
        <v>0</v>
      </c>
      <c r="K61" s="140"/>
      <c r="L61" s="145"/>
    </row>
    <row r="62" spans="2:47" s="8" customFormat="1" ht="19.899999999999999" hidden="1" customHeight="1">
      <c r="B62" s="139"/>
      <c r="C62" s="140"/>
      <c r="D62" s="141" t="s">
        <v>95</v>
      </c>
      <c r="E62" s="142"/>
      <c r="F62" s="142"/>
      <c r="G62" s="142"/>
      <c r="H62" s="142"/>
      <c r="I62" s="143"/>
      <c r="J62" s="144">
        <f>J165</f>
        <v>0</v>
      </c>
      <c r="K62" s="140"/>
      <c r="L62" s="145"/>
    </row>
    <row r="63" spans="2:47" s="8" customFormat="1" ht="19.899999999999999" hidden="1" customHeight="1">
      <c r="B63" s="139"/>
      <c r="C63" s="140"/>
      <c r="D63" s="141" t="s">
        <v>96</v>
      </c>
      <c r="E63" s="142"/>
      <c r="F63" s="142"/>
      <c r="G63" s="142"/>
      <c r="H63" s="142"/>
      <c r="I63" s="143"/>
      <c r="J63" s="144">
        <f>J226</f>
        <v>0</v>
      </c>
      <c r="K63" s="140"/>
      <c r="L63" s="145"/>
    </row>
    <row r="64" spans="2:47" s="8" customFormat="1" ht="19.899999999999999" hidden="1" customHeight="1">
      <c r="B64" s="139"/>
      <c r="C64" s="140"/>
      <c r="D64" s="141" t="s">
        <v>97</v>
      </c>
      <c r="E64" s="142"/>
      <c r="F64" s="142"/>
      <c r="G64" s="142"/>
      <c r="H64" s="142"/>
      <c r="I64" s="143"/>
      <c r="J64" s="144">
        <f>J268</f>
        <v>0</v>
      </c>
      <c r="K64" s="140"/>
      <c r="L64" s="145"/>
    </row>
    <row r="65" spans="2:12" s="8" customFormat="1" ht="19.899999999999999" hidden="1" customHeight="1">
      <c r="B65" s="139"/>
      <c r="C65" s="140"/>
      <c r="D65" s="141" t="s">
        <v>98</v>
      </c>
      <c r="E65" s="142"/>
      <c r="F65" s="142"/>
      <c r="G65" s="142"/>
      <c r="H65" s="142"/>
      <c r="I65" s="143"/>
      <c r="J65" s="144">
        <f>J275</f>
        <v>0</v>
      </c>
      <c r="K65" s="140"/>
      <c r="L65" s="145"/>
    </row>
    <row r="66" spans="2:12" s="7" customFormat="1" ht="24.95" hidden="1" customHeight="1">
      <c r="B66" s="132"/>
      <c r="C66" s="133"/>
      <c r="D66" s="134" t="s">
        <v>99</v>
      </c>
      <c r="E66" s="135"/>
      <c r="F66" s="135"/>
      <c r="G66" s="135"/>
      <c r="H66" s="135"/>
      <c r="I66" s="136"/>
      <c r="J66" s="137">
        <f>J278</f>
        <v>0</v>
      </c>
      <c r="K66" s="133"/>
      <c r="L66" s="138"/>
    </row>
    <row r="67" spans="2:12" s="1" customFormat="1" ht="21.75" hidden="1" customHeight="1">
      <c r="B67" s="32"/>
      <c r="C67" s="33"/>
      <c r="D67" s="33"/>
      <c r="E67" s="33"/>
      <c r="F67" s="33"/>
      <c r="G67" s="33"/>
      <c r="H67" s="33"/>
      <c r="I67" s="101"/>
      <c r="J67" s="33"/>
      <c r="K67" s="33"/>
      <c r="L67" s="36"/>
    </row>
    <row r="68" spans="2:12" s="1" customFormat="1" ht="6.95" hidden="1" customHeight="1">
      <c r="B68" s="44"/>
      <c r="C68" s="45"/>
      <c r="D68" s="45"/>
      <c r="E68" s="45"/>
      <c r="F68" s="45"/>
      <c r="G68" s="45"/>
      <c r="H68" s="45"/>
      <c r="I68" s="123"/>
      <c r="J68" s="45"/>
      <c r="K68" s="45"/>
      <c r="L68" s="36"/>
    </row>
    <row r="69" spans="2:12" ht="11.25" hidden="1"/>
    <row r="70" spans="2:12" ht="11.25" hidden="1"/>
    <row r="71" spans="2:12" ht="11.25" hidden="1"/>
    <row r="72" spans="2:12" s="1" customFormat="1" ht="6.95" customHeight="1">
      <c r="B72" s="46"/>
      <c r="C72" s="47"/>
      <c r="D72" s="47"/>
      <c r="E72" s="47"/>
      <c r="F72" s="47"/>
      <c r="G72" s="47"/>
      <c r="H72" s="47"/>
      <c r="I72" s="126"/>
      <c r="J72" s="47"/>
      <c r="K72" s="47"/>
      <c r="L72" s="36"/>
    </row>
    <row r="73" spans="2:12" s="1" customFormat="1" ht="24.95" customHeight="1">
      <c r="B73" s="32"/>
      <c r="C73" s="21" t="s">
        <v>100</v>
      </c>
      <c r="D73" s="33"/>
      <c r="E73" s="33"/>
      <c r="F73" s="33"/>
      <c r="G73" s="33"/>
      <c r="H73" s="33"/>
      <c r="I73" s="101"/>
      <c r="J73" s="33"/>
      <c r="K73" s="33"/>
      <c r="L73" s="36"/>
    </row>
    <row r="74" spans="2:12" s="1" customFormat="1" ht="6.95" customHeight="1">
      <c r="B74" s="32"/>
      <c r="C74" s="33"/>
      <c r="D74" s="33"/>
      <c r="E74" s="33"/>
      <c r="F74" s="33"/>
      <c r="G74" s="33"/>
      <c r="H74" s="33"/>
      <c r="I74" s="101"/>
      <c r="J74" s="33"/>
      <c r="K74" s="33"/>
      <c r="L74" s="36"/>
    </row>
    <row r="75" spans="2:12" s="1" customFormat="1" ht="12" customHeight="1">
      <c r="B75" s="32"/>
      <c r="C75" s="27" t="s">
        <v>16</v>
      </c>
      <c r="D75" s="33"/>
      <c r="E75" s="33"/>
      <c r="F75" s="33"/>
      <c r="G75" s="33"/>
      <c r="H75" s="33"/>
      <c r="I75" s="101"/>
      <c r="J75" s="33"/>
      <c r="K75" s="33"/>
      <c r="L75" s="36"/>
    </row>
    <row r="76" spans="2:12" s="1" customFormat="1" ht="16.5" customHeight="1">
      <c r="B76" s="32"/>
      <c r="C76" s="33"/>
      <c r="D76" s="33"/>
      <c r="E76" s="279" t="str">
        <f>E7</f>
        <v>Revitalizace parkové plochy v ulici 5.května, Česká Lípa</v>
      </c>
      <c r="F76" s="280"/>
      <c r="G76" s="280"/>
      <c r="H76" s="280"/>
      <c r="I76" s="101"/>
      <c r="J76" s="33"/>
      <c r="K76" s="33"/>
      <c r="L76" s="36"/>
    </row>
    <row r="77" spans="2:12" s="1" customFormat="1" ht="12" customHeight="1">
      <c r="B77" s="32"/>
      <c r="C77" s="27" t="s">
        <v>86</v>
      </c>
      <c r="D77" s="33"/>
      <c r="E77" s="33"/>
      <c r="F77" s="33"/>
      <c r="G77" s="33"/>
      <c r="H77" s="33"/>
      <c r="I77" s="101"/>
      <c r="J77" s="33"/>
      <c r="K77" s="33"/>
      <c r="L77" s="36"/>
    </row>
    <row r="78" spans="2:12" s="1" customFormat="1" ht="16.5" customHeight="1">
      <c r="B78" s="32"/>
      <c r="C78" s="33"/>
      <c r="D78" s="33"/>
      <c r="E78" s="251" t="str">
        <f>E9</f>
        <v>SO 101 - Chodník a zpevněná plocha</v>
      </c>
      <c r="F78" s="250"/>
      <c r="G78" s="250"/>
      <c r="H78" s="250"/>
      <c r="I78" s="101"/>
      <c r="J78" s="33"/>
      <c r="K78" s="33"/>
      <c r="L78" s="36"/>
    </row>
    <row r="79" spans="2:12" s="1" customFormat="1" ht="6.95" customHeight="1">
      <c r="B79" s="32"/>
      <c r="C79" s="33"/>
      <c r="D79" s="33"/>
      <c r="E79" s="33"/>
      <c r="F79" s="33"/>
      <c r="G79" s="33"/>
      <c r="H79" s="33"/>
      <c r="I79" s="101"/>
      <c r="J79" s="33"/>
      <c r="K79" s="33"/>
      <c r="L79" s="36"/>
    </row>
    <row r="80" spans="2:12" s="1" customFormat="1" ht="12" customHeight="1">
      <c r="B80" s="32"/>
      <c r="C80" s="27" t="s">
        <v>22</v>
      </c>
      <c r="D80" s="33"/>
      <c r="E80" s="33"/>
      <c r="F80" s="25" t="str">
        <f>F12</f>
        <v>Česká Lípa</v>
      </c>
      <c r="G80" s="33"/>
      <c r="H80" s="33"/>
      <c r="I80" s="102" t="s">
        <v>24</v>
      </c>
      <c r="J80" s="53">
        <f>IF(J12="","",J12)</f>
        <v>43693</v>
      </c>
      <c r="K80" s="33"/>
      <c r="L80" s="36"/>
    </row>
    <row r="81" spans="2:65" s="1" customFormat="1" ht="6.95" customHeight="1">
      <c r="B81" s="32"/>
      <c r="C81" s="33"/>
      <c r="D81" s="33"/>
      <c r="E81" s="33"/>
      <c r="F81" s="33"/>
      <c r="G81" s="33"/>
      <c r="H81" s="33"/>
      <c r="I81" s="101"/>
      <c r="J81" s="33"/>
      <c r="K81" s="33"/>
      <c r="L81" s="36"/>
    </row>
    <row r="82" spans="2:65" s="1" customFormat="1" ht="13.7" customHeight="1">
      <c r="B82" s="32"/>
      <c r="C82" s="27" t="s">
        <v>27</v>
      </c>
      <c r="D82" s="33"/>
      <c r="E82" s="33"/>
      <c r="F82" s="25" t="str">
        <f>E15</f>
        <v xml:space="preserve"> </v>
      </c>
      <c r="G82" s="33"/>
      <c r="H82" s="33"/>
      <c r="I82" s="102" t="s">
        <v>33</v>
      </c>
      <c r="J82" s="30" t="str">
        <f>E21</f>
        <v>Ing. Martina Hřebřinová</v>
      </c>
      <c r="K82" s="33"/>
      <c r="L82" s="36"/>
    </row>
    <row r="83" spans="2:65" s="1" customFormat="1" ht="13.7" customHeight="1">
      <c r="B83" s="32"/>
      <c r="C83" s="27" t="s">
        <v>31</v>
      </c>
      <c r="D83" s="33"/>
      <c r="E83" s="33"/>
      <c r="F83" s="25" t="str">
        <f>IF(E18="","",E18)</f>
        <v>Vyplň údaj</v>
      </c>
      <c r="G83" s="33"/>
      <c r="H83" s="33"/>
      <c r="I83" s="102" t="s">
        <v>36</v>
      </c>
      <c r="J83" s="30" t="str">
        <f>E24</f>
        <v xml:space="preserve"> </v>
      </c>
      <c r="K83" s="33"/>
      <c r="L83" s="36"/>
    </row>
    <row r="84" spans="2:65" s="1" customFormat="1" ht="10.35" customHeight="1">
      <c r="B84" s="32"/>
      <c r="C84" s="33"/>
      <c r="D84" s="33"/>
      <c r="E84" s="33"/>
      <c r="F84" s="33"/>
      <c r="G84" s="33"/>
      <c r="H84" s="33"/>
      <c r="I84" s="101"/>
      <c r="J84" s="33"/>
      <c r="K84" s="33"/>
      <c r="L84" s="36"/>
    </row>
    <row r="85" spans="2:65" s="9" customFormat="1" ht="29.25" customHeight="1">
      <c r="B85" s="146"/>
      <c r="C85" s="147" t="s">
        <v>101</v>
      </c>
      <c r="D85" s="148" t="s">
        <v>57</v>
      </c>
      <c r="E85" s="148" t="s">
        <v>53</v>
      </c>
      <c r="F85" s="148" t="s">
        <v>54</v>
      </c>
      <c r="G85" s="148" t="s">
        <v>102</v>
      </c>
      <c r="H85" s="148" t="s">
        <v>103</v>
      </c>
      <c r="I85" s="149" t="s">
        <v>104</v>
      </c>
      <c r="J85" s="148" t="s">
        <v>90</v>
      </c>
      <c r="K85" s="150" t="s">
        <v>105</v>
      </c>
      <c r="L85" s="151"/>
      <c r="M85" s="62" t="s">
        <v>1</v>
      </c>
      <c r="N85" s="63" t="s">
        <v>42</v>
      </c>
      <c r="O85" s="63" t="s">
        <v>106</v>
      </c>
      <c r="P85" s="63" t="s">
        <v>107</v>
      </c>
      <c r="Q85" s="63" t="s">
        <v>108</v>
      </c>
      <c r="R85" s="63" t="s">
        <v>109</v>
      </c>
      <c r="S85" s="63" t="s">
        <v>110</v>
      </c>
      <c r="T85" s="64" t="s">
        <v>111</v>
      </c>
    </row>
    <row r="86" spans="2:65" s="1" customFormat="1" ht="22.9" customHeight="1">
      <c r="B86" s="32"/>
      <c r="C86" s="69" t="s">
        <v>112</v>
      </c>
      <c r="D86" s="33"/>
      <c r="E86" s="33"/>
      <c r="F86" s="33"/>
      <c r="G86" s="33"/>
      <c r="H86" s="33"/>
      <c r="I86" s="101"/>
      <c r="J86" s="152">
        <f>BK86</f>
        <v>0</v>
      </c>
      <c r="K86" s="33"/>
      <c r="L86" s="36"/>
      <c r="M86" s="65"/>
      <c r="N86" s="66"/>
      <c r="O86" s="66"/>
      <c r="P86" s="153">
        <f>P87+P278</f>
        <v>0</v>
      </c>
      <c r="Q86" s="66"/>
      <c r="R86" s="153">
        <f>R87+R278</f>
        <v>168.56082079999999</v>
      </c>
      <c r="S86" s="66"/>
      <c r="T86" s="154">
        <f>T87+T278</f>
        <v>8.8390000000000004</v>
      </c>
      <c r="AT86" s="15" t="s">
        <v>71</v>
      </c>
      <c r="AU86" s="15" t="s">
        <v>92</v>
      </c>
      <c r="BK86" s="155">
        <f>BK87+BK278</f>
        <v>0</v>
      </c>
    </row>
    <row r="87" spans="2:65" s="10" customFormat="1" ht="25.9" customHeight="1">
      <c r="B87" s="156"/>
      <c r="C87" s="157"/>
      <c r="D87" s="158" t="s">
        <v>71</v>
      </c>
      <c r="E87" s="159" t="s">
        <v>113</v>
      </c>
      <c r="F87" s="159" t="s">
        <v>114</v>
      </c>
      <c r="G87" s="157"/>
      <c r="H87" s="157"/>
      <c r="I87" s="160"/>
      <c r="J87" s="161">
        <f>BK87</f>
        <v>0</v>
      </c>
      <c r="K87" s="157"/>
      <c r="L87" s="162"/>
      <c r="M87" s="163"/>
      <c r="N87" s="164"/>
      <c r="O87" s="164"/>
      <c r="P87" s="165">
        <f>P88+P165+P226+P268+P275</f>
        <v>0</v>
      </c>
      <c r="Q87" s="164"/>
      <c r="R87" s="165">
        <f>R88+R165+R226+R268+R275</f>
        <v>168.56082079999999</v>
      </c>
      <c r="S87" s="164"/>
      <c r="T87" s="166">
        <f>T88+T165+T226+T268+T275</f>
        <v>8.8390000000000004</v>
      </c>
      <c r="AR87" s="167" t="s">
        <v>21</v>
      </c>
      <c r="AT87" s="168" t="s">
        <v>71</v>
      </c>
      <c r="AU87" s="168" t="s">
        <v>72</v>
      </c>
      <c r="AY87" s="167" t="s">
        <v>115</v>
      </c>
      <c r="BK87" s="169">
        <f>BK88+BK165+BK226+BK268+BK275</f>
        <v>0</v>
      </c>
    </row>
    <row r="88" spans="2:65" s="10" customFormat="1" ht="22.9" customHeight="1">
      <c r="B88" s="156"/>
      <c r="C88" s="157"/>
      <c r="D88" s="158" t="s">
        <v>71</v>
      </c>
      <c r="E88" s="170" t="s">
        <v>21</v>
      </c>
      <c r="F88" s="170" t="s">
        <v>116</v>
      </c>
      <c r="G88" s="157"/>
      <c r="H88" s="157"/>
      <c r="I88" s="160"/>
      <c r="J88" s="171">
        <f>BK88</f>
        <v>0</v>
      </c>
      <c r="K88" s="157"/>
      <c r="L88" s="162"/>
      <c r="M88" s="163"/>
      <c r="N88" s="164"/>
      <c r="O88" s="164"/>
      <c r="P88" s="165">
        <f>SUM(P89:P164)</f>
        <v>0</v>
      </c>
      <c r="Q88" s="164"/>
      <c r="R88" s="165">
        <f>SUM(R89:R164)</f>
        <v>15.30419</v>
      </c>
      <c r="S88" s="164"/>
      <c r="T88" s="166">
        <f>SUM(T89:T164)</f>
        <v>8.8390000000000004</v>
      </c>
      <c r="AR88" s="167" t="s">
        <v>21</v>
      </c>
      <c r="AT88" s="168" t="s">
        <v>71</v>
      </c>
      <c r="AU88" s="168" t="s">
        <v>21</v>
      </c>
      <c r="AY88" s="167" t="s">
        <v>115</v>
      </c>
      <c r="BK88" s="169">
        <f>SUM(BK89:BK164)</f>
        <v>0</v>
      </c>
    </row>
    <row r="89" spans="2:65" s="1" customFormat="1" ht="16.5" customHeight="1">
      <c r="B89" s="32"/>
      <c r="C89" s="172" t="s">
        <v>21</v>
      </c>
      <c r="D89" s="172" t="s">
        <v>117</v>
      </c>
      <c r="E89" s="173" t="s">
        <v>118</v>
      </c>
      <c r="F89" s="174" t="s">
        <v>119</v>
      </c>
      <c r="G89" s="175" t="s">
        <v>120</v>
      </c>
      <c r="H89" s="176">
        <v>17</v>
      </c>
      <c r="I89" s="177"/>
      <c r="J89" s="178">
        <f>ROUND(I89*H89,2)</f>
        <v>0</v>
      </c>
      <c r="K89" s="174" t="s">
        <v>121</v>
      </c>
      <c r="L89" s="36"/>
      <c r="M89" s="179" t="s">
        <v>1</v>
      </c>
      <c r="N89" s="180" t="s">
        <v>43</v>
      </c>
      <c r="O89" s="58"/>
      <c r="P89" s="181">
        <f>O89*H89</f>
        <v>0</v>
      </c>
      <c r="Q89" s="181">
        <v>0</v>
      </c>
      <c r="R89" s="181">
        <f>Q89*H89</f>
        <v>0</v>
      </c>
      <c r="S89" s="181">
        <v>0.23499999999999999</v>
      </c>
      <c r="T89" s="182">
        <f>S89*H89</f>
        <v>3.9949999999999997</v>
      </c>
      <c r="AR89" s="15" t="s">
        <v>122</v>
      </c>
      <c r="AT89" s="15" t="s">
        <v>117</v>
      </c>
      <c r="AU89" s="15" t="s">
        <v>81</v>
      </c>
      <c r="AY89" s="15" t="s">
        <v>115</v>
      </c>
      <c r="BE89" s="183">
        <f>IF(N89="základní",J89,0)</f>
        <v>0</v>
      </c>
      <c r="BF89" s="183">
        <f>IF(N89="snížená",J89,0)</f>
        <v>0</v>
      </c>
      <c r="BG89" s="183">
        <f>IF(N89="zákl. přenesená",J89,0)</f>
        <v>0</v>
      </c>
      <c r="BH89" s="183">
        <f>IF(N89="sníž. přenesená",J89,0)</f>
        <v>0</v>
      </c>
      <c r="BI89" s="183">
        <f>IF(N89="nulová",J89,0)</f>
        <v>0</v>
      </c>
      <c r="BJ89" s="15" t="s">
        <v>21</v>
      </c>
      <c r="BK89" s="183">
        <f>ROUND(I89*H89,2)</f>
        <v>0</v>
      </c>
      <c r="BL89" s="15" t="s">
        <v>122</v>
      </c>
      <c r="BM89" s="15" t="s">
        <v>123</v>
      </c>
    </row>
    <row r="90" spans="2:65" s="1" customFormat="1" ht="19.5">
      <c r="B90" s="32"/>
      <c r="C90" s="33"/>
      <c r="D90" s="184" t="s">
        <v>124</v>
      </c>
      <c r="E90" s="33"/>
      <c r="F90" s="185" t="s">
        <v>125</v>
      </c>
      <c r="G90" s="33"/>
      <c r="H90" s="33"/>
      <c r="I90" s="101"/>
      <c r="J90" s="33"/>
      <c r="K90" s="33"/>
      <c r="L90" s="36"/>
      <c r="M90" s="186"/>
      <c r="N90" s="58"/>
      <c r="O90" s="58"/>
      <c r="P90" s="58"/>
      <c r="Q90" s="58"/>
      <c r="R90" s="58"/>
      <c r="S90" s="58"/>
      <c r="T90" s="59"/>
      <c r="AT90" s="15" t="s">
        <v>124</v>
      </c>
      <c r="AU90" s="15" t="s">
        <v>81</v>
      </c>
    </row>
    <row r="91" spans="2:65" s="11" customFormat="1" ht="11.25">
      <c r="B91" s="187"/>
      <c r="C91" s="188"/>
      <c r="D91" s="184" t="s">
        <v>126</v>
      </c>
      <c r="E91" s="189" t="s">
        <v>1</v>
      </c>
      <c r="F91" s="190" t="s">
        <v>127</v>
      </c>
      <c r="G91" s="188"/>
      <c r="H91" s="191">
        <v>17</v>
      </c>
      <c r="I91" s="192"/>
      <c r="J91" s="188"/>
      <c r="K91" s="188"/>
      <c r="L91" s="193"/>
      <c r="M91" s="194"/>
      <c r="N91" s="195"/>
      <c r="O91" s="195"/>
      <c r="P91" s="195"/>
      <c r="Q91" s="195"/>
      <c r="R91" s="195"/>
      <c r="S91" s="195"/>
      <c r="T91" s="196"/>
      <c r="AT91" s="197" t="s">
        <v>126</v>
      </c>
      <c r="AU91" s="197" t="s">
        <v>81</v>
      </c>
      <c r="AV91" s="11" t="s">
        <v>81</v>
      </c>
      <c r="AW91" s="11" t="s">
        <v>35</v>
      </c>
      <c r="AX91" s="11" t="s">
        <v>21</v>
      </c>
      <c r="AY91" s="197" t="s">
        <v>115</v>
      </c>
    </row>
    <row r="92" spans="2:65" s="1" customFormat="1" ht="16.5" customHeight="1">
      <c r="B92" s="32"/>
      <c r="C92" s="172" t="s">
        <v>81</v>
      </c>
      <c r="D92" s="172" t="s">
        <v>117</v>
      </c>
      <c r="E92" s="173" t="s">
        <v>128</v>
      </c>
      <c r="F92" s="174" t="s">
        <v>129</v>
      </c>
      <c r="G92" s="175" t="s">
        <v>120</v>
      </c>
      <c r="H92" s="176">
        <v>4</v>
      </c>
      <c r="I92" s="177"/>
      <c r="J92" s="178">
        <f>ROUND(I92*H92,2)</f>
        <v>0</v>
      </c>
      <c r="K92" s="174" t="s">
        <v>121</v>
      </c>
      <c r="L92" s="36"/>
      <c r="M92" s="179" t="s">
        <v>1</v>
      </c>
      <c r="N92" s="180" t="s">
        <v>43</v>
      </c>
      <c r="O92" s="58"/>
      <c r="P92" s="181">
        <f>O92*H92</f>
        <v>0</v>
      </c>
      <c r="Q92" s="181">
        <v>0</v>
      </c>
      <c r="R92" s="181">
        <f>Q92*H92</f>
        <v>0</v>
      </c>
      <c r="S92" s="181">
        <v>0.26</v>
      </c>
      <c r="T92" s="182">
        <f>S92*H92</f>
        <v>1.04</v>
      </c>
      <c r="AR92" s="15" t="s">
        <v>122</v>
      </c>
      <c r="AT92" s="15" t="s">
        <v>117</v>
      </c>
      <c r="AU92" s="15" t="s">
        <v>81</v>
      </c>
      <c r="AY92" s="15" t="s">
        <v>115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15" t="s">
        <v>21</v>
      </c>
      <c r="BK92" s="183">
        <f>ROUND(I92*H92,2)</f>
        <v>0</v>
      </c>
      <c r="BL92" s="15" t="s">
        <v>122</v>
      </c>
      <c r="BM92" s="15" t="s">
        <v>130</v>
      </c>
    </row>
    <row r="93" spans="2:65" s="1" customFormat="1" ht="19.5">
      <c r="B93" s="32"/>
      <c r="C93" s="33"/>
      <c r="D93" s="184" t="s">
        <v>124</v>
      </c>
      <c r="E93" s="33"/>
      <c r="F93" s="185" t="s">
        <v>131</v>
      </c>
      <c r="G93" s="33"/>
      <c r="H93" s="33"/>
      <c r="I93" s="101"/>
      <c r="J93" s="33"/>
      <c r="K93" s="33"/>
      <c r="L93" s="36"/>
      <c r="M93" s="186"/>
      <c r="N93" s="58"/>
      <c r="O93" s="58"/>
      <c r="P93" s="58"/>
      <c r="Q93" s="58"/>
      <c r="R93" s="58"/>
      <c r="S93" s="58"/>
      <c r="T93" s="59"/>
      <c r="AT93" s="15" t="s">
        <v>124</v>
      </c>
      <c r="AU93" s="15" t="s">
        <v>81</v>
      </c>
    </row>
    <row r="94" spans="2:65" s="11" customFormat="1" ht="11.25">
      <c r="B94" s="187"/>
      <c r="C94" s="188"/>
      <c r="D94" s="184" t="s">
        <v>126</v>
      </c>
      <c r="E94" s="189" t="s">
        <v>1</v>
      </c>
      <c r="F94" s="190" t="s">
        <v>132</v>
      </c>
      <c r="G94" s="188"/>
      <c r="H94" s="191">
        <v>4</v>
      </c>
      <c r="I94" s="192"/>
      <c r="J94" s="188"/>
      <c r="K94" s="188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126</v>
      </c>
      <c r="AU94" s="197" t="s">
        <v>81</v>
      </c>
      <c r="AV94" s="11" t="s">
        <v>81</v>
      </c>
      <c r="AW94" s="11" t="s">
        <v>35</v>
      </c>
      <c r="AX94" s="11" t="s">
        <v>21</v>
      </c>
      <c r="AY94" s="197" t="s">
        <v>115</v>
      </c>
    </row>
    <row r="95" spans="2:65" s="1" customFormat="1" ht="16.5" customHeight="1">
      <c r="B95" s="32"/>
      <c r="C95" s="172" t="s">
        <v>133</v>
      </c>
      <c r="D95" s="172" t="s">
        <v>117</v>
      </c>
      <c r="E95" s="173" t="s">
        <v>134</v>
      </c>
      <c r="F95" s="174" t="s">
        <v>135</v>
      </c>
      <c r="G95" s="175" t="s">
        <v>120</v>
      </c>
      <c r="H95" s="176">
        <v>3.5</v>
      </c>
      <c r="I95" s="177"/>
      <c r="J95" s="178">
        <f>ROUND(I95*H95,2)</f>
        <v>0</v>
      </c>
      <c r="K95" s="174" t="s">
        <v>121</v>
      </c>
      <c r="L95" s="36"/>
      <c r="M95" s="179" t="s">
        <v>1</v>
      </c>
      <c r="N95" s="180" t="s">
        <v>43</v>
      </c>
      <c r="O95" s="58"/>
      <c r="P95" s="181">
        <f>O95*H95</f>
        <v>0</v>
      </c>
      <c r="Q95" s="181">
        <v>0</v>
      </c>
      <c r="R95" s="181">
        <f>Q95*H95</f>
        <v>0</v>
      </c>
      <c r="S95" s="181">
        <v>9.8000000000000004E-2</v>
      </c>
      <c r="T95" s="182">
        <f>S95*H95</f>
        <v>0.34300000000000003</v>
      </c>
      <c r="AR95" s="15" t="s">
        <v>122</v>
      </c>
      <c r="AT95" s="15" t="s">
        <v>117</v>
      </c>
      <c r="AU95" s="15" t="s">
        <v>81</v>
      </c>
      <c r="AY95" s="15" t="s">
        <v>115</v>
      </c>
      <c r="BE95" s="183">
        <f>IF(N95="základní",J95,0)</f>
        <v>0</v>
      </c>
      <c r="BF95" s="183">
        <f>IF(N95="snížená",J95,0)</f>
        <v>0</v>
      </c>
      <c r="BG95" s="183">
        <f>IF(N95="zákl. přenesená",J95,0)</f>
        <v>0</v>
      </c>
      <c r="BH95" s="183">
        <f>IF(N95="sníž. přenesená",J95,0)</f>
        <v>0</v>
      </c>
      <c r="BI95" s="183">
        <f>IF(N95="nulová",J95,0)</f>
        <v>0</v>
      </c>
      <c r="BJ95" s="15" t="s">
        <v>21</v>
      </c>
      <c r="BK95" s="183">
        <f>ROUND(I95*H95,2)</f>
        <v>0</v>
      </c>
      <c r="BL95" s="15" t="s">
        <v>122</v>
      </c>
      <c r="BM95" s="15" t="s">
        <v>136</v>
      </c>
    </row>
    <row r="96" spans="2:65" s="1" customFormat="1" ht="19.5">
      <c r="B96" s="32"/>
      <c r="C96" s="33"/>
      <c r="D96" s="184" t="s">
        <v>124</v>
      </c>
      <c r="E96" s="33"/>
      <c r="F96" s="185" t="s">
        <v>137</v>
      </c>
      <c r="G96" s="33"/>
      <c r="H96" s="33"/>
      <c r="I96" s="101"/>
      <c r="J96" s="33"/>
      <c r="K96" s="33"/>
      <c r="L96" s="36"/>
      <c r="M96" s="186"/>
      <c r="N96" s="58"/>
      <c r="O96" s="58"/>
      <c r="P96" s="58"/>
      <c r="Q96" s="58"/>
      <c r="R96" s="58"/>
      <c r="S96" s="58"/>
      <c r="T96" s="59"/>
      <c r="AT96" s="15" t="s">
        <v>124</v>
      </c>
      <c r="AU96" s="15" t="s">
        <v>81</v>
      </c>
    </row>
    <row r="97" spans="2:65" s="12" customFormat="1" ht="11.25">
      <c r="B97" s="198"/>
      <c r="C97" s="199"/>
      <c r="D97" s="184" t="s">
        <v>126</v>
      </c>
      <c r="E97" s="200" t="s">
        <v>1</v>
      </c>
      <c r="F97" s="201" t="s">
        <v>138</v>
      </c>
      <c r="G97" s="199"/>
      <c r="H97" s="200" t="s">
        <v>1</v>
      </c>
      <c r="I97" s="202"/>
      <c r="J97" s="199"/>
      <c r="K97" s="199"/>
      <c r="L97" s="203"/>
      <c r="M97" s="204"/>
      <c r="N97" s="205"/>
      <c r="O97" s="205"/>
      <c r="P97" s="205"/>
      <c r="Q97" s="205"/>
      <c r="R97" s="205"/>
      <c r="S97" s="205"/>
      <c r="T97" s="206"/>
      <c r="AT97" s="207" t="s">
        <v>126</v>
      </c>
      <c r="AU97" s="207" t="s">
        <v>81</v>
      </c>
      <c r="AV97" s="12" t="s">
        <v>21</v>
      </c>
      <c r="AW97" s="12" t="s">
        <v>35</v>
      </c>
      <c r="AX97" s="12" t="s">
        <v>72</v>
      </c>
      <c r="AY97" s="207" t="s">
        <v>115</v>
      </c>
    </row>
    <row r="98" spans="2:65" s="11" customFormat="1" ht="11.25">
      <c r="B98" s="187"/>
      <c r="C98" s="188"/>
      <c r="D98" s="184" t="s">
        <v>126</v>
      </c>
      <c r="E98" s="189" t="s">
        <v>1</v>
      </c>
      <c r="F98" s="190" t="s">
        <v>139</v>
      </c>
      <c r="G98" s="188"/>
      <c r="H98" s="191">
        <v>3.5</v>
      </c>
      <c r="I98" s="192"/>
      <c r="J98" s="188"/>
      <c r="K98" s="188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126</v>
      </c>
      <c r="AU98" s="197" t="s">
        <v>81</v>
      </c>
      <c r="AV98" s="11" t="s">
        <v>81</v>
      </c>
      <c r="AW98" s="11" t="s">
        <v>35</v>
      </c>
      <c r="AX98" s="11" t="s">
        <v>21</v>
      </c>
      <c r="AY98" s="197" t="s">
        <v>115</v>
      </c>
    </row>
    <row r="99" spans="2:65" s="1" customFormat="1" ht="16.5" customHeight="1">
      <c r="B99" s="32"/>
      <c r="C99" s="172" t="s">
        <v>122</v>
      </c>
      <c r="D99" s="172" t="s">
        <v>117</v>
      </c>
      <c r="E99" s="173" t="s">
        <v>140</v>
      </c>
      <c r="F99" s="174" t="s">
        <v>141</v>
      </c>
      <c r="G99" s="175" t="s">
        <v>142</v>
      </c>
      <c r="H99" s="176">
        <v>1</v>
      </c>
      <c r="I99" s="177"/>
      <c r="J99" s="178">
        <f>ROUND(I99*H99,2)</f>
        <v>0</v>
      </c>
      <c r="K99" s="174" t="s">
        <v>121</v>
      </c>
      <c r="L99" s="36"/>
      <c r="M99" s="179" t="s">
        <v>1</v>
      </c>
      <c r="N99" s="180" t="s">
        <v>43</v>
      </c>
      <c r="O99" s="58"/>
      <c r="P99" s="181">
        <f>O99*H99</f>
        <v>0</v>
      </c>
      <c r="Q99" s="181">
        <v>0</v>
      </c>
      <c r="R99" s="181">
        <f>Q99*H99</f>
        <v>0</v>
      </c>
      <c r="S99" s="181">
        <v>0.28999999999999998</v>
      </c>
      <c r="T99" s="182">
        <f>S99*H99</f>
        <v>0.28999999999999998</v>
      </c>
      <c r="AR99" s="15" t="s">
        <v>122</v>
      </c>
      <c r="AT99" s="15" t="s">
        <v>117</v>
      </c>
      <c r="AU99" s="15" t="s">
        <v>81</v>
      </c>
      <c r="AY99" s="15" t="s">
        <v>115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15" t="s">
        <v>21</v>
      </c>
      <c r="BK99" s="183">
        <f>ROUND(I99*H99,2)</f>
        <v>0</v>
      </c>
      <c r="BL99" s="15" t="s">
        <v>122</v>
      </c>
      <c r="BM99" s="15" t="s">
        <v>143</v>
      </c>
    </row>
    <row r="100" spans="2:65" s="1" customFormat="1" ht="19.5">
      <c r="B100" s="32"/>
      <c r="C100" s="33"/>
      <c r="D100" s="184" t="s">
        <v>124</v>
      </c>
      <c r="E100" s="33"/>
      <c r="F100" s="185" t="s">
        <v>144</v>
      </c>
      <c r="G100" s="33"/>
      <c r="H100" s="33"/>
      <c r="I100" s="101"/>
      <c r="J100" s="33"/>
      <c r="K100" s="33"/>
      <c r="L100" s="36"/>
      <c r="M100" s="186"/>
      <c r="N100" s="58"/>
      <c r="O100" s="58"/>
      <c r="P100" s="58"/>
      <c r="Q100" s="58"/>
      <c r="R100" s="58"/>
      <c r="S100" s="58"/>
      <c r="T100" s="59"/>
      <c r="AT100" s="15" t="s">
        <v>124</v>
      </c>
      <c r="AU100" s="15" t="s">
        <v>81</v>
      </c>
    </row>
    <row r="101" spans="2:65" s="11" customFormat="1" ht="11.25">
      <c r="B101" s="187"/>
      <c r="C101" s="188"/>
      <c r="D101" s="184" t="s">
        <v>126</v>
      </c>
      <c r="E101" s="189" t="s">
        <v>1</v>
      </c>
      <c r="F101" s="190" t="s">
        <v>21</v>
      </c>
      <c r="G101" s="188"/>
      <c r="H101" s="191">
        <v>1</v>
      </c>
      <c r="I101" s="192"/>
      <c r="J101" s="188"/>
      <c r="K101" s="188"/>
      <c r="L101" s="193"/>
      <c r="M101" s="194"/>
      <c r="N101" s="195"/>
      <c r="O101" s="195"/>
      <c r="P101" s="195"/>
      <c r="Q101" s="195"/>
      <c r="R101" s="195"/>
      <c r="S101" s="195"/>
      <c r="T101" s="196"/>
      <c r="AT101" s="197" t="s">
        <v>126</v>
      </c>
      <c r="AU101" s="197" t="s">
        <v>81</v>
      </c>
      <c r="AV101" s="11" t="s">
        <v>81</v>
      </c>
      <c r="AW101" s="11" t="s">
        <v>35</v>
      </c>
      <c r="AX101" s="11" t="s">
        <v>21</v>
      </c>
      <c r="AY101" s="197" t="s">
        <v>115</v>
      </c>
    </row>
    <row r="102" spans="2:65" s="1" customFormat="1" ht="16.5" customHeight="1">
      <c r="B102" s="32"/>
      <c r="C102" s="172" t="s">
        <v>145</v>
      </c>
      <c r="D102" s="172" t="s">
        <v>117</v>
      </c>
      <c r="E102" s="173" t="s">
        <v>146</v>
      </c>
      <c r="F102" s="174" t="s">
        <v>147</v>
      </c>
      <c r="G102" s="175" t="s">
        <v>142</v>
      </c>
      <c r="H102" s="176">
        <v>15</v>
      </c>
      <c r="I102" s="177"/>
      <c r="J102" s="178">
        <f>ROUND(I102*H102,2)</f>
        <v>0</v>
      </c>
      <c r="K102" s="174" t="s">
        <v>121</v>
      </c>
      <c r="L102" s="36"/>
      <c r="M102" s="179" t="s">
        <v>1</v>
      </c>
      <c r="N102" s="180" t="s">
        <v>43</v>
      </c>
      <c r="O102" s="58"/>
      <c r="P102" s="181">
        <f>O102*H102</f>
        <v>0</v>
      </c>
      <c r="Q102" s="181">
        <v>0</v>
      </c>
      <c r="R102" s="181">
        <f>Q102*H102</f>
        <v>0</v>
      </c>
      <c r="S102" s="181">
        <v>0.20499999999999999</v>
      </c>
      <c r="T102" s="182">
        <f>S102*H102</f>
        <v>3.0749999999999997</v>
      </c>
      <c r="AR102" s="15" t="s">
        <v>122</v>
      </c>
      <c r="AT102" s="15" t="s">
        <v>117</v>
      </c>
      <c r="AU102" s="15" t="s">
        <v>81</v>
      </c>
      <c r="AY102" s="15" t="s">
        <v>115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15" t="s">
        <v>21</v>
      </c>
      <c r="BK102" s="183">
        <f>ROUND(I102*H102,2)</f>
        <v>0</v>
      </c>
      <c r="BL102" s="15" t="s">
        <v>122</v>
      </c>
      <c r="BM102" s="15" t="s">
        <v>148</v>
      </c>
    </row>
    <row r="103" spans="2:65" s="1" customFormat="1" ht="19.5">
      <c r="B103" s="32"/>
      <c r="C103" s="33"/>
      <c r="D103" s="184" t="s">
        <v>124</v>
      </c>
      <c r="E103" s="33"/>
      <c r="F103" s="185" t="s">
        <v>149</v>
      </c>
      <c r="G103" s="33"/>
      <c r="H103" s="33"/>
      <c r="I103" s="101"/>
      <c r="J103" s="33"/>
      <c r="K103" s="33"/>
      <c r="L103" s="36"/>
      <c r="M103" s="186"/>
      <c r="N103" s="58"/>
      <c r="O103" s="58"/>
      <c r="P103" s="58"/>
      <c r="Q103" s="58"/>
      <c r="R103" s="58"/>
      <c r="S103" s="58"/>
      <c r="T103" s="59"/>
      <c r="AT103" s="15" t="s">
        <v>124</v>
      </c>
      <c r="AU103" s="15" t="s">
        <v>81</v>
      </c>
    </row>
    <row r="104" spans="2:65" s="12" customFormat="1" ht="11.25">
      <c r="B104" s="198"/>
      <c r="C104" s="199"/>
      <c r="D104" s="184" t="s">
        <v>126</v>
      </c>
      <c r="E104" s="200" t="s">
        <v>1</v>
      </c>
      <c r="F104" s="201" t="s">
        <v>150</v>
      </c>
      <c r="G104" s="199"/>
      <c r="H104" s="200" t="s">
        <v>1</v>
      </c>
      <c r="I104" s="202"/>
      <c r="J104" s="199"/>
      <c r="K104" s="199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126</v>
      </c>
      <c r="AU104" s="207" t="s">
        <v>81</v>
      </c>
      <c r="AV104" s="12" t="s">
        <v>21</v>
      </c>
      <c r="AW104" s="12" t="s">
        <v>35</v>
      </c>
      <c r="AX104" s="12" t="s">
        <v>72</v>
      </c>
      <c r="AY104" s="207" t="s">
        <v>115</v>
      </c>
    </row>
    <row r="105" spans="2:65" s="11" customFormat="1" ht="11.25">
      <c r="B105" s="187"/>
      <c r="C105" s="188"/>
      <c r="D105" s="184" t="s">
        <v>126</v>
      </c>
      <c r="E105" s="189" t="s">
        <v>1</v>
      </c>
      <c r="F105" s="190" t="s">
        <v>151</v>
      </c>
      <c r="G105" s="188"/>
      <c r="H105" s="191">
        <v>15</v>
      </c>
      <c r="I105" s="192"/>
      <c r="J105" s="188"/>
      <c r="K105" s="188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126</v>
      </c>
      <c r="AU105" s="197" t="s">
        <v>81</v>
      </c>
      <c r="AV105" s="11" t="s">
        <v>81</v>
      </c>
      <c r="AW105" s="11" t="s">
        <v>35</v>
      </c>
      <c r="AX105" s="11" t="s">
        <v>21</v>
      </c>
      <c r="AY105" s="197" t="s">
        <v>115</v>
      </c>
    </row>
    <row r="106" spans="2:65" s="1" customFormat="1" ht="16.5" customHeight="1">
      <c r="B106" s="32"/>
      <c r="C106" s="172" t="s">
        <v>152</v>
      </c>
      <c r="D106" s="172" t="s">
        <v>117</v>
      </c>
      <c r="E106" s="173" t="s">
        <v>153</v>
      </c>
      <c r="F106" s="174" t="s">
        <v>154</v>
      </c>
      <c r="G106" s="175" t="s">
        <v>142</v>
      </c>
      <c r="H106" s="176">
        <v>2.4</v>
      </c>
      <c r="I106" s="177"/>
      <c r="J106" s="178">
        <f>ROUND(I106*H106,2)</f>
        <v>0</v>
      </c>
      <c r="K106" s="174" t="s">
        <v>121</v>
      </c>
      <c r="L106" s="36"/>
      <c r="M106" s="179" t="s">
        <v>1</v>
      </c>
      <c r="N106" s="180" t="s">
        <v>43</v>
      </c>
      <c r="O106" s="58"/>
      <c r="P106" s="181">
        <f>O106*H106</f>
        <v>0</v>
      </c>
      <c r="Q106" s="181">
        <v>0</v>
      </c>
      <c r="R106" s="181">
        <f>Q106*H106</f>
        <v>0</v>
      </c>
      <c r="S106" s="181">
        <v>0.04</v>
      </c>
      <c r="T106" s="182">
        <f>S106*H106</f>
        <v>9.6000000000000002E-2</v>
      </c>
      <c r="AR106" s="15" t="s">
        <v>122</v>
      </c>
      <c r="AT106" s="15" t="s">
        <v>117</v>
      </c>
      <c r="AU106" s="15" t="s">
        <v>81</v>
      </c>
      <c r="AY106" s="15" t="s">
        <v>115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15" t="s">
        <v>21</v>
      </c>
      <c r="BK106" s="183">
        <f>ROUND(I106*H106,2)</f>
        <v>0</v>
      </c>
      <c r="BL106" s="15" t="s">
        <v>122</v>
      </c>
      <c r="BM106" s="15" t="s">
        <v>155</v>
      </c>
    </row>
    <row r="107" spans="2:65" s="1" customFormat="1" ht="19.5">
      <c r="B107" s="32"/>
      <c r="C107" s="33"/>
      <c r="D107" s="184" t="s">
        <v>124</v>
      </c>
      <c r="E107" s="33"/>
      <c r="F107" s="185" t="s">
        <v>156</v>
      </c>
      <c r="G107" s="33"/>
      <c r="H107" s="33"/>
      <c r="I107" s="101"/>
      <c r="J107" s="33"/>
      <c r="K107" s="33"/>
      <c r="L107" s="36"/>
      <c r="M107" s="186"/>
      <c r="N107" s="58"/>
      <c r="O107" s="58"/>
      <c r="P107" s="58"/>
      <c r="Q107" s="58"/>
      <c r="R107" s="58"/>
      <c r="S107" s="58"/>
      <c r="T107" s="59"/>
      <c r="AT107" s="15" t="s">
        <v>124</v>
      </c>
      <c r="AU107" s="15" t="s">
        <v>81</v>
      </c>
    </row>
    <row r="108" spans="2:65" s="12" customFormat="1" ht="11.25">
      <c r="B108" s="198"/>
      <c r="C108" s="199"/>
      <c r="D108" s="184" t="s">
        <v>126</v>
      </c>
      <c r="E108" s="200" t="s">
        <v>1</v>
      </c>
      <c r="F108" s="201" t="s">
        <v>157</v>
      </c>
      <c r="G108" s="199"/>
      <c r="H108" s="200" t="s">
        <v>1</v>
      </c>
      <c r="I108" s="202"/>
      <c r="J108" s="199"/>
      <c r="K108" s="199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126</v>
      </c>
      <c r="AU108" s="207" t="s">
        <v>81</v>
      </c>
      <c r="AV108" s="12" t="s">
        <v>21</v>
      </c>
      <c r="AW108" s="12" t="s">
        <v>35</v>
      </c>
      <c r="AX108" s="12" t="s">
        <v>72</v>
      </c>
      <c r="AY108" s="207" t="s">
        <v>115</v>
      </c>
    </row>
    <row r="109" spans="2:65" s="11" customFormat="1" ht="11.25">
      <c r="B109" s="187"/>
      <c r="C109" s="188"/>
      <c r="D109" s="184" t="s">
        <v>126</v>
      </c>
      <c r="E109" s="189" t="s">
        <v>1</v>
      </c>
      <c r="F109" s="190" t="s">
        <v>158</v>
      </c>
      <c r="G109" s="188"/>
      <c r="H109" s="191">
        <v>2.4</v>
      </c>
      <c r="I109" s="192"/>
      <c r="J109" s="188"/>
      <c r="K109" s="188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126</v>
      </c>
      <c r="AU109" s="197" t="s">
        <v>81</v>
      </c>
      <c r="AV109" s="11" t="s">
        <v>81</v>
      </c>
      <c r="AW109" s="11" t="s">
        <v>35</v>
      </c>
      <c r="AX109" s="11" t="s">
        <v>21</v>
      </c>
      <c r="AY109" s="197" t="s">
        <v>115</v>
      </c>
    </row>
    <row r="110" spans="2:65" s="1" customFormat="1" ht="16.5" customHeight="1">
      <c r="B110" s="32"/>
      <c r="C110" s="172" t="s">
        <v>159</v>
      </c>
      <c r="D110" s="172" t="s">
        <v>117</v>
      </c>
      <c r="E110" s="173" t="s">
        <v>160</v>
      </c>
      <c r="F110" s="174" t="s">
        <v>161</v>
      </c>
      <c r="G110" s="175" t="s">
        <v>162</v>
      </c>
      <c r="H110" s="176">
        <v>137.54300000000001</v>
      </c>
      <c r="I110" s="177"/>
      <c r="J110" s="178">
        <f>ROUND(I110*H110,2)</f>
        <v>0</v>
      </c>
      <c r="K110" s="174" t="s">
        <v>121</v>
      </c>
      <c r="L110" s="36"/>
      <c r="M110" s="179" t="s">
        <v>1</v>
      </c>
      <c r="N110" s="180" t="s">
        <v>43</v>
      </c>
      <c r="O110" s="58"/>
      <c r="P110" s="181">
        <f>O110*H110</f>
        <v>0</v>
      </c>
      <c r="Q110" s="181">
        <v>0</v>
      </c>
      <c r="R110" s="181">
        <f>Q110*H110</f>
        <v>0</v>
      </c>
      <c r="S110" s="181">
        <v>0</v>
      </c>
      <c r="T110" s="182">
        <f>S110*H110</f>
        <v>0</v>
      </c>
      <c r="AR110" s="15" t="s">
        <v>122</v>
      </c>
      <c r="AT110" s="15" t="s">
        <v>117</v>
      </c>
      <c r="AU110" s="15" t="s">
        <v>81</v>
      </c>
      <c r="AY110" s="15" t="s">
        <v>115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15" t="s">
        <v>21</v>
      </c>
      <c r="BK110" s="183">
        <f>ROUND(I110*H110,2)</f>
        <v>0</v>
      </c>
      <c r="BL110" s="15" t="s">
        <v>122</v>
      </c>
      <c r="BM110" s="15" t="s">
        <v>163</v>
      </c>
    </row>
    <row r="111" spans="2:65" s="1" customFormat="1" ht="19.5">
      <c r="B111" s="32"/>
      <c r="C111" s="33"/>
      <c r="D111" s="184" t="s">
        <v>124</v>
      </c>
      <c r="E111" s="33"/>
      <c r="F111" s="185" t="s">
        <v>164</v>
      </c>
      <c r="G111" s="33"/>
      <c r="H111" s="33"/>
      <c r="I111" s="101"/>
      <c r="J111" s="33"/>
      <c r="K111" s="33"/>
      <c r="L111" s="36"/>
      <c r="M111" s="186"/>
      <c r="N111" s="58"/>
      <c r="O111" s="58"/>
      <c r="P111" s="58"/>
      <c r="Q111" s="58"/>
      <c r="R111" s="58"/>
      <c r="S111" s="58"/>
      <c r="T111" s="59"/>
      <c r="AT111" s="15" t="s">
        <v>124</v>
      </c>
      <c r="AU111" s="15" t="s">
        <v>81</v>
      </c>
    </row>
    <row r="112" spans="2:65" s="12" customFormat="1" ht="11.25">
      <c r="B112" s="198"/>
      <c r="C112" s="199"/>
      <c r="D112" s="184" t="s">
        <v>126</v>
      </c>
      <c r="E112" s="200" t="s">
        <v>1</v>
      </c>
      <c r="F112" s="201" t="s">
        <v>165</v>
      </c>
      <c r="G112" s="199"/>
      <c r="H112" s="200" t="s">
        <v>1</v>
      </c>
      <c r="I112" s="202"/>
      <c r="J112" s="199"/>
      <c r="K112" s="199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126</v>
      </c>
      <c r="AU112" s="207" t="s">
        <v>81</v>
      </c>
      <c r="AV112" s="12" t="s">
        <v>21</v>
      </c>
      <c r="AW112" s="12" t="s">
        <v>35</v>
      </c>
      <c r="AX112" s="12" t="s">
        <v>72</v>
      </c>
      <c r="AY112" s="207" t="s">
        <v>115</v>
      </c>
    </row>
    <row r="113" spans="2:65" s="11" customFormat="1" ht="11.25">
      <c r="B113" s="187"/>
      <c r="C113" s="188"/>
      <c r="D113" s="184" t="s">
        <v>126</v>
      </c>
      <c r="E113" s="189" t="s">
        <v>1</v>
      </c>
      <c r="F113" s="190" t="s">
        <v>166</v>
      </c>
      <c r="G113" s="188"/>
      <c r="H113" s="191">
        <v>120.99</v>
      </c>
      <c r="I113" s="192"/>
      <c r="J113" s="188"/>
      <c r="K113" s="188"/>
      <c r="L113" s="193"/>
      <c r="M113" s="194"/>
      <c r="N113" s="195"/>
      <c r="O113" s="195"/>
      <c r="P113" s="195"/>
      <c r="Q113" s="195"/>
      <c r="R113" s="195"/>
      <c r="S113" s="195"/>
      <c r="T113" s="196"/>
      <c r="AT113" s="197" t="s">
        <v>126</v>
      </c>
      <c r="AU113" s="197" t="s">
        <v>81</v>
      </c>
      <c r="AV113" s="11" t="s">
        <v>81</v>
      </c>
      <c r="AW113" s="11" t="s">
        <v>35</v>
      </c>
      <c r="AX113" s="11" t="s">
        <v>72</v>
      </c>
      <c r="AY113" s="197" t="s">
        <v>115</v>
      </c>
    </row>
    <row r="114" spans="2:65" s="12" customFormat="1" ht="11.25">
      <c r="B114" s="198"/>
      <c r="C114" s="199"/>
      <c r="D114" s="184" t="s">
        <v>126</v>
      </c>
      <c r="E114" s="200" t="s">
        <v>1</v>
      </c>
      <c r="F114" s="201" t="s">
        <v>167</v>
      </c>
      <c r="G114" s="199"/>
      <c r="H114" s="200" t="s">
        <v>1</v>
      </c>
      <c r="I114" s="202"/>
      <c r="J114" s="199"/>
      <c r="K114" s="199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126</v>
      </c>
      <c r="AU114" s="207" t="s">
        <v>81</v>
      </c>
      <c r="AV114" s="12" t="s">
        <v>21</v>
      </c>
      <c r="AW114" s="12" t="s">
        <v>35</v>
      </c>
      <c r="AX114" s="12" t="s">
        <v>72</v>
      </c>
      <c r="AY114" s="207" t="s">
        <v>115</v>
      </c>
    </row>
    <row r="115" spans="2:65" s="11" customFormat="1" ht="11.25">
      <c r="B115" s="187"/>
      <c r="C115" s="188"/>
      <c r="D115" s="184" t="s">
        <v>126</v>
      </c>
      <c r="E115" s="189" t="s">
        <v>1</v>
      </c>
      <c r="F115" s="190" t="s">
        <v>168</v>
      </c>
      <c r="G115" s="188"/>
      <c r="H115" s="191">
        <v>2.6040000000000001</v>
      </c>
      <c r="I115" s="192"/>
      <c r="J115" s="188"/>
      <c r="K115" s="188"/>
      <c r="L115" s="193"/>
      <c r="M115" s="194"/>
      <c r="N115" s="195"/>
      <c r="O115" s="195"/>
      <c r="P115" s="195"/>
      <c r="Q115" s="195"/>
      <c r="R115" s="195"/>
      <c r="S115" s="195"/>
      <c r="T115" s="196"/>
      <c r="AT115" s="197" t="s">
        <v>126</v>
      </c>
      <c r="AU115" s="197" t="s">
        <v>81</v>
      </c>
      <c r="AV115" s="11" t="s">
        <v>81</v>
      </c>
      <c r="AW115" s="11" t="s">
        <v>35</v>
      </c>
      <c r="AX115" s="11" t="s">
        <v>72</v>
      </c>
      <c r="AY115" s="197" t="s">
        <v>115</v>
      </c>
    </row>
    <row r="116" spans="2:65" s="12" customFormat="1" ht="11.25">
      <c r="B116" s="198"/>
      <c r="C116" s="199"/>
      <c r="D116" s="184" t="s">
        <v>126</v>
      </c>
      <c r="E116" s="200" t="s">
        <v>1</v>
      </c>
      <c r="F116" s="201" t="s">
        <v>169</v>
      </c>
      <c r="G116" s="199"/>
      <c r="H116" s="200" t="s">
        <v>1</v>
      </c>
      <c r="I116" s="202"/>
      <c r="J116" s="199"/>
      <c r="K116" s="199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126</v>
      </c>
      <c r="AU116" s="207" t="s">
        <v>81</v>
      </c>
      <c r="AV116" s="12" t="s">
        <v>21</v>
      </c>
      <c r="AW116" s="12" t="s">
        <v>35</v>
      </c>
      <c r="AX116" s="12" t="s">
        <v>72</v>
      </c>
      <c r="AY116" s="207" t="s">
        <v>115</v>
      </c>
    </row>
    <row r="117" spans="2:65" s="11" customFormat="1" ht="11.25">
      <c r="B117" s="187"/>
      <c r="C117" s="188"/>
      <c r="D117" s="184" t="s">
        <v>126</v>
      </c>
      <c r="E117" s="189" t="s">
        <v>1</v>
      </c>
      <c r="F117" s="190" t="s">
        <v>170</v>
      </c>
      <c r="G117" s="188"/>
      <c r="H117" s="191">
        <v>13.949</v>
      </c>
      <c r="I117" s="192"/>
      <c r="J117" s="188"/>
      <c r="K117" s="188"/>
      <c r="L117" s="193"/>
      <c r="M117" s="194"/>
      <c r="N117" s="195"/>
      <c r="O117" s="195"/>
      <c r="P117" s="195"/>
      <c r="Q117" s="195"/>
      <c r="R117" s="195"/>
      <c r="S117" s="195"/>
      <c r="T117" s="196"/>
      <c r="AT117" s="197" t="s">
        <v>126</v>
      </c>
      <c r="AU117" s="197" t="s">
        <v>81</v>
      </c>
      <c r="AV117" s="11" t="s">
        <v>81</v>
      </c>
      <c r="AW117" s="11" t="s">
        <v>35</v>
      </c>
      <c r="AX117" s="11" t="s">
        <v>72</v>
      </c>
      <c r="AY117" s="197" t="s">
        <v>115</v>
      </c>
    </row>
    <row r="118" spans="2:65" s="13" customFormat="1" ht="11.25">
      <c r="B118" s="208"/>
      <c r="C118" s="209"/>
      <c r="D118" s="184" t="s">
        <v>126</v>
      </c>
      <c r="E118" s="210" t="s">
        <v>1</v>
      </c>
      <c r="F118" s="211" t="s">
        <v>171</v>
      </c>
      <c r="G118" s="209"/>
      <c r="H118" s="212">
        <v>137.54300000000001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126</v>
      </c>
      <c r="AU118" s="218" t="s">
        <v>81</v>
      </c>
      <c r="AV118" s="13" t="s">
        <v>122</v>
      </c>
      <c r="AW118" s="13" t="s">
        <v>35</v>
      </c>
      <c r="AX118" s="13" t="s">
        <v>21</v>
      </c>
      <c r="AY118" s="218" t="s">
        <v>115</v>
      </c>
    </row>
    <row r="119" spans="2:65" s="1" customFormat="1" ht="16.5" customHeight="1">
      <c r="B119" s="32"/>
      <c r="C119" s="172" t="s">
        <v>172</v>
      </c>
      <c r="D119" s="172" t="s">
        <v>117</v>
      </c>
      <c r="E119" s="173" t="s">
        <v>173</v>
      </c>
      <c r="F119" s="174" t="s">
        <v>174</v>
      </c>
      <c r="G119" s="175" t="s">
        <v>162</v>
      </c>
      <c r="H119" s="176">
        <v>137.54300000000001</v>
      </c>
      <c r="I119" s="177"/>
      <c r="J119" s="178">
        <f>ROUND(I119*H119,2)</f>
        <v>0</v>
      </c>
      <c r="K119" s="174" t="s">
        <v>121</v>
      </c>
      <c r="L119" s="36"/>
      <c r="M119" s="179" t="s">
        <v>1</v>
      </c>
      <c r="N119" s="180" t="s">
        <v>43</v>
      </c>
      <c r="O119" s="58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AR119" s="15" t="s">
        <v>122</v>
      </c>
      <c r="AT119" s="15" t="s">
        <v>117</v>
      </c>
      <c r="AU119" s="15" t="s">
        <v>81</v>
      </c>
      <c r="AY119" s="15" t="s">
        <v>115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5" t="s">
        <v>21</v>
      </c>
      <c r="BK119" s="183">
        <f>ROUND(I119*H119,2)</f>
        <v>0</v>
      </c>
      <c r="BL119" s="15" t="s">
        <v>122</v>
      </c>
      <c r="BM119" s="15" t="s">
        <v>175</v>
      </c>
    </row>
    <row r="120" spans="2:65" s="1" customFormat="1" ht="19.5">
      <c r="B120" s="32"/>
      <c r="C120" s="33"/>
      <c r="D120" s="184" t="s">
        <v>124</v>
      </c>
      <c r="E120" s="33"/>
      <c r="F120" s="185" t="s">
        <v>176</v>
      </c>
      <c r="G120" s="33"/>
      <c r="H120" s="33"/>
      <c r="I120" s="101"/>
      <c r="J120" s="33"/>
      <c r="K120" s="33"/>
      <c r="L120" s="36"/>
      <c r="M120" s="186"/>
      <c r="N120" s="58"/>
      <c r="O120" s="58"/>
      <c r="P120" s="58"/>
      <c r="Q120" s="58"/>
      <c r="R120" s="58"/>
      <c r="S120" s="58"/>
      <c r="T120" s="59"/>
      <c r="AT120" s="15" t="s">
        <v>124</v>
      </c>
      <c r="AU120" s="15" t="s">
        <v>81</v>
      </c>
    </row>
    <row r="121" spans="2:65" s="12" customFormat="1" ht="11.25">
      <c r="B121" s="198"/>
      <c r="C121" s="199"/>
      <c r="D121" s="184" t="s">
        <v>126</v>
      </c>
      <c r="E121" s="200" t="s">
        <v>1</v>
      </c>
      <c r="F121" s="201" t="s">
        <v>177</v>
      </c>
      <c r="G121" s="199"/>
      <c r="H121" s="200" t="s">
        <v>1</v>
      </c>
      <c r="I121" s="202"/>
      <c r="J121" s="199"/>
      <c r="K121" s="199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126</v>
      </c>
      <c r="AU121" s="207" t="s">
        <v>81</v>
      </c>
      <c r="AV121" s="12" t="s">
        <v>21</v>
      </c>
      <c r="AW121" s="12" t="s">
        <v>35</v>
      </c>
      <c r="AX121" s="12" t="s">
        <v>72</v>
      </c>
      <c r="AY121" s="207" t="s">
        <v>115</v>
      </c>
    </row>
    <row r="122" spans="2:65" s="11" customFormat="1" ht="11.25">
      <c r="B122" s="187"/>
      <c r="C122" s="188"/>
      <c r="D122" s="184" t="s">
        <v>126</v>
      </c>
      <c r="E122" s="189" t="s">
        <v>1</v>
      </c>
      <c r="F122" s="190" t="s">
        <v>178</v>
      </c>
      <c r="G122" s="188"/>
      <c r="H122" s="191">
        <v>137.54300000000001</v>
      </c>
      <c r="I122" s="192"/>
      <c r="J122" s="188"/>
      <c r="K122" s="188"/>
      <c r="L122" s="193"/>
      <c r="M122" s="194"/>
      <c r="N122" s="195"/>
      <c r="O122" s="195"/>
      <c r="P122" s="195"/>
      <c r="Q122" s="195"/>
      <c r="R122" s="195"/>
      <c r="S122" s="195"/>
      <c r="T122" s="196"/>
      <c r="AT122" s="197" t="s">
        <v>126</v>
      </c>
      <c r="AU122" s="197" t="s">
        <v>81</v>
      </c>
      <c r="AV122" s="11" t="s">
        <v>81</v>
      </c>
      <c r="AW122" s="11" t="s">
        <v>35</v>
      </c>
      <c r="AX122" s="11" t="s">
        <v>21</v>
      </c>
      <c r="AY122" s="197" t="s">
        <v>115</v>
      </c>
    </row>
    <row r="123" spans="2:65" s="1" customFormat="1" ht="16.5" customHeight="1">
      <c r="B123" s="32"/>
      <c r="C123" s="172" t="s">
        <v>179</v>
      </c>
      <c r="D123" s="172" t="s">
        <v>117</v>
      </c>
      <c r="E123" s="173" t="s">
        <v>180</v>
      </c>
      <c r="F123" s="174" t="s">
        <v>181</v>
      </c>
      <c r="G123" s="175" t="s">
        <v>162</v>
      </c>
      <c r="H123" s="176">
        <v>137.54300000000001</v>
      </c>
      <c r="I123" s="177"/>
      <c r="J123" s="178">
        <f>ROUND(I123*H123,2)</f>
        <v>0</v>
      </c>
      <c r="K123" s="174" t="s">
        <v>1</v>
      </c>
      <c r="L123" s="36"/>
      <c r="M123" s="179" t="s">
        <v>1</v>
      </c>
      <c r="N123" s="180" t="s">
        <v>43</v>
      </c>
      <c r="O123" s="58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AR123" s="15" t="s">
        <v>122</v>
      </c>
      <c r="AT123" s="15" t="s">
        <v>117</v>
      </c>
      <c r="AU123" s="15" t="s">
        <v>81</v>
      </c>
      <c r="AY123" s="15" t="s">
        <v>115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5" t="s">
        <v>21</v>
      </c>
      <c r="BK123" s="183">
        <f>ROUND(I123*H123,2)</f>
        <v>0</v>
      </c>
      <c r="BL123" s="15" t="s">
        <v>122</v>
      </c>
      <c r="BM123" s="15" t="s">
        <v>182</v>
      </c>
    </row>
    <row r="124" spans="2:65" s="1" customFormat="1" ht="11.25">
      <c r="B124" s="32"/>
      <c r="C124" s="33"/>
      <c r="D124" s="184" t="s">
        <v>124</v>
      </c>
      <c r="E124" s="33"/>
      <c r="F124" s="185" t="s">
        <v>183</v>
      </c>
      <c r="G124" s="33"/>
      <c r="H124" s="33"/>
      <c r="I124" s="101"/>
      <c r="J124" s="33"/>
      <c r="K124" s="33"/>
      <c r="L124" s="36"/>
      <c r="M124" s="186"/>
      <c r="N124" s="58"/>
      <c r="O124" s="58"/>
      <c r="P124" s="58"/>
      <c r="Q124" s="58"/>
      <c r="R124" s="58"/>
      <c r="S124" s="58"/>
      <c r="T124" s="59"/>
      <c r="AT124" s="15" t="s">
        <v>124</v>
      </c>
      <c r="AU124" s="15" t="s">
        <v>81</v>
      </c>
    </row>
    <row r="125" spans="2:65" s="11" customFormat="1" ht="11.25">
      <c r="B125" s="187"/>
      <c r="C125" s="188"/>
      <c r="D125" s="184" t="s">
        <v>126</v>
      </c>
      <c r="E125" s="189" t="s">
        <v>1</v>
      </c>
      <c r="F125" s="190" t="s">
        <v>184</v>
      </c>
      <c r="G125" s="188"/>
      <c r="H125" s="191">
        <v>137.54300000000001</v>
      </c>
      <c r="I125" s="192"/>
      <c r="J125" s="188"/>
      <c r="K125" s="188"/>
      <c r="L125" s="193"/>
      <c r="M125" s="194"/>
      <c r="N125" s="195"/>
      <c r="O125" s="195"/>
      <c r="P125" s="195"/>
      <c r="Q125" s="195"/>
      <c r="R125" s="195"/>
      <c r="S125" s="195"/>
      <c r="T125" s="196"/>
      <c r="AT125" s="197" t="s">
        <v>126</v>
      </c>
      <c r="AU125" s="197" t="s">
        <v>81</v>
      </c>
      <c r="AV125" s="11" t="s">
        <v>81</v>
      </c>
      <c r="AW125" s="11" t="s">
        <v>35</v>
      </c>
      <c r="AX125" s="11" t="s">
        <v>72</v>
      </c>
      <c r="AY125" s="197" t="s">
        <v>115</v>
      </c>
    </row>
    <row r="126" spans="2:65" s="13" customFormat="1" ht="11.25">
      <c r="B126" s="208"/>
      <c r="C126" s="209"/>
      <c r="D126" s="184" t="s">
        <v>126</v>
      </c>
      <c r="E126" s="210" t="s">
        <v>1</v>
      </c>
      <c r="F126" s="211" t="s">
        <v>171</v>
      </c>
      <c r="G126" s="209"/>
      <c r="H126" s="212">
        <v>137.54300000000001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126</v>
      </c>
      <c r="AU126" s="218" t="s">
        <v>81</v>
      </c>
      <c r="AV126" s="13" t="s">
        <v>122</v>
      </c>
      <c r="AW126" s="13" t="s">
        <v>35</v>
      </c>
      <c r="AX126" s="13" t="s">
        <v>21</v>
      </c>
      <c r="AY126" s="218" t="s">
        <v>115</v>
      </c>
    </row>
    <row r="127" spans="2:65" s="1" customFormat="1" ht="16.5" customHeight="1">
      <c r="B127" s="32"/>
      <c r="C127" s="172" t="s">
        <v>25</v>
      </c>
      <c r="D127" s="172" t="s">
        <v>117</v>
      </c>
      <c r="E127" s="173" t="s">
        <v>185</v>
      </c>
      <c r="F127" s="174" t="s">
        <v>186</v>
      </c>
      <c r="G127" s="175" t="s">
        <v>162</v>
      </c>
      <c r="H127" s="176">
        <v>137.54300000000001</v>
      </c>
      <c r="I127" s="177"/>
      <c r="J127" s="178">
        <f>ROUND(I127*H127,2)</f>
        <v>0</v>
      </c>
      <c r="K127" s="174" t="s">
        <v>121</v>
      </c>
      <c r="L127" s="36"/>
      <c r="M127" s="179" t="s">
        <v>1</v>
      </c>
      <c r="N127" s="180" t="s">
        <v>43</v>
      </c>
      <c r="O127" s="58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AR127" s="15" t="s">
        <v>122</v>
      </c>
      <c r="AT127" s="15" t="s">
        <v>117</v>
      </c>
      <c r="AU127" s="15" t="s">
        <v>81</v>
      </c>
      <c r="AY127" s="15" t="s">
        <v>115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5" t="s">
        <v>21</v>
      </c>
      <c r="BK127" s="183">
        <f>ROUND(I127*H127,2)</f>
        <v>0</v>
      </c>
      <c r="BL127" s="15" t="s">
        <v>122</v>
      </c>
      <c r="BM127" s="15" t="s">
        <v>187</v>
      </c>
    </row>
    <row r="128" spans="2:65" s="1" customFormat="1" ht="11.25">
      <c r="B128" s="32"/>
      <c r="C128" s="33"/>
      <c r="D128" s="184" t="s">
        <v>124</v>
      </c>
      <c r="E128" s="33"/>
      <c r="F128" s="185" t="s">
        <v>188</v>
      </c>
      <c r="G128" s="33"/>
      <c r="H128" s="33"/>
      <c r="I128" s="101"/>
      <c r="J128" s="33"/>
      <c r="K128" s="33"/>
      <c r="L128" s="36"/>
      <c r="M128" s="186"/>
      <c r="N128" s="58"/>
      <c r="O128" s="58"/>
      <c r="P128" s="58"/>
      <c r="Q128" s="58"/>
      <c r="R128" s="58"/>
      <c r="S128" s="58"/>
      <c r="T128" s="59"/>
      <c r="AT128" s="15" t="s">
        <v>124</v>
      </c>
      <c r="AU128" s="15" t="s">
        <v>81</v>
      </c>
    </row>
    <row r="129" spans="2:65" s="11" customFormat="1" ht="11.25">
      <c r="B129" s="187"/>
      <c r="C129" s="188"/>
      <c r="D129" s="184" t="s">
        <v>126</v>
      </c>
      <c r="E129" s="189" t="s">
        <v>1</v>
      </c>
      <c r="F129" s="190" t="s">
        <v>184</v>
      </c>
      <c r="G129" s="188"/>
      <c r="H129" s="191">
        <v>137.54300000000001</v>
      </c>
      <c r="I129" s="192"/>
      <c r="J129" s="188"/>
      <c r="K129" s="188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126</v>
      </c>
      <c r="AU129" s="197" t="s">
        <v>81</v>
      </c>
      <c r="AV129" s="11" t="s">
        <v>81</v>
      </c>
      <c r="AW129" s="11" t="s">
        <v>35</v>
      </c>
      <c r="AX129" s="11" t="s">
        <v>72</v>
      </c>
      <c r="AY129" s="197" t="s">
        <v>115</v>
      </c>
    </row>
    <row r="130" spans="2:65" s="13" customFormat="1" ht="11.25">
      <c r="B130" s="208"/>
      <c r="C130" s="209"/>
      <c r="D130" s="184" t="s">
        <v>126</v>
      </c>
      <c r="E130" s="210" t="s">
        <v>1</v>
      </c>
      <c r="F130" s="211" t="s">
        <v>171</v>
      </c>
      <c r="G130" s="209"/>
      <c r="H130" s="212">
        <v>137.54300000000001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126</v>
      </c>
      <c r="AU130" s="218" t="s">
        <v>81</v>
      </c>
      <c r="AV130" s="13" t="s">
        <v>122</v>
      </c>
      <c r="AW130" s="13" t="s">
        <v>35</v>
      </c>
      <c r="AX130" s="13" t="s">
        <v>21</v>
      </c>
      <c r="AY130" s="218" t="s">
        <v>115</v>
      </c>
    </row>
    <row r="131" spans="2:65" s="1" customFormat="1" ht="16.5" customHeight="1">
      <c r="B131" s="32"/>
      <c r="C131" s="172" t="s">
        <v>189</v>
      </c>
      <c r="D131" s="172" t="s">
        <v>117</v>
      </c>
      <c r="E131" s="173" t="s">
        <v>190</v>
      </c>
      <c r="F131" s="174" t="s">
        <v>191</v>
      </c>
      <c r="G131" s="175" t="s">
        <v>162</v>
      </c>
      <c r="H131" s="176">
        <v>5</v>
      </c>
      <c r="I131" s="177"/>
      <c r="J131" s="178">
        <f>ROUND(I131*H131,2)</f>
        <v>0</v>
      </c>
      <c r="K131" s="174" t="s">
        <v>121</v>
      </c>
      <c r="L131" s="36"/>
      <c r="M131" s="179" t="s">
        <v>1</v>
      </c>
      <c r="N131" s="180" t="s">
        <v>43</v>
      </c>
      <c r="O131" s="58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AR131" s="15" t="s">
        <v>122</v>
      </c>
      <c r="AT131" s="15" t="s">
        <v>117</v>
      </c>
      <c r="AU131" s="15" t="s">
        <v>81</v>
      </c>
      <c r="AY131" s="15" t="s">
        <v>115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5" t="s">
        <v>21</v>
      </c>
      <c r="BK131" s="183">
        <f>ROUND(I131*H131,2)</f>
        <v>0</v>
      </c>
      <c r="BL131" s="15" t="s">
        <v>122</v>
      </c>
      <c r="BM131" s="15" t="s">
        <v>192</v>
      </c>
    </row>
    <row r="132" spans="2:65" s="1" customFormat="1" ht="19.5">
      <c r="B132" s="32"/>
      <c r="C132" s="33"/>
      <c r="D132" s="184" t="s">
        <v>124</v>
      </c>
      <c r="E132" s="33"/>
      <c r="F132" s="185" t="s">
        <v>193</v>
      </c>
      <c r="G132" s="33"/>
      <c r="H132" s="33"/>
      <c r="I132" s="101"/>
      <c r="J132" s="33"/>
      <c r="K132" s="33"/>
      <c r="L132" s="36"/>
      <c r="M132" s="186"/>
      <c r="N132" s="58"/>
      <c r="O132" s="58"/>
      <c r="P132" s="58"/>
      <c r="Q132" s="58"/>
      <c r="R132" s="58"/>
      <c r="S132" s="58"/>
      <c r="T132" s="59"/>
      <c r="AT132" s="15" t="s">
        <v>124</v>
      </c>
      <c r="AU132" s="15" t="s">
        <v>81</v>
      </c>
    </row>
    <row r="133" spans="2:65" s="12" customFormat="1" ht="11.25">
      <c r="B133" s="198"/>
      <c r="C133" s="199"/>
      <c r="D133" s="184" t="s">
        <v>126</v>
      </c>
      <c r="E133" s="200" t="s">
        <v>1</v>
      </c>
      <c r="F133" s="201" t="s">
        <v>194</v>
      </c>
      <c r="G133" s="199"/>
      <c r="H133" s="200" t="s">
        <v>1</v>
      </c>
      <c r="I133" s="202"/>
      <c r="J133" s="199"/>
      <c r="K133" s="199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126</v>
      </c>
      <c r="AU133" s="207" t="s">
        <v>81</v>
      </c>
      <c r="AV133" s="12" t="s">
        <v>21</v>
      </c>
      <c r="AW133" s="12" t="s">
        <v>35</v>
      </c>
      <c r="AX133" s="12" t="s">
        <v>72</v>
      </c>
      <c r="AY133" s="207" t="s">
        <v>115</v>
      </c>
    </row>
    <row r="134" spans="2:65" s="11" customFormat="1" ht="11.25">
      <c r="B134" s="187"/>
      <c r="C134" s="188"/>
      <c r="D134" s="184" t="s">
        <v>126</v>
      </c>
      <c r="E134" s="189" t="s">
        <v>1</v>
      </c>
      <c r="F134" s="190" t="s">
        <v>195</v>
      </c>
      <c r="G134" s="188"/>
      <c r="H134" s="191">
        <v>5</v>
      </c>
      <c r="I134" s="192"/>
      <c r="J134" s="188"/>
      <c r="K134" s="188"/>
      <c r="L134" s="193"/>
      <c r="M134" s="194"/>
      <c r="N134" s="195"/>
      <c r="O134" s="195"/>
      <c r="P134" s="195"/>
      <c r="Q134" s="195"/>
      <c r="R134" s="195"/>
      <c r="S134" s="195"/>
      <c r="T134" s="196"/>
      <c r="AT134" s="197" t="s">
        <v>126</v>
      </c>
      <c r="AU134" s="197" t="s">
        <v>81</v>
      </c>
      <c r="AV134" s="11" t="s">
        <v>81</v>
      </c>
      <c r="AW134" s="11" t="s">
        <v>35</v>
      </c>
      <c r="AX134" s="11" t="s">
        <v>21</v>
      </c>
      <c r="AY134" s="197" t="s">
        <v>115</v>
      </c>
    </row>
    <row r="135" spans="2:65" s="1" customFormat="1" ht="16.5" customHeight="1">
      <c r="B135" s="32"/>
      <c r="C135" s="219" t="s">
        <v>196</v>
      </c>
      <c r="D135" s="219" t="s">
        <v>197</v>
      </c>
      <c r="E135" s="220" t="s">
        <v>198</v>
      </c>
      <c r="F135" s="221" t="s">
        <v>199</v>
      </c>
      <c r="G135" s="222" t="s">
        <v>200</v>
      </c>
      <c r="H135" s="223">
        <v>15.3</v>
      </c>
      <c r="I135" s="224"/>
      <c r="J135" s="225">
        <f>ROUND(I135*H135,2)</f>
        <v>0</v>
      </c>
      <c r="K135" s="221" t="s">
        <v>121</v>
      </c>
      <c r="L135" s="226"/>
      <c r="M135" s="227" t="s">
        <v>1</v>
      </c>
      <c r="N135" s="228" t="s">
        <v>43</v>
      </c>
      <c r="O135" s="58"/>
      <c r="P135" s="181">
        <f>O135*H135</f>
        <v>0</v>
      </c>
      <c r="Q135" s="181">
        <v>1</v>
      </c>
      <c r="R135" s="181">
        <f>Q135*H135</f>
        <v>15.3</v>
      </c>
      <c r="S135" s="181">
        <v>0</v>
      </c>
      <c r="T135" s="182">
        <f>S135*H135</f>
        <v>0</v>
      </c>
      <c r="AR135" s="15" t="s">
        <v>172</v>
      </c>
      <c r="AT135" s="15" t="s">
        <v>197</v>
      </c>
      <c r="AU135" s="15" t="s">
        <v>81</v>
      </c>
      <c r="AY135" s="15" t="s">
        <v>115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5" t="s">
        <v>21</v>
      </c>
      <c r="BK135" s="183">
        <f>ROUND(I135*H135,2)</f>
        <v>0</v>
      </c>
      <c r="BL135" s="15" t="s">
        <v>122</v>
      </c>
      <c r="BM135" s="15" t="s">
        <v>201</v>
      </c>
    </row>
    <row r="136" spans="2:65" s="1" customFormat="1" ht="11.25">
      <c r="B136" s="32"/>
      <c r="C136" s="33"/>
      <c r="D136" s="184" t="s">
        <v>124</v>
      </c>
      <c r="E136" s="33"/>
      <c r="F136" s="185" t="s">
        <v>199</v>
      </c>
      <c r="G136" s="33"/>
      <c r="H136" s="33"/>
      <c r="I136" s="101"/>
      <c r="J136" s="33"/>
      <c r="K136" s="33"/>
      <c r="L136" s="36"/>
      <c r="M136" s="186"/>
      <c r="N136" s="58"/>
      <c r="O136" s="58"/>
      <c r="P136" s="58"/>
      <c r="Q136" s="58"/>
      <c r="R136" s="58"/>
      <c r="S136" s="58"/>
      <c r="T136" s="59"/>
      <c r="AT136" s="15" t="s">
        <v>124</v>
      </c>
      <c r="AU136" s="15" t="s">
        <v>81</v>
      </c>
    </row>
    <row r="137" spans="2:65" s="11" customFormat="1" ht="11.25">
      <c r="B137" s="187"/>
      <c r="C137" s="188"/>
      <c r="D137" s="184" t="s">
        <v>126</v>
      </c>
      <c r="E137" s="189" t="s">
        <v>1</v>
      </c>
      <c r="F137" s="190" t="s">
        <v>202</v>
      </c>
      <c r="G137" s="188"/>
      <c r="H137" s="191">
        <v>8.5</v>
      </c>
      <c r="I137" s="192"/>
      <c r="J137" s="188"/>
      <c r="K137" s="188"/>
      <c r="L137" s="193"/>
      <c r="M137" s="194"/>
      <c r="N137" s="195"/>
      <c r="O137" s="195"/>
      <c r="P137" s="195"/>
      <c r="Q137" s="195"/>
      <c r="R137" s="195"/>
      <c r="S137" s="195"/>
      <c r="T137" s="196"/>
      <c r="AT137" s="197" t="s">
        <v>126</v>
      </c>
      <c r="AU137" s="197" t="s">
        <v>81</v>
      </c>
      <c r="AV137" s="11" t="s">
        <v>81</v>
      </c>
      <c r="AW137" s="11" t="s">
        <v>35</v>
      </c>
      <c r="AX137" s="11" t="s">
        <v>21</v>
      </c>
      <c r="AY137" s="197" t="s">
        <v>115</v>
      </c>
    </row>
    <row r="138" spans="2:65" s="11" customFormat="1" ht="11.25">
      <c r="B138" s="187"/>
      <c r="C138" s="188"/>
      <c r="D138" s="184" t="s">
        <v>126</v>
      </c>
      <c r="E138" s="188"/>
      <c r="F138" s="190" t="s">
        <v>203</v>
      </c>
      <c r="G138" s="188"/>
      <c r="H138" s="191">
        <v>15.3</v>
      </c>
      <c r="I138" s="192"/>
      <c r="J138" s="188"/>
      <c r="K138" s="188"/>
      <c r="L138" s="193"/>
      <c r="M138" s="194"/>
      <c r="N138" s="195"/>
      <c r="O138" s="195"/>
      <c r="P138" s="195"/>
      <c r="Q138" s="195"/>
      <c r="R138" s="195"/>
      <c r="S138" s="195"/>
      <c r="T138" s="196"/>
      <c r="AT138" s="197" t="s">
        <v>126</v>
      </c>
      <c r="AU138" s="197" t="s">
        <v>81</v>
      </c>
      <c r="AV138" s="11" t="s">
        <v>81</v>
      </c>
      <c r="AW138" s="11" t="s">
        <v>4</v>
      </c>
      <c r="AX138" s="11" t="s">
        <v>21</v>
      </c>
      <c r="AY138" s="197" t="s">
        <v>115</v>
      </c>
    </row>
    <row r="139" spans="2:65" s="1" customFormat="1" ht="16.5" customHeight="1">
      <c r="B139" s="32"/>
      <c r="C139" s="172" t="s">
        <v>204</v>
      </c>
      <c r="D139" s="172" t="s">
        <v>117</v>
      </c>
      <c r="E139" s="173" t="s">
        <v>205</v>
      </c>
      <c r="F139" s="174" t="s">
        <v>206</v>
      </c>
      <c r="G139" s="175" t="s">
        <v>162</v>
      </c>
      <c r="H139" s="176">
        <v>137.54300000000001</v>
      </c>
      <c r="I139" s="177"/>
      <c r="J139" s="178">
        <f>ROUND(I139*H139,2)</f>
        <v>0</v>
      </c>
      <c r="K139" s="174" t="s">
        <v>121</v>
      </c>
      <c r="L139" s="36"/>
      <c r="M139" s="179" t="s">
        <v>1</v>
      </c>
      <c r="N139" s="180" t="s">
        <v>43</v>
      </c>
      <c r="O139" s="58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AR139" s="15" t="s">
        <v>122</v>
      </c>
      <c r="AT139" s="15" t="s">
        <v>117</v>
      </c>
      <c r="AU139" s="15" t="s">
        <v>81</v>
      </c>
      <c r="AY139" s="15" t="s">
        <v>115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5" t="s">
        <v>21</v>
      </c>
      <c r="BK139" s="183">
        <f>ROUND(I139*H139,2)</f>
        <v>0</v>
      </c>
      <c r="BL139" s="15" t="s">
        <v>122</v>
      </c>
      <c r="BM139" s="15" t="s">
        <v>207</v>
      </c>
    </row>
    <row r="140" spans="2:65" s="1" customFormat="1" ht="11.25">
      <c r="B140" s="32"/>
      <c r="C140" s="33"/>
      <c r="D140" s="184" t="s">
        <v>124</v>
      </c>
      <c r="E140" s="33"/>
      <c r="F140" s="185" t="s">
        <v>206</v>
      </c>
      <c r="G140" s="33"/>
      <c r="H140" s="33"/>
      <c r="I140" s="101"/>
      <c r="J140" s="33"/>
      <c r="K140" s="33"/>
      <c r="L140" s="36"/>
      <c r="M140" s="186"/>
      <c r="N140" s="58"/>
      <c r="O140" s="58"/>
      <c r="P140" s="58"/>
      <c r="Q140" s="58"/>
      <c r="R140" s="58"/>
      <c r="S140" s="58"/>
      <c r="T140" s="59"/>
      <c r="AT140" s="15" t="s">
        <v>124</v>
      </c>
      <c r="AU140" s="15" t="s">
        <v>81</v>
      </c>
    </row>
    <row r="141" spans="2:65" s="11" customFormat="1" ht="11.25">
      <c r="B141" s="187"/>
      <c r="C141" s="188"/>
      <c r="D141" s="184" t="s">
        <v>126</v>
      </c>
      <c r="E141" s="189" t="s">
        <v>1</v>
      </c>
      <c r="F141" s="190" t="s">
        <v>184</v>
      </c>
      <c r="G141" s="188"/>
      <c r="H141" s="191">
        <v>137.54300000000001</v>
      </c>
      <c r="I141" s="192"/>
      <c r="J141" s="188"/>
      <c r="K141" s="188"/>
      <c r="L141" s="193"/>
      <c r="M141" s="194"/>
      <c r="N141" s="195"/>
      <c r="O141" s="195"/>
      <c r="P141" s="195"/>
      <c r="Q141" s="195"/>
      <c r="R141" s="195"/>
      <c r="S141" s="195"/>
      <c r="T141" s="196"/>
      <c r="AT141" s="197" t="s">
        <v>126</v>
      </c>
      <c r="AU141" s="197" t="s">
        <v>81</v>
      </c>
      <c r="AV141" s="11" t="s">
        <v>81</v>
      </c>
      <c r="AW141" s="11" t="s">
        <v>35</v>
      </c>
      <c r="AX141" s="11" t="s">
        <v>72</v>
      </c>
      <c r="AY141" s="197" t="s">
        <v>115</v>
      </c>
    </row>
    <row r="142" spans="2:65" s="13" customFormat="1" ht="11.25">
      <c r="B142" s="208"/>
      <c r="C142" s="209"/>
      <c r="D142" s="184" t="s">
        <v>126</v>
      </c>
      <c r="E142" s="210" t="s">
        <v>1</v>
      </c>
      <c r="F142" s="211" t="s">
        <v>171</v>
      </c>
      <c r="G142" s="209"/>
      <c r="H142" s="212">
        <v>137.54300000000001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126</v>
      </c>
      <c r="AU142" s="218" t="s">
        <v>81</v>
      </c>
      <c r="AV142" s="13" t="s">
        <v>122</v>
      </c>
      <c r="AW142" s="13" t="s">
        <v>35</v>
      </c>
      <c r="AX142" s="13" t="s">
        <v>21</v>
      </c>
      <c r="AY142" s="218" t="s">
        <v>115</v>
      </c>
    </row>
    <row r="143" spans="2:65" s="1" customFormat="1" ht="16.5" customHeight="1">
      <c r="B143" s="32"/>
      <c r="C143" s="172" t="s">
        <v>208</v>
      </c>
      <c r="D143" s="172" t="s">
        <v>117</v>
      </c>
      <c r="E143" s="173" t="s">
        <v>209</v>
      </c>
      <c r="F143" s="174" t="s">
        <v>210</v>
      </c>
      <c r="G143" s="175" t="s">
        <v>200</v>
      </c>
      <c r="H143" s="176">
        <v>233.82300000000001</v>
      </c>
      <c r="I143" s="177"/>
      <c r="J143" s="178">
        <f>ROUND(I143*H143,2)</f>
        <v>0</v>
      </c>
      <c r="K143" s="174" t="s">
        <v>121</v>
      </c>
      <c r="L143" s="36"/>
      <c r="M143" s="179" t="s">
        <v>1</v>
      </c>
      <c r="N143" s="180" t="s">
        <v>43</v>
      </c>
      <c r="O143" s="58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AR143" s="15" t="s">
        <v>122</v>
      </c>
      <c r="AT143" s="15" t="s">
        <v>117</v>
      </c>
      <c r="AU143" s="15" t="s">
        <v>81</v>
      </c>
      <c r="AY143" s="15" t="s">
        <v>115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5" t="s">
        <v>21</v>
      </c>
      <c r="BK143" s="183">
        <f>ROUND(I143*H143,2)</f>
        <v>0</v>
      </c>
      <c r="BL143" s="15" t="s">
        <v>122</v>
      </c>
      <c r="BM143" s="15" t="s">
        <v>211</v>
      </c>
    </row>
    <row r="144" spans="2:65" s="1" customFormat="1" ht="11.25">
      <c r="B144" s="32"/>
      <c r="C144" s="33"/>
      <c r="D144" s="184" t="s">
        <v>124</v>
      </c>
      <c r="E144" s="33"/>
      <c r="F144" s="185" t="s">
        <v>210</v>
      </c>
      <c r="G144" s="33"/>
      <c r="H144" s="33"/>
      <c r="I144" s="101"/>
      <c r="J144" s="33"/>
      <c r="K144" s="33"/>
      <c r="L144" s="36"/>
      <c r="M144" s="186"/>
      <c r="N144" s="58"/>
      <c r="O144" s="58"/>
      <c r="P144" s="58"/>
      <c r="Q144" s="58"/>
      <c r="R144" s="58"/>
      <c r="S144" s="58"/>
      <c r="T144" s="59"/>
      <c r="AT144" s="15" t="s">
        <v>124</v>
      </c>
      <c r="AU144" s="15" t="s">
        <v>81</v>
      </c>
    </row>
    <row r="145" spans="2:65" s="11" customFormat="1" ht="11.25">
      <c r="B145" s="187"/>
      <c r="C145" s="188"/>
      <c r="D145" s="184" t="s">
        <v>126</v>
      </c>
      <c r="E145" s="189" t="s">
        <v>1</v>
      </c>
      <c r="F145" s="190" t="s">
        <v>212</v>
      </c>
      <c r="G145" s="188"/>
      <c r="H145" s="191">
        <v>233.82300000000001</v>
      </c>
      <c r="I145" s="192"/>
      <c r="J145" s="188"/>
      <c r="K145" s="188"/>
      <c r="L145" s="193"/>
      <c r="M145" s="194"/>
      <c r="N145" s="195"/>
      <c r="O145" s="195"/>
      <c r="P145" s="195"/>
      <c r="Q145" s="195"/>
      <c r="R145" s="195"/>
      <c r="S145" s="195"/>
      <c r="T145" s="196"/>
      <c r="AT145" s="197" t="s">
        <v>126</v>
      </c>
      <c r="AU145" s="197" t="s">
        <v>81</v>
      </c>
      <c r="AV145" s="11" t="s">
        <v>81</v>
      </c>
      <c r="AW145" s="11" t="s">
        <v>35</v>
      </c>
      <c r="AX145" s="11" t="s">
        <v>21</v>
      </c>
      <c r="AY145" s="197" t="s">
        <v>115</v>
      </c>
    </row>
    <row r="146" spans="2:65" s="1" customFormat="1" ht="22.5" customHeight="1">
      <c r="B146" s="32"/>
      <c r="C146" s="172" t="s">
        <v>8</v>
      </c>
      <c r="D146" s="172" t="s">
        <v>117</v>
      </c>
      <c r="E146" s="173" t="s">
        <v>213</v>
      </c>
      <c r="F146" s="174" t="s">
        <v>214</v>
      </c>
      <c r="G146" s="175" t="s">
        <v>120</v>
      </c>
      <c r="H146" s="176">
        <v>167.6</v>
      </c>
      <c r="I146" s="177"/>
      <c r="J146" s="178">
        <f>ROUND(I146*H146,2)</f>
        <v>0</v>
      </c>
      <c r="K146" s="174" t="s">
        <v>1</v>
      </c>
      <c r="L146" s="36"/>
      <c r="M146" s="179" t="s">
        <v>1</v>
      </c>
      <c r="N146" s="180" t="s">
        <v>43</v>
      </c>
      <c r="O146" s="58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AR146" s="15" t="s">
        <v>122</v>
      </c>
      <c r="AT146" s="15" t="s">
        <v>117</v>
      </c>
      <c r="AU146" s="15" t="s">
        <v>81</v>
      </c>
      <c r="AY146" s="15" t="s">
        <v>115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5" t="s">
        <v>21</v>
      </c>
      <c r="BK146" s="183">
        <f>ROUND(I146*H146,2)</f>
        <v>0</v>
      </c>
      <c r="BL146" s="15" t="s">
        <v>122</v>
      </c>
      <c r="BM146" s="15" t="s">
        <v>215</v>
      </c>
    </row>
    <row r="147" spans="2:65" s="1" customFormat="1" ht="11.25">
      <c r="B147" s="32"/>
      <c r="C147" s="33"/>
      <c r="D147" s="184" t="s">
        <v>124</v>
      </c>
      <c r="E147" s="33"/>
      <c r="F147" s="185" t="s">
        <v>216</v>
      </c>
      <c r="G147" s="33"/>
      <c r="H147" s="33"/>
      <c r="I147" s="101"/>
      <c r="J147" s="33"/>
      <c r="K147" s="33"/>
      <c r="L147" s="36"/>
      <c r="M147" s="186"/>
      <c r="N147" s="58"/>
      <c r="O147" s="58"/>
      <c r="P147" s="58"/>
      <c r="Q147" s="58"/>
      <c r="R147" s="58"/>
      <c r="S147" s="58"/>
      <c r="T147" s="59"/>
      <c r="AT147" s="15" t="s">
        <v>124</v>
      </c>
      <c r="AU147" s="15" t="s">
        <v>81</v>
      </c>
    </row>
    <row r="148" spans="2:65" s="12" customFormat="1" ht="11.25">
      <c r="B148" s="198"/>
      <c r="C148" s="199"/>
      <c r="D148" s="184" t="s">
        <v>126</v>
      </c>
      <c r="E148" s="200" t="s">
        <v>1</v>
      </c>
      <c r="F148" s="201" t="s">
        <v>217</v>
      </c>
      <c r="G148" s="199"/>
      <c r="H148" s="200" t="s">
        <v>1</v>
      </c>
      <c r="I148" s="202"/>
      <c r="J148" s="199"/>
      <c r="K148" s="199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126</v>
      </c>
      <c r="AU148" s="207" t="s">
        <v>81</v>
      </c>
      <c r="AV148" s="12" t="s">
        <v>21</v>
      </c>
      <c r="AW148" s="12" t="s">
        <v>35</v>
      </c>
      <c r="AX148" s="12" t="s">
        <v>72</v>
      </c>
      <c r="AY148" s="207" t="s">
        <v>115</v>
      </c>
    </row>
    <row r="149" spans="2:65" s="11" customFormat="1" ht="11.25">
      <c r="B149" s="187"/>
      <c r="C149" s="188"/>
      <c r="D149" s="184" t="s">
        <v>126</v>
      </c>
      <c r="E149" s="189" t="s">
        <v>1</v>
      </c>
      <c r="F149" s="190" t="s">
        <v>218</v>
      </c>
      <c r="G149" s="188"/>
      <c r="H149" s="191">
        <v>167.6</v>
      </c>
      <c r="I149" s="192"/>
      <c r="J149" s="188"/>
      <c r="K149" s="188"/>
      <c r="L149" s="193"/>
      <c r="M149" s="194"/>
      <c r="N149" s="195"/>
      <c r="O149" s="195"/>
      <c r="P149" s="195"/>
      <c r="Q149" s="195"/>
      <c r="R149" s="195"/>
      <c r="S149" s="195"/>
      <c r="T149" s="196"/>
      <c r="AT149" s="197" t="s">
        <v>126</v>
      </c>
      <c r="AU149" s="197" t="s">
        <v>81</v>
      </c>
      <c r="AV149" s="11" t="s">
        <v>81</v>
      </c>
      <c r="AW149" s="11" t="s">
        <v>35</v>
      </c>
      <c r="AX149" s="11" t="s">
        <v>21</v>
      </c>
      <c r="AY149" s="197" t="s">
        <v>115</v>
      </c>
    </row>
    <row r="150" spans="2:65" s="1" customFormat="1" ht="16.5" customHeight="1">
      <c r="B150" s="32"/>
      <c r="C150" s="219" t="s">
        <v>219</v>
      </c>
      <c r="D150" s="219" t="s">
        <v>197</v>
      </c>
      <c r="E150" s="220" t="s">
        <v>220</v>
      </c>
      <c r="F150" s="221" t="s">
        <v>221</v>
      </c>
      <c r="G150" s="222" t="s">
        <v>222</v>
      </c>
      <c r="H150" s="223">
        <v>4.1900000000000004</v>
      </c>
      <c r="I150" s="224"/>
      <c r="J150" s="225">
        <f>ROUND(I150*H150,2)</f>
        <v>0</v>
      </c>
      <c r="K150" s="221" t="s">
        <v>121</v>
      </c>
      <c r="L150" s="226"/>
      <c r="M150" s="227" t="s">
        <v>1</v>
      </c>
      <c r="N150" s="228" t="s">
        <v>43</v>
      </c>
      <c r="O150" s="58"/>
      <c r="P150" s="181">
        <f>O150*H150</f>
        <v>0</v>
      </c>
      <c r="Q150" s="181">
        <v>1E-3</v>
      </c>
      <c r="R150" s="181">
        <f>Q150*H150</f>
        <v>4.1900000000000001E-3</v>
      </c>
      <c r="S150" s="181">
        <v>0</v>
      </c>
      <c r="T150" s="182">
        <f>S150*H150</f>
        <v>0</v>
      </c>
      <c r="AR150" s="15" t="s">
        <v>172</v>
      </c>
      <c r="AT150" s="15" t="s">
        <v>197</v>
      </c>
      <c r="AU150" s="15" t="s">
        <v>81</v>
      </c>
      <c r="AY150" s="15" t="s">
        <v>115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5" t="s">
        <v>21</v>
      </c>
      <c r="BK150" s="183">
        <f>ROUND(I150*H150,2)</f>
        <v>0</v>
      </c>
      <c r="BL150" s="15" t="s">
        <v>122</v>
      </c>
      <c r="BM150" s="15" t="s">
        <v>223</v>
      </c>
    </row>
    <row r="151" spans="2:65" s="1" customFormat="1" ht="11.25">
      <c r="B151" s="32"/>
      <c r="C151" s="33"/>
      <c r="D151" s="184" t="s">
        <v>124</v>
      </c>
      <c r="E151" s="33"/>
      <c r="F151" s="185" t="s">
        <v>221</v>
      </c>
      <c r="G151" s="33"/>
      <c r="H151" s="33"/>
      <c r="I151" s="101"/>
      <c r="J151" s="33"/>
      <c r="K151" s="33"/>
      <c r="L151" s="36"/>
      <c r="M151" s="186"/>
      <c r="N151" s="58"/>
      <c r="O151" s="58"/>
      <c r="P151" s="58"/>
      <c r="Q151" s="58"/>
      <c r="R151" s="58"/>
      <c r="S151" s="58"/>
      <c r="T151" s="59"/>
      <c r="AT151" s="15" t="s">
        <v>124</v>
      </c>
      <c r="AU151" s="15" t="s">
        <v>81</v>
      </c>
    </row>
    <row r="152" spans="2:65" s="11" customFormat="1" ht="11.25">
      <c r="B152" s="187"/>
      <c r="C152" s="188"/>
      <c r="D152" s="184" t="s">
        <v>126</v>
      </c>
      <c r="E152" s="188"/>
      <c r="F152" s="190" t="s">
        <v>224</v>
      </c>
      <c r="G152" s="188"/>
      <c r="H152" s="191">
        <v>4.1900000000000004</v>
      </c>
      <c r="I152" s="192"/>
      <c r="J152" s="188"/>
      <c r="K152" s="188"/>
      <c r="L152" s="193"/>
      <c r="M152" s="194"/>
      <c r="N152" s="195"/>
      <c r="O152" s="195"/>
      <c r="P152" s="195"/>
      <c r="Q152" s="195"/>
      <c r="R152" s="195"/>
      <c r="S152" s="195"/>
      <c r="T152" s="196"/>
      <c r="AT152" s="197" t="s">
        <v>126</v>
      </c>
      <c r="AU152" s="197" t="s">
        <v>81</v>
      </c>
      <c r="AV152" s="11" t="s">
        <v>81</v>
      </c>
      <c r="AW152" s="11" t="s">
        <v>4</v>
      </c>
      <c r="AX152" s="11" t="s">
        <v>21</v>
      </c>
      <c r="AY152" s="197" t="s">
        <v>115</v>
      </c>
    </row>
    <row r="153" spans="2:65" s="1" customFormat="1" ht="16.5" customHeight="1">
      <c r="B153" s="32"/>
      <c r="C153" s="172" t="s">
        <v>225</v>
      </c>
      <c r="D153" s="172" t="s">
        <v>117</v>
      </c>
      <c r="E153" s="173" t="s">
        <v>226</v>
      </c>
      <c r="F153" s="174" t="s">
        <v>227</v>
      </c>
      <c r="G153" s="175" t="s">
        <v>120</v>
      </c>
      <c r="H153" s="176">
        <v>370.5</v>
      </c>
      <c r="I153" s="177"/>
      <c r="J153" s="178">
        <f>ROUND(I153*H153,2)</f>
        <v>0</v>
      </c>
      <c r="K153" s="174" t="s">
        <v>121</v>
      </c>
      <c r="L153" s="36"/>
      <c r="M153" s="179" t="s">
        <v>1</v>
      </c>
      <c r="N153" s="180" t="s">
        <v>43</v>
      </c>
      <c r="O153" s="58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AR153" s="15" t="s">
        <v>122</v>
      </c>
      <c r="AT153" s="15" t="s">
        <v>117</v>
      </c>
      <c r="AU153" s="15" t="s">
        <v>81</v>
      </c>
      <c r="AY153" s="15" t="s">
        <v>115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5" t="s">
        <v>21</v>
      </c>
      <c r="BK153" s="183">
        <f>ROUND(I153*H153,2)</f>
        <v>0</v>
      </c>
      <c r="BL153" s="15" t="s">
        <v>122</v>
      </c>
      <c r="BM153" s="15" t="s">
        <v>228</v>
      </c>
    </row>
    <row r="154" spans="2:65" s="1" customFormat="1" ht="11.25">
      <c r="B154" s="32"/>
      <c r="C154" s="33"/>
      <c r="D154" s="184" t="s">
        <v>124</v>
      </c>
      <c r="E154" s="33"/>
      <c r="F154" s="185" t="s">
        <v>229</v>
      </c>
      <c r="G154" s="33"/>
      <c r="H154" s="33"/>
      <c r="I154" s="101"/>
      <c r="J154" s="33"/>
      <c r="K154" s="33"/>
      <c r="L154" s="36"/>
      <c r="M154" s="186"/>
      <c r="N154" s="58"/>
      <c r="O154" s="58"/>
      <c r="P154" s="58"/>
      <c r="Q154" s="58"/>
      <c r="R154" s="58"/>
      <c r="S154" s="58"/>
      <c r="T154" s="59"/>
      <c r="AT154" s="15" t="s">
        <v>124</v>
      </c>
      <c r="AU154" s="15" t="s">
        <v>81</v>
      </c>
    </row>
    <row r="155" spans="2:65" s="12" customFormat="1" ht="11.25">
      <c r="B155" s="198"/>
      <c r="C155" s="199"/>
      <c r="D155" s="184" t="s">
        <v>126</v>
      </c>
      <c r="E155" s="200" t="s">
        <v>1</v>
      </c>
      <c r="F155" s="201" t="s">
        <v>230</v>
      </c>
      <c r="G155" s="199"/>
      <c r="H155" s="200" t="s">
        <v>1</v>
      </c>
      <c r="I155" s="202"/>
      <c r="J155" s="199"/>
      <c r="K155" s="199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126</v>
      </c>
      <c r="AU155" s="207" t="s">
        <v>81</v>
      </c>
      <c r="AV155" s="12" t="s">
        <v>21</v>
      </c>
      <c r="AW155" s="12" t="s">
        <v>35</v>
      </c>
      <c r="AX155" s="12" t="s">
        <v>72</v>
      </c>
      <c r="AY155" s="207" t="s">
        <v>115</v>
      </c>
    </row>
    <row r="156" spans="2:65" s="11" customFormat="1" ht="11.25">
      <c r="B156" s="187"/>
      <c r="C156" s="188"/>
      <c r="D156" s="184" t="s">
        <v>126</v>
      </c>
      <c r="E156" s="189" t="s">
        <v>1</v>
      </c>
      <c r="F156" s="190" t="s">
        <v>231</v>
      </c>
      <c r="G156" s="188"/>
      <c r="H156" s="191">
        <v>370.5</v>
      </c>
      <c r="I156" s="192"/>
      <c r="J156" s="188"/>
      <c r="K156" s="188"/>
      <c r="L156" s="193"/>
      <c r="M156" s="194"/>
      <c r="N156" s="195"/>
      <c r="O156" s="195"/>
      <c r="P156" s="195"/>
      <c r="Q156" s="195"/>
      <c r="R156" s="195"/>
      <c r="S156" s="195"/>
      <c r="T156" s="196"/>
      <c r="AT156" s="197" t="s">
        <v>126</v>
      </c>
      <c r="AU156" s="197" t="s">
        <v>81</v>
      </c>
      <c r="AV156" s="11" t="s">
        <v>81</v>
      </c>
      <c r="AW156" s="11" t="s">
        <v>35</v>
      </c>
      <c r="AX156" s="11" t="s">
        <v>21</v>
      </c>
      <c r="AY156" s="197" t="s">
        <v>115</v>
      </c>
    </row>
    <row r="157" spans="2:65" s="1" customFormat="1" ht="16.5" customHeight="1">
      <c r="B157" s="32"/>
      <c r="C157" s="172" t="s">
        <v>232</v>
      </c>
      <c r="D157" s="172" t="s">
        <v>117</v>
      </c>
      <c r="E157" s="173" t="s">
        <v>233</v>
      </c>
      <c r="F157" s="174" t="s">
        <v>234</v>
      </c>
      <c r="G157" s="175" t="s">
        <v>120</v>
      </c>
      <c r="H157" s="176">
        <v>167.6</v>
      </c>
      <c r="I157" s="177"/>
      <c r="J157" s="178">
        <f>ROUND(I157*H157,2)</f>
        <v>0</v>
      </c>
      <c r="K157" s="174" t="s">
        <v>121</v>
      </c>
      <c r="L157" s="36"/>
      <c r="M157" s="179" t="s">
        <v>1</v>
      </c>
      <c r="N157" s="180" t="s">
        <v>43</v>
      </c>
      <c r="O157" s="58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AR157" s="15" t="s">
        <v>122</v>
      </c>
      <c r="AT157" s="15" t="s">
        <v>117</v>
      </c>
      <c r="AU157" s="15" t="s">
        <v>81</v>
      </c>
      <c r="AY157" s="15" t="s">
        <v>115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5" t="s">
        <v>21</v>
      </c>
      <c r="BK157" s="183">
        <f>ROUND(I157*H157,2)</f>
        <v>0</v>
      </c>
      <c r="BL157" s="15" t="s">
        <v>122</v>
      </c>
      <c r="BM157" s="15" t="s">
        <v>235</v>
      </c>
    </row>
    <row r="158" spans="2:65" s="1" customFormat="1" ht="11.25">
      <c r="B158" s="32"/>
      <c r="C158" s="33"/>
      <c r="D158" s="184" t="s">
        <v>124</v>
      </c>
      <c r="E158" s="33"/>
      <c r="F158" s="185" t="s">
        <v>236</v>
      </c>
      <c r="G158" s="33"/>
      <c r="H158" s="33"/>
      <c r="I158" s="101"/>
      <c r="J158" s="33"/>
      <c r="K158" s="33"/>
      <c r="L158" s="36"/>
      <c r="M158" s="186"/>
      <c r="N158" s="58"/>
      <c r="O158" s="58"/>
      <c r="P158" s="58"/>
      <c r="Q158" s="58"/>
      <c r="R158" s="58"/>
      <c r="S158" s="58"/>
      <c r="T158" s="59"/>
      <c r="AT158" s="15" t="s">
        <v>124</v>
      </c>
      <c r="AU158" s="15" t="s">
        <v>81</v>
      </c>
    </row>
    <row r="159" spans="2:65" s="12" customFormat="1" ht="11.25">
      <c r="B159" s="198"/>
      <c r="C159" s="199"/>
      <c r="D159" s="184" t="s">
        <v>126</v>
      </c>
      <c r="E159" s="200" t="s">
        <v>1</v>
      </c>
      <c r="F159" s="201" t="s">
        <v>217</v>
      </c>
      <c r="G159" s="199"/>
      <c r="H159" s="200" t="s">
        <v>1</v>
      </c>
      <c r="I159" s="202"/>
      <c r="J159" s="199"/>
      <c r="K159" s="199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126</v>
      </c>
      <c r="AU159" s="207" t="s">
        <v>81</v>
      </c>
      <c r="AV159" s="12" t="s">
        <v>21</v>
      </c>
      <c r="AW159" s="12" t="s">
        <v>35</v>
      </c>
      <c r="AX159" s="12" t="s">
        <v>72</v>
      </c>
      <c r="AY159" s="207" t="s">
        <v>115</v>
      </c>
    </row>
    <row r="160" spans="2:65" s="11" customFormat="1" ht="11.25">
      <c r="B160" s="187"/>
      <c r="C160" s="188"/>
      <c r="D160" s="184" t="s">
        <v>126</v>
      </c>
      <c r="E160" s="189" t="s">
        <v>1</v>
      </c>
      <c r="F160" s="190" t="s">
        <v>218</v>
      </c>
      <c r="G160" s="188"/>
      <c r="H160" s="191">
        <v>167.6</v>
      </c>
      <c r="I160" s="192"/>
      <c r="J160" s="188"/>
      <c r="K160" s="188"/>
      <c r="L160" s="193"/>
      <c r="M160" s="194"/>
      <c r="N160" s="195"/>
      <c r="O160" s="195"/>
      <c r="P160" s="195"/>
      <c r="Q160" s="195"/>
      <c r="R160" s="195"/>
      <c r="S160" s="195"/>
      <c r="T160" s="196"/>
      <c r="AT160" s="197" t="s">
        <v>126</v>
      </c>
      <c r="AU160" s="197" t="s">
        <v>81</v>
      </c>
      <c r="AV160" s="11" t="s">
        <v>81</v>
      </c>
      <c r="AW160" s="11" t="s">
        <v>35</v>
      </c>
      <c r="AX160" s="11" t="s">
        <v>21</v>
      </c>
      <c r="AY160" s="197" t="s">
        <v>115</v>
      </c>
    </row>
    <row r="161" spans="2:65" s="1" customFormat="1" ht="16.5" customHeight="1">
      <c r="B161" s="32"/>
      <c r="C161" s="219" t="s">
        <v>237</v>
      </c>
      <c r="D161" s="219" t="s">
        <v>197</v>
      </c>
      <c r="E161" s="220" t="s">
        <v>238</v>
      </c>
      <c r="F161" s="221" t="s">
        <v>239</v>
      </c>
      <c r="G161" s="222" t="s">
        <v>200</v>
      </c>
      <c r="H161" s="223">
        <v>45.252000000000002</v>
      </c>
      <c r="I161" s="224"/>
      <c r="J161" s="225">
        <f>ROUND(I161*H161,2)</f>
        <v>0</v>
      </c>
      <c r="K161" s="221" t="s">
        <v>121</v>
      </c>
      <c r="L161" s="226"/>
      <c r="M161" s="227" t="s">
        <v>1</v>
      </c>
      <c r="N161" s="228" t="s">
        <v>43</v>
      </c>
      <c r="O161" s="58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AR161" s="15" t="s">
        <v>172</v>
      </c>
      <c r="AT161" s="15" t="s">
        <v>197</v>
      </c>
      <c r="AU161" s="15" t="s">
        <v>81</v>
      </c>
      <c r="AY161" s="15" t="s">
        <v>115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5" t="s">
        <v>21</v>
      </c>
      <c r="BK161" s="183">
        <f>ROUND(I161*H161,2)</f>
        <v>0</v>
      </c>
      <c r="BL161" s="15" t="s">
        <v>122</v>
      </c>
      <c r="BM161" s="15" t="s">
        <v>240</v>
      </c>
    </row>
    <row r="162" spans="2:65" s="1" customFormat="1" ht="11.25">
      <c r="B162" s="32"/>
      <c r="C162" s="33"/>
      <c r="D162" s="184" t="s">
        <v>124</v>
      </c>
      <c r="E162" s="33"/>
      <c r="F162" s="185" t="s">
        <v>241</v>
      </c>
      <c r="G162" s="33"/>
      <c r="H162" s="33"/>
      <c r="I162" s="101"/>
      <c r="J162" s="33"/>
      <c r="K162" s="33"/>
      <c r="L162" s="36"/>
      <c r="M162" s="186"/>
      <c r="N162" s="58"/>
      <c r="O162" s="58"/>
      <c r="P162" s="58"/>
      <c r="Q162" s="58"/>
      <c r="R162" s="58"/>
      <c r="S162" s="58"/>
      <c r="T162" s="59"/>
      <c r="AT162" s="15" t="s">
        <v>124</v>
      </c>
      <c r="AU162" s="15" t="s">
        <v>81</v>
      </c>
    </row>
    <row r="163" spans="2:65" s="11" customFormat="1" ht="11.25">
      <c r="B163" s="187"/>
      <c r="C163" s="188"/>
      <c r="D163" s="184" t="s">
        <v>126</v>
      </c>
      <c r="E163" s="189" t="s">
        <v>1</v>
      </c>
      <c r="F163" s="190" t="s">
        <v>242</v>
      </c>
      <c r="G163" s="188"/>
      <c r="H163" s="191">
        <v>25.14</v>
      </c>
      <c r="I163" s="192"/>
      <c r="J163" s="188"/>
      <c r="K163" s="188"/>
      <c r="L163" s="193"/>
      <c r="M163" s="194"/>
      <c r="N163" s="195"/>
      <c r="O163" s="195"/>
      <c r="P163" s="195"/>
      <c r="Q163" s="195"/>
      <c r="R163" s="195"/>
      <c r="S163" s="195"/>
      <c r="T163" s="196"/>
      <c r="AT163" s="197" t="s">
        <v>126</v>
      </c>
      <c r="AU163" s="197" t="s">
        <v>81</v>
      </c>
      <c r="AV163" s="11" t="s">
        <v>81</v>
      </c>
      <c r="AW163" s="11" t="s">
        <v>35</v>
      </c>
      <c r="AX163" s="11" t="s">
        <v>21</v>
      </c>
      <c r="AY163" s="197" t="s">
        <v>115</v>
      </c>
    </row>
    <row r="164" spans="2:65" s="11" customFormat="1" ht="11.25">
      <c r="B164" s="187"/>
      <c r="C164" s="188"/>
      <c r="D164" s="184" t="s">
        <v>126</v>
      </c>
      <c r="E164" s="188"/>
      <c r="F164" s="190" t="s">
        <v>243</v>
      </c>
      <c r="G164" s="188"/>
      <c r="H164" s="191">
        <v>45.252000000000002</v>
      </c>
      <c r="I164" s="192"/>
      <c r="J164" s="188"/>
      <c r="K164" s="188"/>
      <c r="L164" s="193"/>
      <c r="M164" s="194"/>
      <c r="N164" s="195"/>
      <c r="O164" s="195"/>
      <c r="P164" s="195"/>
      <c r="Q164" s="195"/>
      <c r="R164" s="195"/>
      <c r="S164" s="195"/>
      <c r="T164" s="196"/>
      <c r="AT164" s="197" t="s">
        <v>126</v>
      </c>
      <c r="AU164" s="197" t="s">
        <v>81</v>
      </c>
      <c r="AV164" s="11" t="s">
        <v>81</v>
      </c>
      <c r="AW164" s="11" t="s">
        <v>4</v>
      </c>
      <c r="AX164" s="11" t="s">
        <v>21</v>
      </c>
      <c r="AY164" s="197" t="s">
        <v>115</v>
      </c>
    </row>
    <row r="165" spans="2:65" s="10" customFormat="1" ht="22.9" customHeight="1">
      <c r="B165" s="156"/>
      <c r="C165" s="157"/>
      <c r="D165" s="158" t="s">
        <v>71</v>
      </c>
      <c r="E165" s="170" t="s">
        <v>145</v>
      </c>
      <c r="F165" s="170" t="s">
        <v>244</v>
      </c>
      <c r="G165" s="157"/>
      <c r="H165" s="157"/>
      <c r="I165" s="160"/>
      <c r="J165" s="171">
        <f>BK165</f>
        <v>0</v>
      </c>
      <c r="K165" s="157"/>
      <c r="L165" s="162"/>
      <c r="M165" s="163"/>
      <c r="N165" s="164"/>
      <c r="O165" s="164"/>
      <c r="P165" s="165">
        <f>SUM(P166:P225)</f>
        <v>0</v>
      </c>
      <c r="Q165" s="164"/>
      <c r="R165" s="165">
        <f>SUM(R166:R225)</f>
        <v>97.393509999999992</v>
      </c>
      <c r="S165" s="164"/>
      <c r="T165" s="166">
        <f>SUM(T166:T225)</f>
        <v>0</v>
      </c>
      <c r="AR165" s="167" t="s">
        <v>21</v>
      </c>
      <c r="AT165" s="168" t="s">
        <v>71</v>
      </c>
      <c r="AU165" s="168" t="s">
        <v>21</v>
      </c>
      <c r="AY165" s="167" t="s">
        <v>115</v>
      </c>
      <c r="BK165" s="169">
        <f>SUM(BK166:BK225)</f>
        <v>0</v>
      </c>
    </row>
    <row r="166" spans="2:65" s="1" customFormat="1" ht="16.5" customHeight="1">
      <c r="B166" s="32"/>
      <c r="C166" s="172" t="s">
        <v>245</v>
      </c>
      <c r="D166" s="172" t="s">
        <v>117</v>
      </c>
      <c r="E166" s="173" t="s">
        <v>246</v>
      </c>
      <c r="F166" s="174" t="s">
        <v>247</v>
      </c>
      <c r="G166" s="175" t="s">
        <v>120</v>
      </c>
      <c r="H166" s="176">
        <v>37.200000000000003</v>
      </c>
      <c r="I166" s="177"/>
      <c r="J166" s="178">
        <f>ROUND(I166*H166,2)</f>
        <v>0</v>
      </c>
      <c r="K166" s="174" t="s">
        <v>121</v>
      </c>
      <c r="L166" s="36"/>
      <c r="M166" s="179" t="s">
        <v>1</v>
      </c>
      <c r="N166" s="180" t="s">
        <v>43</v>
      </c>
      <c r="O166" s="58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AR166" s="15" t="s">
        <v>122</v>
      </c>
      <c r="AT166" s="15" t="s">
        <v>117</v>
      </c>
      <c r="AU166" s="15" t="s">
        <v>81</v>
      </c>
      <c r="AY166" s="15" t="s">
        <v>115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5" t="s">
        <v>21</v>
      </c>
      <c r="BK166" s="183">
        <f>ROUND(I166*H166,2)</f>
        <v>0</v>
      </c>
      <c r="BL166" s="15" t="s">
        <v>122</v>
      </c>
      <c r="BM166" s="15" t="s">
        <v>248</v>
      </c>
    </row>
    <row r="167" spans="2:65" s="1" customFormat="1" ht="11.25">
      <c r="B167" s="32"/>
      <c r="C167" s="33"/>
      <c r="D167" s="184" t="s">
        <v>124</v>
      </c>
      <c r="E167" s="33"/>
      <c r="F167" s="185" t="s">
        <v>249</v>
      </c>
      <c r="G167" s="33"/>
      <c r="H167" s="33"/>
      <c r="I167" s="101"/>
      <c r="J167" s="33"/>
      <c r="K167" s="33"/>
      <c r="L167" s="36"/>
      <c r="M167" s="186"/>
      <c r="N167" s="58"/>
      <c r="O167" s="58"/>
      <c r="P167" s="58"/>
      <c r="Q167" s="58"/>
      <c r="R167" s="58"/>
      <c r="S167" s="58"/>
      <c r="T167" s="59"/>
      <c r="AT167" s="15" t="s">
        <v>124</v>
      </c>
      <c r="AU167" s="15" t="s">
        <v>81</v>
      </c>
    </row>
    <row r="168" spans="2:65" s="11" customFormat="1" ht="11.25">
      <c r="B168" s="187"/>
      <c r="C168" s="188"/>
      <c r="D168" s="184" t="s">
        <v>126</v>
      </c>
      <c r="E168" s="189" t="s">
        <v>1</v>
      </c>
      <c r="F168" s="190" t="s">
        <v>250</v>
      </c>
      <c r="G168" s="188"/>
      <c r="H168" s="191">
        <v>37.200000000000003</v>
      </c>
      <c r="I168" s="192"/>
      <c r="J168" s="188"/>
      <c r="K168" s="188"/>
      <c r="L168" s="193"/>
      <c r="M168" s="194"/>
      <c r="N168" s="195"/>
      <c r="O168" s="195"/>
      <c r="P168" s="195"/>
      <c r="Q168" s="195"/>
      <c r="R168" s="195"/>
      <c r="S168" s="195"/>
      <c r="T168" s="196"/>
      <c r="AT168" s="197" t="s">
        <v>126</v>
      </c>
      <c r="AU168" s="197" t="s">
        <v>81</v>
      </c>
      <c r="AV168" s="11" t="s">
        <v>81</v>
      </c>
      <c r="AW168" s="11" t="s">
        <v>35</v>
      </c>
      <c r="AX168" s="11" t="s">
        <v>21</v>
      </c>
      <c r="AY168" s="197" t="s">
        <v>115</v>
      </c>
    </row>
    <row r="169" spans="2:65" s="1" customFormat="1" ht="16.5" customHeight="1">
      <c r="B169" s="32"/>
      <c r="C169" s="172" t="s">
        <v>7</v>
      </c>
      <c r="D169" s="172" t="s">
        <v>117</v>
      </c>
      <c r="E169" s="173" t="s">
        <v>251</v>
      </c>
      <c r="F169" s="174" t="s">
        <v>252</v>
      </c>
      <c r="G169" s="175" t="s">
        <v>120</v>
      </c>
      <c r="H169" s="176">
        <v>327</v>
      </c>
      <c r="I169" s="177"/>
      <c r="J169" s="178">
        <f>ROUND(I169*H169,2)</f>
        <v>0</v>
      </c>
      <c r="K169" s="174" t="s">
        <v>121</v>
      </c>
      <c r="L169" s="36"/>
      <c r="M169" s="179" t="s">
        <v>1</v>
      </c>
      <c r="N169" s="180" t="s">
        <v>43</v>
      </c>
      <c r="O169" s="58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AR169" s="15" t="s">
        <v>122</v>
      </c>
      <c r="AT169" s="15" t="s">
        <v>117</v>
      </c>
      <c r="AU169" s="15" t="s">
        <v>81</v>
      </c>
      <c r="AY169" s="15" t="s">
        <v>115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5" t="s">
        <v>21</v>
      </c>
      <c r="BK169" s="183">
        <f>ROUND(I169*H169,2)</f>
        <v>0</v>
      </c>
      <c r="BL169" s="15" t="s">
        <v>122</v>
      </c>
      <c r="BM169" s="15" t="s">
        <v>253</v>
      </c>
    </row>
    <row r="170" spans="2:65" s="1" customFormat="1" ht="11.25">
      <c r="B170" s="32"/>
      <c r="C170" s="33"/>
      <c r="D170" s="184" t="s">
        <v>124</v>
      </c>
      <c r="E170" s="33"/>
      <c r="F170" s="185" t="s">
        <v>254</v>
      </c>
      <c r="G170" s="33"/>
      <c r="H170" s="33"/>
      <c r="I170" s="101"/>
      <c r="J170" s="33"/>
      <c r="K170" s="33"/>
      <c r="L170" s="36"/>
      <c r="M170" s="186"/>
      <c r="N170" s="58"/>
      <c r="O170" s="58"/>
      <c r="P170" s="58"/>
      <c r="Q170" s="58"/>
      <c r="R170" s="58"/>
      <c r="S170" s="58"/>
      <c r="T170" s="59"/>
      <c r="AT170" s="15" t="s">
        <v>124</v>
      </c>
      <c r="AU170" s="15" t="s">
        <v>81</v>
      </c>
    </row>
    <row r="171" spans="2:65" s="12" customFormat="1" ht="11.25">
      <c r="B171" s="198"/>
      <c r="C171" s="199"/>
      <c r="D171" s="184" t="s">
        <v>126</v>
      </c>
      <c r="E171" s="200" t="s">
        <v>1</v>
      </c>
      <c r="F171" s="201" t="s">
        <v>255</v>
      </c>
      <c r="G171" s="199"/>
      <c r="H171" s="200" t="s">
        <v>1</v>
      </c>
      <c r="I171" s="202"/>
      <c r="J171" s="199"/>
      <c r="K171" s="199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126</v>
      </c>
      <c r="AU171" s="207" t="s">
        <v>81</v>
      </c>
      <c r="AV171" s="12" t="s">
        <v>21</v>
      </c>
      <c r="AW171" s="12" t="s">
        <v>35</v>
      </c>
      <c r="AX171" s="12" t="s">
        <v>72</v>
      </c>
      <c r="AY171" s="207" t="s">
        <v>115</v>
      </c>
    </row>
    <row r="172" spans="2:65" s="11" customFormat="1" ht="11.25">
      <c r="B172" s="187"/>
      <c r="C172" s="188"/>
      <c r="D172" s="184" t="s">
        <v>126</v>
      </c>
      <c r="E172" s="189" t="s">
        <v>1</v>
      </c>
      <c r="F172" s="190" t="s">
        <v>256</v>
      </c>
      <c r="G172" s="188"/>
      <c r="H172" s="191">
        <v>327</v>
      </c>
      <c r="I172" s="192"/>
      <c r="J172" s="188"/>
      <c r="K172" s="188"/>
      <c r="L172" s="193"/>
      <c r="M172" s="194"/>
      <c r="N172" s="195"/>
      <c r="O172" s="195"/>
      <c r="P172" s="195"/>
      <c r="Q172" s="195"/>
      <c r="R172" s="195"/>
      <c r="S172" s="195"/>
      <c r="T172" s="196"/>
      <c r="AT172" s="197" t="s">
        <v>126</v>
      </c>
      <c r="AU172" s="197" t="s">
        <v>81</v>
      </c>
      <c r="AV172" s="11" t="s">
        <v>81</v>
      </c>
      <c r="AW172" s="11" t="s">
        <v>35</v>
      </c>
      <c r="AX172" s="11" t="s">
        <v>21</v>
      </c>
      <c r="AY172" s="197" t="s">
        <v>115</v>
      </c>
    </row>
    <row r="173" spans="2:65" s="1" customFormat="1" ht="16.5" customHeight="1">
      <c r="B173" s="32"/>
      <c r="C173" s="172" t="s">
        <v>257</v>
      </c>
      <c r="D173" s="172" t="s">
        <v>117</v>
      </c>
      <c r="E173" s="173" t="s">
        <v>258</v>
      </c>
      <c r="F173" s="174" t="s">
        <v>259</v>
      </c>
      <c r="G173" s="175" t="s">
        <v>120</v>
      </c>
      <c r="H173" s="176">
        <v>6.2</v>
      </c>
      <c r="I173" s="177"/>
      <c r="J173" s="178">
        <f>ROUND(I173*H173,2)</f>
        <v>0</v>
      </c>
      <c r="K173" s="174" t="s">
        <v>121</v>
      </c>
      <c r="L173" s="36"/>
      <c r="M173" s="179" t="s">
        <v>1</v>
      </c>
      <c r="N173" s="180" t="s">
        <v>43</v>
      </c>
      <c r="O173" s="58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AR173" s="15" t="s">
        <v>122</v>
      </c>
      <c r="AT173" s="15" t="s">
        <v>117</v>
      </c>
      <c r="AU173" s="15" t="s">
        <v>81</v>
      </c>
      <c r="AY173" s="15" t="s">
        <v>115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5" t="s">
        <v>21</v>
      </c>
      <c r="BK173" s="183">
        <f>ROUND(I173*H173,2)</f>
        <v>0</v>
      </c>
      <c r="BL173" s="15" t="s">
        <v>122</v>
      </c>
      <c r="BM173" s="15" t="s">
        <v>260</v>
      </c>
    </row>
    <row r="174" spans="2:65" s="1" customFormat="1" ht="11.25">
      <c r="B174" s="32"/>
      <c r="C174" s="33"/>
      <c r="D174" s="184" t="s">
        <v>124</v>
      </c>
      <c r="E174" s="33"/>
      <c r="F174" s="185" t="s">
        <v>261</v>
      </c>
      <c r="G174" s="33"/>
      <c r="H174" s="33"/>
      <c r="I174" s="101"/>
      <c r="J174" s="33"/>
      <c r="K174" s="33"/>
      <c r="L174" s="36"/>
      <c r="M174" s="186"/>
      <c r="N174" s="58"/>
      <c r="O174" s="58"/>
      <c r="P174" s="58"/>
      <c r="Q174" s="58"/>
      <c r="R174" s="58"/>
      <c r="S174" s="58"/>
      <c r="T174" s="59"/>
      <c r="AT174" s="15" t="s">
        <v>124</v>
      </c>
      <c r="AU174" s="15" t="s">
        <v>81</v>
      </c>
    </row>
    <row r="175" spans="2:65" s="12" customFormat="1" ht="11.25">
      <c r="B175" s="198"/>
      <c r="C175" s="199"/>
      <c r="D175" s="184" t="s">
        <v>126</v>
      </c>
      <c r="E175" s="200" t="s">
        <v>1</v>
      </c>
      <c r="F175" s="201" t="s">
        <v>255</v>
      </c>
      <c r="G175" s="199"/>
      <c r="H175" s="200" t="s">
        <v>1</v>
      </c>
      <c r="I175" s="202"/>
      <c r="J175" s="199"/>
      <c r="K175" s="199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126</v>
      </c>
      <c r="AU175" s="207" t="s">
        <v>81</v>
      </c>
      <c r="AV175" s="12" t="s">
        <v>21</v>
      </c>
      <c r="AW175" s="12" t="s">
        <v>35</v>
      </c>
      <c r="AX175" s="12" t="s">
        <v>72</v>
      </c>
      <c r="AY175" s="207" t="s">
        <v>115</v>
      </c>
    </row>
    <row r="176" spans="2:65" s="11" customFormat="1" ht="11.25">
      <c r="B176" s="187"/>
      <c r="C176" s="188"/>
      <c r="D176" s="184" t="s">
        <v>126</v>
      </c>
      <c r="E176" s="189" t="s">
        <v>1</v>
      </c>
      <c r="F176" s="190" t="s">
        <v>262</v>
      </c>
      <c r="G176" s="188"/>
      <c r="H176" s="191">
        <v>6.2</v>
      </c>
      <c r="I176" s="192"/>
      <c r="J176" s="188"/>
      <c r="K176" s="188"/>
      <c r="L176" s="193"/>
      <c r="M176" s="194"/>
      <c r="N176" s="195"/>
      <c r="O176" s="195"/>
      <c r="P176" s="195"/>
      <c r="Q176" s="195"/>
      <c r="R176" s="195"/>
      <c r="S176" s="195"/>
      <c r="T176" s="196"/>
      <c r="AT176" s="197" t="s">
        <v>126</v>
      </c>
      <c r="AU176" s="197" t="s">
        <v>81</v>
      </c>
      <c r="AV176" s="11" t="s">
        <v>81</v>
      </c>
      <c r="AW176" s="11" t="s">
        <v>35</v>
      </c>
      <c r="AX176" s="11" t="s">
        <v>21</v>
      </c>
      <c r="AY176" s="197" t="s">
        <v>115</v>
      </c>
    </row>
    <row r="177" spans="2:65" s="1" customFormat="1" ht="16.5" customHeight="1">
      <c r="B177" s="32"/>
      <c r="C177" s="172" t="s">
        <v>263</v>
      </c>
      <c r="D177" s="172" t="s">
        <v>117</v>
      </c>
      <c r="E177" s="173" t="s">
        <v>264</v>
      </c>
      <c r="F177" s="174" t="s">
        <v>265</v>
      </c>
      <c r="G177" s="175" t="s">
        <v>120</v>
      </c>
      <c r="H177" s="176">
        <v>37.299999999999997</v>
      </c>
      <c r="I177" s="177"/>
      <c r="J177" s="178">
        <f>ROUND(I177*H177,2)</f>
        <v>0</v>
      </c>
      <c r="K177" s="174" t="s">
        <v>1</v>
      </c>
      <c r="L177" s="36"/>
      <c r="M177" s="179" t="s">
        <v>1</v>
      </c>
      <c r="N177" s="180" t="s">
        <v>43</v>
      </c>
      <c r="O177" s="58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AR177" s="15" t="s">
        <v>122</v>
      </c>
      <c r="AT177" s="15" t="s">
        <v>117</v>
      </c>
      <c r="AU177" s="15" t="s">
        <v>81</v>
      </c>
      <c r="AY177" s="15" t="s">
        <v>115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5" t="s">
        <v>21</v>
      </c>
      <c r="BK177" s="183">
        <f>ROUND(I177*H177,2)</f>
        <v>0</v>
      </c>
      <c r="BL177" s="15" t="s">
        <v>122</v>
      </c>
      <c r="BM177" s="15" t="s">
        <v>266</v>
      </c>
    </row>
    <row r="178" spans="2:65" s="1" customFormat="1" ht="11.25">
      <c r="B178" s="32"/>
      <c r="C178" s="33"/>
      <c r="D178" s="184" t="s">
        <v>124</v>
      </c>
      <c r="E178" s="33"/>
      <c r="F178" s="185" t="s">
        <v>267</v>
      </c>
      <c r="G178" s="33"/>
      <c r="H178" s="33"/>
      <c r="I178" s="101"/>
      <c r="J178" s="33"/>
      <c r="K178" s="33"/>
      <c r="L178" s="36"/>
      <c r="M178" s="186"/>
      <c r="N178" s="58"/>
      <c r="O178" s="58"/>
      <c r="P178" s="58"/>
      <c r="Q178" s="58"/>
      <c r="R178" s="58"/>
      <c r="S178" s="58"/>
      <c r="T178" s="59"/>
      <c r="AT178" s="15" t="s">
        <v>124</v>
      </c>
      <c r="AU178" s="15" t="s">
        <v>81</v>
      </c>
    </row>
    <row r="179" spans="2:65" s="12" customFormat="1" ht="11.25">
      <c r="B179" s="198"/>
      <c r="C179" s="199"/>
      <c r="D179" s="184" t="s">
        <v>126</v>
      </c>
      <c r="E179" s="200" t="s">
        <v>1</v>
      </c>
      <c r="F179" s="201" t="s">
        <v>268</v>
      </c>
      <c r="G179" s="199"/>
      <c r="H179" s="200" t="s">
        <v>1</v>
      </c>
      <c r="I179" s="202"/>
      <c r="J179" s="199"/>
      <c r="K179" s="199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126</v>
      </c>
      <c r="AU179" s="207" t="s">
        <v>81</v>
      </c>
      <c r="AV179" s="12" t="s">
        <v>21</v>
      </c>
      <c r="AW179" s="12" t="s">
        <v>35</v>
      </c>
      <c r="AX179" s="12" t="s">
        <v>72</v>
      </c>
      <c r="AY179" s="207" t="s">
        <v>115</v>
      </c>
    </row>
    <row r="180" spans="2:65" s="11" customFormat="1" ht="11.25">
      <c r="B180" s="187"/>
      <c r="C180" s="188"/>
      <c r="D180" s="184" t="s">
        <v>126</v>
      </c>
      <c r="E180" s="189" t="s">
        <v>1</v>
      </c>
      <c r="F180" s="190" t="s">
        <v>269</v>
      </c>
      <c r="G180" s="188"/>
      <c r="H180" s="191">
        <v>37.299999999999997</v>
      </c>
      <c r="I180" s="192"/>
      <c r="J180" s="188"/>
      <c r="K180" s="188"/>
      <c r="L180" s="193"/>
      <c r="M180" s="194"/>
      <c r="N180" s="195"/>
      <c r="O180" s="195"/>
      <c r="P180" s="195"/>
      <c r="Q180" s="195"/>
      <c r="R180" s="195"/>
      <c r="S180" s="195"/>
      <c r="T180" s="196"/>
      <c r="AT180" s="197" t="s">
        <v>126</v>
      </c>
      <c r="AU180" s="197" t="s">
        <v>81</v>
      </c>
      <c r="AV180" s="11" t="s">
        <v>81</v>
      </c>
      <c r="AW180" s="11" t="s">
        <v>35</v>
      </c>
      <c r="AX180" s="11" t="s">
        <v>72</v>
      </c>
      <c r="AY180" s="197" t="s">
        <v>115</v>
      </c>
    </row>
    <row r="181" spans="2:65" s="13" customFormat="1" ht="11.25">
      <c r="B181" s="208"/>
      <c r="C181" s="209"/>
      <c r="D181" s="184" t="s">
        <v>126</v>
      </c>
      <c r="E181" s="210" t="s">
        <v>1</v>
      </c>
      <c r="F181" s="211" t="s">
        <v>171</v>
      </c>
      <c r="G181" s="209"/>
      <c r="H181" s="212">
        <v>37.299999999999997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126</v>
      </c>
      <c r="AU181" s="218" t="s">
        <v>81</v>
      </c>
      <c r="AV181" s="13" t="s">
        <v>122</v>
      </c>
      <c r="AW181" s="13" t="s">
        <v>35</v>
      </c>
      <c r="AX181" s="13" t="s">
        <v>21</v>
      </c>
      <c r="AY181" s="218" t="s">
        <v>115</v>
      </c>
    </row>
    <row r="182" spans="2:65" s="1" customFormat="1" ht="16.5" customHeight="1">
      <c r="B182" s="32"/>
      <c r="C182" s="172" t="s">
        <v>270</v>
      </c>
      <c r="D182" s="172" t="s">
        <v>117</v>
      </c>
      <c r="E182" s="173" t="s">
        <v>271</v>
      </c>
      <c r="F182" s="174" t="s">
        <v>272</v>
      </c>
      <c r="G182" s="175" t="s">
        <v>120</v>
      </c>
      <c r="H182" s="176">
        <v>37.299999999999997</v>
      </c>
      <c r="I182" s="177"/>
      <c r="J182" s="178">
        <f>ROUND(I182*H182,2)</f>
        <v>0</v>
      </c>
      <c r="K182" s="174" t="s">
        <v>121</v>
      </c>
      <c r="L182" s="36"/>
      <c r="M182" s="179" t="s">
        <v>1</v>
      </c>
      <c r="N182" s="180" t="s">
        <v>43</v>
      </c>
      <c r="O182" s="58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AR182" s="15" t="s">
        <v>122</v>
      </c>
      <c r="AT182" s="15" t="s">
        <v>117</v>
      </c>
      <c r="AU182" s="15" t="s">
        <v>81</v>
      </c>
      <c r="AY182" s="15" t="s">
        <v>115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5" t="s">
        <v>21</v>
      </c>
      <c r="BK182" s="183">
        <f>ROUND(I182*H182,2)</f>
        <v>0</v>
      </c>
      <c r="BL182" s="15" t="s">
        <v>122</v>
      </c>
      <c r="BM182" s="15" t="s">
        <v>273</v>
      </c>
    </row>
    <row r="183" spans="2:65" s="1" customFormat="1" ht="11.25">
      <c r="B183" s="32"/>
      <c r="C183" s="33"/>
      <c r="D183" s="184" t="s">
        <v>124</v>
      </c>
      <c r="E183" s="33"/>
      <c r="F183" s="185" t="s">
        <v>267</v>
      </c>
      <c r="G183" s="33"/>
      <c r="H183" s="33"/>
      <c r="I183" s="101"/>
      <c r="J183" s="33"/>
      <c r="K183" s="33"/>
      <c r="L183" s="36"/>
      <c r="M183" s="186"/>
      <c r="N183" s="58"/>
      <c r="O183" s="58"/>
      <c r="P183" s="58"/>
      <c r="Q183" s="58"/>
      <c r="R183" s="58"/>
      <c r="S183" s="58"/>
      <c r="T183" s="59"/>
      <c r="AT183" s="15" t="s">
        <v>124</v>
      </c>
      <c r="AU183" s="15" t="s">
        <v>81</v>
      </c>
    </row>
    <row r="184" spans="2:65" s="12" customFormat="1" ht="11.25">
      <c r="B184" s="198"/>
      <c r="C184" s="199"/>
      <c r="D184" s="184" t="s">
        <v>126</v>
      </c>
      <c r="E184" s="200" t="s">
        <v>1</v>
      </c>
      <c r="F184" s="201" t="s">
        <v>274</v>
      </c>
      <c r="G184" s="199"/>
      <c r="H184" s="200" t="s">
        <v>1</v>
      </c>
      <c r="I184" s="202"/>
      <c r="J184" s="199"/>
      <c r="K184" s="199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126</v>
      </c>
      <c r="AU184" s="207" t="s">
        <v>81</v>
      </c>
      <c r="AV184" s="12" t="s">
        <v>21</v>
      </c>
      <c r="AW184" s="12" t="s">
        <v>35</v>
      </c>
      <c r="AX184" s="12" t="s">
        <v>72</v>
      </c>
      <c r="AY184" s="207" t="s">
        <v>115</v>
      </c>
    </row>
    <row r="185" spans="2:65" s="11" customFormat="1" ht="11.25">
      <c r="B185" s="187"/>
      <c r="C185" s="188"/>
      <c r="D185" s="184" t="s">
        <v>126</v>
      </c>
      <c r="E185" s="189" t="s">
        <v>1</v>
      </c>
      <c r="F185" s="190" t="s">
        <v>269</v>
      </c>
      <c r="G185" s="188"/>
      <c r="H185" s="191">
        <v>37.299999999999997</v>
      </c>
      <c r="I185" s="192"/>
      <c r="J185" s="188"/>
      <c r="K185" s="188"/>
      <c r="L185" s="193"/>
      <c r="M185" s="194"/>
      <c r="N185" s="195"/>
      <c r="O185" s="195"/>
      <c r="P185" s="195"/>
      <c r="Q185" s="195"/>
      <c r="R185" s="195"/>
      <c r="S185" s="195"/>
      <c r="T185" s="196"/>
      <c r="AT185" s="197" t="s">
        <v>126</v>
      </c>
      <c r="AU185" s="197" t="s">
        <v>81</v>
      </c>
      <c r="AV185" s="11" t="s">
        <v>81</v>
      </c>
      <c r="AW185" s="11" t="s">
        <v>35</v>
      </c>
      <c r="AX185" s="11" t="s">
        <v>72</v>
      </c>
      <c r="AY185" s="197" t="s">
        <v>115</v>
      </c>
    </row>
    <row r="186" spans="2:65" s="13" customFormat="1" ht="11.25">
      <c r="B186" s="208"/>
      <c r="C186" s="209"/>
      <c r="D186" s="184" t="s">
        <v>126</v>
      </c>
      <c r="E186" s="210" t="s">
        <v>1</v>
      </c>
      <c r="F186" s="211" t="s">
        <v>171</v>
      </c>
      <c r="G186" s="209"/>
      <c r="H186" s="212">
        <v>37.299999999999997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126</v>
      </c>
      <c r="AU186" s="218" t="s">
        <v>81</v>
      </c>
      <c r="AV186" s="13" t="s">
        <v>122</v>
      </c>
      <c r="AW186" s="13" t="s">
        <v>35</v>
      </c>
      <c r="AX186" s="13" t="s">
        <v>21</v>
      </c>
      <c r="AY186" s="218" t="s">
        <v>115</v>
      </c>
    </row>
    <row r="187" spans="2:65" s="1" customFormat="1" ht="16.5" customHeight="1">
      <c r="B187" s="32"/>
      <c r="C187" s="172" t="s">
        <v>275</v>
      </c>
      <c r="D187" s="172" t="s">
        <v>117</v>
      </c>
      <c r="E187" s="173" t="s">
        <v>276</v>
      </c>
      <c r="F187" s="174" t="s">
        <v>277</v>
      </c>
      <c r="G187" s="175" t="s">
        <v>120</v>
      </c>
      <c r="H187" s="176">
        <v>6.2</v>
      </c>
      <c r="I187" s="177"/>
      <c r="J187" s="178">
        <f>ROUND(I187*H187,2)</f>
        <v>0</v>
      </c>
      <c r="K187" s="174" t="s">
        <v>121</v>
      </c>
      <c r="L187" s="36"/>
      <c r="M187" s="179" t="s">
        <v>1</v>
      </c>
      <c r="N187" s="180" t="s">
        <v>43</v>
      </c>
      <c r="O187" s="58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AR187" s="15" t="s">
        <v>122</v>
      </c>
      <c r="AT187" s="15" t="s">
        <v>117</v>
      </c>
      <c r="AU187" s="15" t="s">
        <v>81</v>
      </c>
      <c r="AY187" s="15" t="s">
        <v>115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5" t="s">
        <v>21</v>
      </c>
      <c r="BK187" s="183">
        <f>ROUND(I187*H187,2)</f>
        <v>0</v>
      </c>
      <c r="BL187" s="15" t="s">
        <v>122</v>
      </c>
      <c r="BM187" s="15" t="s">
        <v>278</v>
      </c>
    </row>
    <row r="188" spans="2:65" s="1" customFormat="1" ht="19.5">
      <c r="B188" s="32"/>
      <c r="C188" s="33"/>
      <c r="D188" s="184" t="s">
        <v>124</v>
      </c>
      <c r="E188" s="33"/>
      <c r="F188" s="185" t="s">
        <v>279</v>
      </c>
      <c r="G188" s="33"/>
      <c r="H188" s="33"/>
      <c r="I188" s="101"/>
      <c r="J188" s="33"/>
      <c r="K188" s="33"/>
      <c r="L188" s="36"/>
      <c r="M188" s="186"/>
      <c r="N188" s="58"/>
      <c r="O188" s="58"/>
      <c r="P188" s="58"/>
      <c r="Q188" s="58"/>
      <c r="R188" s="58"/>
      <c r="S188" s="58"/>
      <c r="T188" s="59"/>
      <c r="AT188" s="15" t="s">
        <v>124</v>
      </c>
      <c r="AU188" s="15" t="s">
        <v>81</v>
      </c>
    </row>
    <row r="189" spans="2:65" s="11" customFormat="1" ht="11.25">
      <c r="B189" s="187"/>
      <c r="C189" s="188"/>
      <c r="D189" s="184" t="s">
        <v>126</v>
      </c>
      <c r="E189" s="189" t="s">
        <v>1</v>
      </c>
      <c r="F189" s="190" t="s">
        <v>262</v>
      </c>
      <c r="G189" s="188"/>
      <c r="H189" s="191">
        <v>6.2</v>
      </c>
      <c r="I189" s="192"/>
      <c r="J189" s="188"/>
      <c r="K189" s="188"/>
      <c r="L189" s="193"/>
      <c r="M189" s="194"/>
      <c r="N189" s="195"/>
      <c r="O189" s="195"/>
      <c r="P189" s="195"/>
      <c r="Q189" s="195"/>
      <c r="R189" s="195"/>
      <c r="S189" s="195"/>
      <c r="T189" s="196"/>
      <c r="AT189" s="197" t="s">
        <v>126</v>
      </c>
      <c r="AU189" s="197" t="s">
        <v>81</v>
      </c>
      <c r="AV189" s="11" t="s">
        <v>81</v>
      </c>
      <c r="AW189" s="11" t="s">
        <v>35</v>
      </c>
      <c r="AX189" s="11" t="s">
        <v>21</v>
      </c>
      <c r="AY189" s="197" t="s">
        <v>115</v>
      </c>
    </row>
    <row r="190" spans="2:65" s="1" customFormat="1" ht="16.5" customHeight="1">
      <c r="B190" s="32"/>
      <c r="C190" s="172" t="s">
        <v>280</v>
      </c>
      <c r="D190" s="172" t="s">
        <v>117</v>
      </c>
      <c r="E190" s="173" t="s">
        <v>281</v>
      </c>
      <c r="F190" s="174" t="s">
        <v>282</v>
      </c>
      <c r="G190" s="175" t="s">
        <v>120</v>
      </c>
      <c r="H190" s="176">
        <v>327</v>
      </c>
      <c r="I190" s="177"/>
      <c r="J190" s="178">
        <f>ROUND(I190*H190,2)</f>
        <v>0</v>
      </c>
      <c r="K190" s="174" t="s">
        <v>1</v>
      </c>
      <c r="L190" s="36"/>
      <c r="M190" s="179" t="s">
        <v>1</v>
      </c>
      <c r="N190" s="180" t="s">
        <v>43</v>
      </c>
      <c r="O190" s="58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AR190" s="15" t="s">
        <v>122</v>
      </c>
      <c r="AT190" s="15" t="s">
        <v>117</v>
      </c>
      <c r="AU190" s="15" t="s">
        <v>81</v>
      </c>
      <c r="AY190" s="15" t="s">
        <v>115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5" t="s">
        <v>21</v>
      </c>
      <c r="BK190" s="183">
        <f>ROUND(I190*H190,2)</f>
        <v>0</v>
      </c>
      <c r="BL190" s="15" t="s">
        <v>122</v>
      </c>
      <c r="BM190" s="15" t="s">
        <v>283</v>
      </c>
    </row>
    <row r="191" spans="2:65" s="1" customFormat="1" ht="11.25">
      <c r="B191" s="32"/>
      <c r="C191" s="33"/>
      <c r="D191" s="184" t="s">
        <v>124</v>
      </c>
      <c r="E191" s="33"/>
      <c r="F191" s="185" t="s">
        <v>284</v>
      </c>
      <c r="G191" s="33"/>
      <c r="H191" s="33"/>
      <c r="I191" s="101"/>
      <c r="J191" s="33"/>
      <c r="K191" s="33"/>
      <c r="L191" s="36"/>
      <c r="M191" s="186"/>
      <c r="N191" s="58"/>
      <c r="O191" s="58"/>
      <c r="P191" s="58"/>
      <c r="Q191" s="58"/>
      <c r="R191" s="58"/>
      <c r="S191" s="58"/>
      <c r="T191" s="59"/>
      <c r="AT191" s="15" t="s">
        <v>124</v>
      </c>
      <c r="AU191" s="15" t="s">
        <v>81</v>
      </c>
    </row>
    <row r="192" spans="2:65" s="11" customFormat="1" ht="11.25">
      <c r="B192" s="187"/>
      <c r="C192" s="188"/>
      <c r="D192" s="184" t="s">
        <v>126</v>
      </c>
      <c r="E192" s="189" t="s">
        <v>1</v>
      </c>
      <c r="F192" s="190" t="s">
        <v>256</v>
      </c>
      <c r="G192" s="188"/>
      <c r="H192" s="191">
        <v>327</v>
      </c>
      <c r="I192" s="192"/>
      <c r="J192" s="188"/>
      <c r="K192" s="188"/>
      <c r="L192" s="193"/>
      <c r="M192" s="194"/>
      <c r="N192" s="195"/>
      <c r="O192" s="195"/>
      <c r="P192" s="195"/>
      <c r="Q192" s="195"/>
      <c r="R192" s="195"/>
      <c r="S192" s="195"/>
      <c r="T192" s="196"/>
      <c r="AT192" s="197" t="s">
        <v>126</v>
      </c>
      <c r="AU192" s="197" t="s">
        <v>81</v>
      </c>
      <c r="AV192" s="11" t="s">
        <v>81</v>
      </c>
      <c r="AW192" s="11" t="s">
        <v>35</v>
      </c>
      <c r="AX192" s="11" t="s">
        <v>21</v>
      </c>
      <c r="AY192" s="197" t="s">
        <v>115</v>
      </c>
    </row>
    <row r="193" spans="2:65" s="1" customFormat="1" ht="16.5" customHeight="1">
      <c r="B193" s="32"/>
      <c r="C193" s="172" t="s">
        <v>285</v>
      </c>
      <c r="D193" s="172" t="s">
        <v>117</v>
      </c>
      <c r="E193" s="173" t="s">
        <v>286</v>
      </c>
      <c r="F193" s="174" t="s">
        <v>287</v>
      </c>
      <c r="G193" s="175" t="s">
        <v>120</v>
      </c>
      <c r="H193" s="176">
        <v>6.2</v>
      </c>
      <c r="I193" s="177"/>
      <c r="J193" s="178">
        <f>ROUND(I193*H193,2)</f>
        <v>0</v>
      </c>
      <c r="K193" s="174" t="s">
        <v>121</v>
      </c>
      <c r="L193" s="36"/>
      <c r="M193" s="179" t="s">
        <v>1</v>
      </c>
      <c r="N193" s="180" t="s">
        <v>43</v>
      </c>
      <c r="O193" s="58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AR193" s="15" t="s">
        <v>122</v>
      </c>
      <c r="AT193" s="15" t="s">
        <v>117</v>
      </c>
      <c r="AU193" s="15" t="s">
        <v>81</v>
      </c>
      <c r="AY193" s="15" t="s">
        <v>115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5" t="s">
        <v>21</v>
      </c>
      <c r="BK193" s="183">
        <f>ROUND(I193*H193,2)</f>
        <v>0</v>
      </c>
      <c r="BL193" s="15" t="s">
        <v>122</v>
      </c>
      <c r="BM193" s="15" t="s">
        <v>288</v>
      </c>
    </row>
    <row r="194" spans="2:65" s="1" customFormat="1" ht="11.25">
      <c r="B194" s="32"/>
      <c r="C194" s="33"/>
      <c r="D194" s="184" t="s">
        <v>124</v>
      </c>
      <c r="E194" s="33"/>
      <c r="F194" s="185" t="s">
        <v>289</v>
      </c>
      <c r="G194" s="33"/>
      <c r="H194" s="33"/>
      <c r="I194" s="101"/>
      <c r="J194" s="33"/>
      <c r="K194" s="33"/>
      <c r="L194" s="36"/>
      <c r="M194" s="186"/>
      <c r="N194" s="58"/>
      <c r="O194" s="58"/>
      <c r="P194" s="58"/>
      <c r="Q194" s="58"/>
      <c r="R194" s="58"/>
      <c r="S194" s="58"/>
      <c r="T194" s="59"/>
      <c r="AT194" s="15" t="s">
        <v>124</v>
      </c>
      <c r="AU194" s="15" t="s">
        <v>81</v>
      </c>
    </row>
    <row r="195" spans="2:65" s="11" customFormat="1" ht="11.25">
      <c r="B195" s="187"/>
      <c r="C195" s="188"/>
      <c r="D195" s="184" t="s">
        <v>126</v>
      </c>
      <c r="E195" s="189" t="s">
        <v>1</v>
      </c>
      <c r="F195" s="190" t="s">
        <v>262</v>
      </c>
      <c r="G195" s="188"/>
      <c r="H195" s="191">
        <v>6.2</v>
      </c>
      <c r="I195" s="192"/>
      <c r="J195" s="188"/>
      <c r="K195" s="188"/>
      <c r="L195" s="193"/>
      <c r="M195" s="194"/>
      <c r="N195" s="195"/>
      <c r="O195" s="195"/>
      <c r="P195" s="195"/>
      <c r="Q195" s="195"/>
      <c r="R195" s="195"/>
      <c r="S195" s="195"/>
      <c r="T195" s="196"/>
      <c r="AT195" s="197" t="s">
        <v>126</v>
      </c>
      <c r="AU195" s="197" t="s">
        <v>81</v>
      </c>
      <c r="AV195" s="11" t="s">
        <v>81</v>
      </c>
      <c r="AW195" s="11" t="s">
        <v>35</v>
      </c>
      <c r="AX195" s="11" t="s">
        <v>21</v>
      </c>
      <c r="AY195" s="197" t="s">
        <v>115</v>
      </c>
    </row>
    <row r="196" spans="2:65" s="1" customFormat="1" ht="16.5" customHeight="1">
      <c r="B196" s="32"/>
      <c r="C196" s="172" t="s">
        <v>290</v>
      </c>
      <c r="D196" s="172" t="s">
        <v>117</v>
      </c>
      <c r="E196" s="173" t="s">
        <v>291</v>
      </c>
      <c r="F196" s="174" t="s">
        <v>292</v>
      </c>
      <c r="G196" s="175" t="s">
        <v>120</v>
      </c>
      <c r="H196" s="176">
        <v>6.2</v>
      </c>
      <c r="I196" s="177"/>
      <c r="J196" s="178">
        <f>ROUND(I196*H196,2)</f>
        <v>0</v>
      </c>
      <c r="K196" s="174" t="s">
        <v>121</v>
      </c>
      <c r="L196" s="36"/>
      <c r="M196" s="179" t="s">
        <v>1</v>
      </c>
      <c r="N196" s="180" t="s">
        <v>43</v>
      </c>
      <c r="O196" s="58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AR196" s="15" t="s">
        <v>122</v>
      </c>
      <c r="AT196" s="15" t="s">
        <v>117</v>
      </c>
      <c r="AU196" s="15" t="s">
        <v>81</v>
      </c>
      <c r="AY196" s="15" t="s">
        <v>115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5" t="s">
        <v>21</v>
      </c>
      <c r="BK196" s="183">
        <f>ROUND(I196*H196,2)</f>
        <v>0</v>
      </c>
      <c r="BL196" s="15" t="s">
        <v>122</v>
      </c>
      <c r="BM196" s="15" t="s">
        <v>293</v>
      </c>
    </row>
    <row r="197" spans="2:65" s="1" customFormat="1" ht="11.25">
      <c r="B197" s="32"/>
      <c r="C197" s="33"/>
      <c r="D197" s="184" t="s">
        <v>124</v>
      </c>
      <c r="E197" s="33"/>
      <c r="F197" s="185" t="s">
        <v>294</v>
      </c>
      <c r="G197" s="33"/>
      <c r="H197" s="33"/>
      <c r="I197" s="101"/>
      <c r="J197" s="33"/>
      <c r="K197" s="33"/>
      <c r="L197" s="36"/>
      <c r="M197" s="186"/>
      <c r="N197" s="58"/>
      <c r="O197" s="58"/>
      <c r="P197" s="58"/>
      <c r="Q197" s="58"/>
      <c r="R197" s="58"/>
      <c r="S197" s="58"/>
      <c r="T197" s="59"/>
      <c r="AT197" s="15" t="s">
        <v>124</v>
      </c>
      <c r="AU197" s="15" t="s">
        <v>81</v>
      </c>
    </row>
    <row r="198" spans="2:65" s="11" customFormat="1" ht="11.25">
      <c r="B198" s="187"/>
      <c r="C198" s="188"/>
      <c r="D198" s="184" t="s">
        <v>126</v>
      </c>
      <c r="E198" s="189" t="s">
        <v>1</v>
      </c>
      <c r="F198" s="190" t="s">
        <v>262</v>
      </c>
      <c r="G198" s="188"/>
      <c r="H198" s="191">
        <v>6.2</v>
      </c>
      <c r="I198" s="192"/>
      <c r="J198" s="188"/>
      <c r="K198" s="188"/>
      <c r="L198" s="193"/>
      <c r="M198" s="194"/>
      <c r="N198" s="195"/>
      <c r="O198" s="195"/>
      <c r="P198" s="195"/>
      <c r="Q198" s="195"/>
      <c r="R198" s="195"/>
      <c r="S198" s="195"/>
      <c r="T198" s="196"/>
      <c r="AT198" s="197" t="s">
        <v>126</v>
      </c>
      <c r="AU198" s="197" t="s">
        <v>81</v>
      </c>
      <c r="AV198" s="11" t="s">
        <v>81</v>
      </c>
      <c r="AW198" s="11" t="s">
        <v>35</v>
      </c>
      <c r="AX198" s="11" t="s">
        <v>21</v>
      </c>
      <c r="AY198" s="197" t="s">
        <v>115</v>
      </c>
    </row>
    <row r="199" spans="2:65" s="1" customFormat="1" ht="16.5" customHeight="1">
      <c r="B199" s="32"/>
      <c r="C199" s="172" t="s">
        <v>295</v>
      </c>
      <c r="D199" s="172" t="s">
        <v>117</v>
      </c>
      <c r="E199" s="173" t="s">
        <v>296</v>
      </c>
      <c r="F199" s="174" t="s">
        <v>297</v>
      </c>
      <c r="G199" s="175" t="s">
        <v>120</v>
      </c>
      <c r="H199" s="176">
        <v>6.2</v>
      </c>
      <c r="I199" s="177"/>
      <c r="J199" s="178">
        <f>ROUND(I199*H199,2)</f>
        <v>0</v>
      </c>
      <c r="K199" s="174" t="s">
        <v>121</v>
      </c>
      <c r="L199" s="36"/>
      <c r="M199" s="179" t="s">
        <v>1</v>
      </c>
      <c r="N199" s="180" t="s">
        <v>43</v>
      </c>
      <c r="O199" s="58"/>
      <c r="P199" s="181">
        <f>O199*H199</f>
        <v>0</v>
      </c>
      <c r="Q199" s="181">
        <v>0</v>
      </c>
      <c r="R199" s="181">
        <f>Q199*H199</f>
        <v>0</v>
      </c>
      <c r="S199" s="181">
        <v>0</v>
      </c>
      <c r="T199" s="182">
        <f>S199*H199</f>
        <v>0</v>
      </c>
      <c r="AR199" s="15" t="s">
        <v>122</v>
      </c>
      <c r="AT199" s="15" t="s">
        <v>117</v>
      </c>
      <c r="AU199" s="15" t="s">
        <v>81</v>
      </c>
      <c r="AY199" s="15" t="s">
        <v>115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5" t="s">
        <v>21</v>
      </c>
      <c r="BK199" s="183">
        <f>ROUND(I199*H199,2)</f>
        <v>0</v>
      </c>
      <c r="BL199" s="15" t="s">
        <v>122</v>
      </c>
      <c r="BM199" s="15" t="s">
        <v>298</v>
      </c>
    </row>
    <row r="200" spans="2:65" s="1" customFormat="1" ht="11.25">
      <c r="B200" s="32"/>
      <c r="C200" s="33"/>
      <c r="D200" s="184" t="s">
        <v>124</v>
      </c>
      <c r="E200" s="33"/>
      <c r="F200" s="185" t="s">
        <v>299</v>
      </c>
      <c r="G200" s="33"/>
      <c r="H200" s="33"/>
      <c r="I200" s="101"/>
      <c r="J200" s="33"/>
      <c r="K200" s="33"/>
      <c r="L200" s="36"/>
      <c r="M200" s="186"/>
      <c r="N200" s="58"/>
      <c r="O200" s="58"/>
      <c r="P200" s="58"/>
      <c r="Q200" s="58"/>
      <c r="R200" s="58"/>
      <c r="S200" s="58"/>
      <c r="T200" s="59"/>
      <c r="AT200" s="15" t="s">
        <v>124</v>
      </c>
      <c r="AU200" s="15" t="s">
        <v>81</v>
      </c>
    </row>
    <row r="201" spans="2:65" s="11" customFormat="1" ht="11.25">
      <c r="B201" s="187"/>
      <c r="C201" s="188"/>
      <c r="D201" s="184" t="s">
        <v>126</v>
      </c>
      <c r="E201" s="189" t="s">
        <v>1</v>
      </c>
      <c r="F201" s="190" t="s">
        <v>262</v>
      </c>
      <c r="G201" s="188"/>
      <c r="H201" s="191">
        <v>6.2</v>
      </c>
      <c r="I201" s="192"/>
      <c r="J201" s="188"/>
      <c r="K201" s="188"/>
      <c r="L201" s="193"/>
      <c r="M201" s="194"/>
      <c r="N201" s="195"/>
      <c r="O201" s="195"/>
      <c r="P201" s="195"/>
      <c r="Q201" s="195"/>
      <c r="R201" s="195"/>
      <c r="S201" s="195"/>
      <c r="T201" s="196"/>
      <c r="AT201" s="197" t="s">
        <v>126</v>
      </c>
      <c r="AU201" s="197" t="s">
        <v>81</v>
      </c>
      <c r="AV201" s="11" t="s">
        <v>81</v>
      </c>
      <c r="AW201" s="11" t="s">
        <v>35</v>
      </c>
      <c r="AX201" s="11" t="s">
        <v>21</v>
      </c>
      <c r="AY201" s="197" t="s">
        <v>115</v>
      </c>
    </row>
    <row r="202" spans="2:65" s="1" customFormat="1" ht="16.5" customHeight="1">
      <c r="B202" s="32"/>
      <c r="C202" s="172" t="s">
        <v>300</v>
      </c>
      <c r="D202" s="172" t="s">
        <v>117</v>
      </c>
      <c r="E202" s="173" t="s">
        <v>301</v>
      </c>
      <c r="F202" s="174" t="s">
        <v>302</v>
      </c>
      <c r="G202" s="175" t="s">
        <v>120</v>
      </c>
      <c r="H202" s="176">
        <v>6.2</v>
      </c>
      <c r="I202" s="177"/>
      <c r="J202" s="178">
        <f>ROUND(I202*H202,2)</f>
        <v>0</v>
      </c>
      <c r="K202" s="174" t="s">
        <v>121</v>
      </c>
      <c r="L202" s="36"/>
      <c r="M202" s="179" t="s">
        <v>1</v>
      </c>
      <c r="N202" s="180" t="s">
        <v>43</v>
      </c>
      <c r="O202" s="58"/>
      <c r="P202" s="181">
        <f>O202*H202</f>
        <v>0</v>
      </c>
      <c r="Q202" s="181">
        <v>0</v>
      </c>
      <c r="R202" s="181">
        <f>Q202*H202</f>
        <v>0</v>
      </c>
      <c r="S202" s="181">
        <v>0</v>
      </c>
      <c r="T202" s="182">
        <f>S202*H202</f>
        <v>0</v>
      </c>
      <c r="AR202" s="15" t="s">
        <v>122</v>
      </c>
      <c r="AT202" s="15" t="s">
        <v>117</v>
      </c>
      <c r="AU202" s="15" t="s">
        <v>81</v>
      </c>
      <c r="AY202" s="15" t="s">
        <v>115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5" t="s">
        <v>21</v>
      </c>
      <c r="BK202" s="183">
        <f>ROUND(I202*H202,2)</f>
        <v>0</v>
      </c>
      <c r="BL202" s="15" t="s">
        <v>122</v>
      </c>
      <c r="BM202" s="15" t="s">
        <v>303</v>
      </c>
    </row>
    <row r="203" spans="2:65" s="1" customFormat="1" ht="19.5">
      <c r="B203" s="32"/>
      <c r="C203" s="33"/>
      <c r="D203" s="184" t="s">
        <v>124</v>
      </c>
      <c r="E203" s="33"/>
      <c r="F203" s="185" t="s">
        <v>304</v>
      </c>
      <c r="G203" s="33"/>
      <c r="H203" s="33"/>
      <c r="I203" s="101"/>
      <c r="J203" s="33"/>
      <c r="K203" s="33"/>
      <c r="L203" s="36"/>
      <c r="M203" s="186"/>
      <c r="N203" s="58"/>
      <c r="O203" s="58"/>
      <c r="P203" s="58"/>
      <c r="Q203" s="58"/>
      <c r="R203" s="58"/>
      <c r="S203" s="58"/>
      <c r="T203" s="59"/>
      <c r="AT203" s="15" t="s">
        <v>124</v>
      </c>
      <c r="AU203" s="15" t="s">
        <v>81</v>
      </c>
    </row>
    <row r="204" spans="2:65" s="11" customFormat="1" ht="11.25">
      <c r="B204" s="187"/>
      <c r="C204" s="188"/>
      <c r="D204" s="184" t="s">
        <v>126</v>
      </c>
      <c r="E204" s="189" t="s">
        <v>1</v>
      </c>
      <c r="F204" s="190" t="s">
        <v>262</v>
      </c>
      <c r="G204" s="188"/>
      <c r="H204" s="191">
        <v>6.2</v>
      </c>
      <c r="I204" s="192"/>
      <c r="J204" s="188"/>
      <c r="K204" s="188"/>
      <c r="L204" s="193"/>
      <c r="M204" s="194"/>
      <c r="N204" s="195"/>
      <c r="O204" s="195"/>
      <c r="P204" s="195"/>
      <c r="Q204" s="195"/>
      <c r="R204" s="195"/>
      <c r="S204" s="195"/>
      <c r="T204" s="196"/>
      <c r="AT204" s="197" t="s">
        <v>126</v>
      </c>
      <c r="AU204" s="197" t="s">
        <v>81</v>
      </c>
      <c r="AV204" s="11" t="s">
        <v>81</v>
      </c>
      <c r="AW204" s="11" t="s">
        <v>35</v>
      </c>
      <c r="AX204" s="11" t="s">
        <v>21</v>
      </c>
      <c r="AY204" s="197" t="s">
        <v>115</v>
      </c>
    </row>
    <row r="205" spans="2:65" s="1" customFormat="1" ht="16.5" customHeight="1">
      <c r="B205" s="32"/>
      <c r="C205" s="172" t="s">
        <v>305</v>
      </c>
      <c r="D205" s="172" t="s">
        <v>117</v>
      </c>
      <c r="E205" s="173" t="s">
        <v>306</v>
      </c>
      <c r="F205" s="174" t="s">
        <v>307</v>
      </c>
      <c r="G205" s="175" t="s">
        <v>120</v>
      </c>
      <c r="H205" s="176">
        <v>17</v>
      </c>
      <c r="I205" s="177"/>
      <c r="J205" s="178">
        <f>ROUND(I205*H205,2)</f>
        <v>0</v>
      </c>
      <c r="K205" s="174" t="s">
        <v>121</v>
      </c>
      <c r="L205" s="36"/>
      <c r="M205" s="179" t="s">
        <v>1</v>
      </c>
      <c r="N205" s="180" t="s">
        <v>43</v>
      </c>
      <c r="O205" s="58"/>
      <c r="P205" s="181">
        <f>O205*H205</f>
        <v>0</v>
      </c>
      <c r="Q205" s="181">
        <v>0.16700000000000001</v>
      </c>
      <c r="R205" s="181">
        <f>Q205*H205</f>
        <v>2.839</v>
      </c>
      <c r="S205" s="181">
        <v>0</v>
      </c>
      <c r="T205" s="182">
        <f>S205*H205</f>
        <v>0</v>
      </c>
      <c r="AR205" s="15" t="s">
        <v>122</v>
      </c>
      <c r="AT205" s="15" t="s">
        <v>117</v>
      </c>
      <c r="AU205" s="15" t="s">
        <v>81</v>
      </c>
      <c r="AY205" s="15" t="s">
        <v>115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5" t="s">
        <v>21</v>
      </c>
      <c r="BK205" s="183">
        <f>ROUND(I205*H205,2)</f>
        <v>0</v>
      </c>
      <c r="BL205" s="15" t="s">
        <v>122</v>
      </c>
      <c r="BM205" s="15" t="s">
        <v>308</v>
      </c>
    </row>
    <row r="206" spans="2:65" s="1" customFormat="1" ht="19.5">
      <c r="B206" s="32"/>
      <c r="C206" s="33"/>
      <c r="D206" s="184" t="s">
        <v>124</v>
      </c>
      <c r="E206" s="33"/>
      <c r="F206" s="185" t="s">
        <v>309</v>
      </c>
      <c r="G206" s="33"/>
      <c r="H206" s="33"/>
      <c r="I206" s="101"/>
      <c r="J206" s="33"/>
      <c r="K206" s="33"/>
      <c r="L206" s="36"/>
      <c r="M206" s="186"/>
      <c r="N206" s="58"/>
      <c r="O206" s="58"/>
      <c r="P206" s="58"/>
      <c r="Q206" s="58"/>
      <c r="R206" s="58"/>
      <c r="S206" s="58"/>
      <c r="T206" s="59"/>
      <c r="AT206" s="15" t="s">
        <v>124</v>
      </c>
      <c r="AU206" s="15" t="s">
        <v>81</v>
      </c>
    </row>
    <row r="207" spans="2:65" s="12" customFormat="1" ht="11.25">
      <c r="B207" s="198"/>
      <c r="C207" s="199"/>
      <c r="D207" s="184" t="s">
        <v>126</v>
      </c>
      <c r="E207" s="200" t="s">
        <v>1</v>
      </c>
      <c r="F207" s="201" t="s">
        <v>310</v>
      </c>
      <c r="G207" s="199"/>
      <c r="H207" s="200" t="s">
        <v>1</v>
      </c>
      <c r="I207" s="202"/>
      <c r="J207" s="199"/>
      <c r="K207" s="199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126</v>
      </c>
      <c r="AU207" s="207" t="s">
        <v>81</v>
      </c>
      <c r="AV207" s="12" t="s">
        <v>21</v>
      </c>
      <c r="AW207" s="12" t="s">
        <v>35</v>
      </c>
      <c r="AX207" s="12" t="s">
        <v>72</v>
      </c>
      <c r="AY207" s="207" t="s">
        <v>115</v>
      </c>
    </row>
    <row r="208" spans="2:65" s="11" customFormat="1" ht="11.25">
      <c r="B208" s="187"/>
      <c r="C208" s="188"/>
      <c r="D208" s="184" t="s">
        <v>126</v>
      </c>
      <c r="E208" s="189" t="s">
        <v>1</v>
      </c>
      <c r="F208" s="190" t="s">
        <v>127</v>
      </c>
      <c r="G208" s="188"/>
      <c r="H208" s="191">
        <v>17</v>
      </c>
      <c r="I208" s="192"/>
      <c r="J208" s="188"/>
      <c r="K208" s="188"/>
      <c r="L208" s="193"/>
      <c r="M208" s="194"/>
      <c r="N208" s="195"/>
      <c r="O208" s="195"/>
      <c r="P208" s="195"/>
      <c r="Q208" s="195"/>
      <c r="R208" s="195"/>
      <c r="S208" s="195"/>
      <c r="T208" s="196"/>
      <c r="AT208" s="197" t="s">
        <v>126</v>
      </c>
      <c r="AU208" s="197" t="s">
        <v>81</v>
      </c>
      <c r="AV208" s="11" t="s">
        <v>81</v>
      </c>
      <c r="AW208" s="11" t="s">
        <v>35</v>
      </c>
      <c r="AX208" s="11" t="s">
        <v>21</v>
      </c>
      <c r="AY208" s="197" t="s">
        <v>115</v>
      </c>
    </row>
    <row r="209" spans="2:65" s="1" customFormat="1" ht="16.5" customHeight="1">
      <c r="B209" s="32"/>
      <c r="C209" s="172" t="s">
        <v>311</v>
      </c>
      <c r="D209" s="172" t="s">
        <v>117</v>
      </c>
      <c r="E209" s="173" t="s">
        <v>312</v>
      </c>
      <c r="F209" s="174" t="s">
        <v>313</v>
      </c>
      <c r="G209" s="175" t="s">
        <v>120</v>
      </c>
      <c r="H209" s="176">
        <v>328</v>
      </c>
      <c r="I209" s="177"/>
      <c r="J209" s="178">
        <f>ROUND(I209*H209,2)</f>
        <v>0</v>
      </c>
      <c r="K209" s="174" t="s">
        <v>121</v>
      </c>
      <c r="L209" s="36"/>
      <c r="M209" s="179" t="s">
        <v>1</v>
      </c>
      <c r="N209" s="180" t="s">
        <v>43</v>
      </c>
      <c r="O209" s="58"/>
      <c r="P209" s="181">
        <f>O209*H209</f>
        <v>0</v>
      </c>
      <c r="Q209" s="181">
        <v>0.10362</v>
      </c>
      <c r="R209" s="181">
        <f>Q209*H209</f>
        <v>33.987360000000002</v>
      </c>
      <c r="S209" s="181">
        <v>0</v>
      </c>
      <c r="T209" s="182">
        <f>S209*H209</f>
        <v>0</v>
      </c>
      <c r="AR209" s="15" t="s">
        <v>122</v>
      </c>
      <c r="AT209" s="15" t="s">
        <v>117</v>
      </c>
      <c r="AU209" s="15" t="s">
        <v>81</v>
      </c>
      <c r="AY209" s="15" t="s">
        <v>115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5" t="s">
        <v>21</v>
      </c>
      <c r="BK209" s="183">
        <f>ROUND(I209*H209,2)</f>
        <v>0</v>
      </c>
      <c r="BL209" s="15" t="s">
        <v>122</v>
      </c>
      <c r="BM209" s="15" t="s">
        <v>314</v>
      </c>
    </row>
    <row r="210" spans="2:65" s="1" customFormat="1" ht="29.25">
      <c r="B210" s="32"/>
      <c r="C210" s="33"/>
      <c r="D210" s="184" t="s">
        <v>124</v>
      </c>
      <c r="E210" s="33"/>
      <c r="F210" s="185" t="s">
        <v>315</v>
      </c>
      <c r="G210" s="33"/>
      <c r="H210" s="33"/>
      <c r="I210" s="101"/>
      <c r="J210" s="33"/>
      <c r="K210" s="33"/>
      <c r="L210" s="36"/>
      <c r="M210" s="186"/>
      <c r="N210" s="58"/>
      <c r="O210" s="58"/>
      <c r="P210" s="58"/>
      <c r="Q210" s="58"/>
      <c r="R210" s="58"/>
      <c r="S210" s="58"/>
      <c r="T210" s="59"/>
      <c r="AT210" s="15" t="s">
        <v>124</v>
      </c>
      <c r="AU210" s="15" t="s">
        <v>81</v>
      </c>
    </row>
    <row r="211" spans="2:65" s="12" customFormat="1" ht="11.25">
      <c r="B211" s="198"/>
      <c r="C211" s="199"/>
      <c r="D211" s="184" t="s">
        <v>126</v>
      </c>
      <c r="E211" s="200" t="s">
        <v>1</v>
      </c>
      <c r="F211" s="201" t="s">
        <v>316</v>
      </c>
      <c r="G211" s="199"/>
      <c r="H211" s="200" t="s">
        <v>1</v>
      </c>
      <c r="I211" s="202"/>
      <c r="J211" s="199"/>
      <c r="K211" s="199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126</v>
      </c>
      <c r="AU211" s="207" t="s">
        <v>81</v>
      </c>
      <c r="AV211" s="12" t="s">
        <v>21</v>
      </c>
      <c r="AW211" s="12" t="s">
        <v>35</v>
      </c>
      <c r="AX211" s="12" t="s">
        <v>72</v>
      </c>
      <c r="AY211" s="207" t="s">
        <v>115</v>
      </c>
    </row>
    <row r="212" spans="2:65" s="11" customFormat="1" ht="11.25">
      <c r="B212" s="187"/>
      <c r="C212" s="188"/>
      <c r="D212" s="184" t="s">
        <v>126</v>
      </c>
      <c r="E212" s="189" t="s">
        <v>1</v>
      </c>
      <c r="F212" s="190" t="s">
        <v>317</v>
      </c>
      <c r="G212" s="188"/>
      <c r="H212" s="191">
        <v>1</v>
      </c>
      <c r="I212" s="192"/>
      <c r="J212" s="188"/>
      <c r="K212" s="188"/>
      <c r="L212" s="193"/>
      <c r="M212" s="194"/>
      <c r="N212" s="195"/>
      <c r="O212" s="195"/>
      <c r="P212" s="195"/>
      <c r="Q212" s="195"/>
      <c r="R212" s="195"/>
      <c r="S212" s="195"/>
      <c r="T212" s="196"/>
      <c r="AT212" s="197" t="s">
        <v>126</v>
      </c>
      <c r="AU212" s="197" t="s">
        <v>81</v>
      </c>
      <c r="AV212" s="11" t="s">
        <v>81</v>
      </c>
      <c r="AW212" s="11" t="s">
        <v>35</v>
      </c>
      <c r="AX212" s="11" t="s">
        <v>72</v>
      </c>
      <c r="AY212" s="197" t="s">
        <v>115</v>
      </c>
    </row>
    <row r="213" spans="2:65" s="12" customFormat="1" ht="11.25">
      <c r="B213" s="198"/>
      <c r="C213" s="199"/>
      <c r="D213" s="184" t="s">
        <v>126</v>
      </c>
      <c r="E213" s="200" t="s">
        <v>1</v>
      </c>
      <c r="F213" s="201" t="s">
        <v>318</v>
      </c>
      <c r="G213" s="199"/>
      <c r="H213" s="200" t="s">
        <v>1</v>
      </c>
      <c r="I213" s="202"/>
      <c r="J213" s="199"/>
      <c r="K213" s="199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126</v>
      </c>
      <c r="AU213" s="207" t="s">
        <v>81</v>
      </c>
      <c r="AV213" s="12" t="s">
        <v>21</v>
      </c>
      <c r="AW213" s="12" t="s">
        <v>35</v>
      </c>
      <c r="AX213" s="12" t="s">
        <v>72</v>
      </c>
      <c r="AY213" s="207" t="s">
        <v>115</v>
      </c>
    </row>
    <row r="214" spans="2:65" s="11" customFormat="1" ht="11.25">
      <c r="B214" s="187"/>
      <c r="C214" s="188"/>
      <c r="D214" s="184" t="s">
        <v>126</v>
      </c>
      <c r="E214" s="189" t="s">
        <v>1</v>
      </c>
      <c r="F214" s="190" t="s">
        <v>256</v>
      </c>
      <c r="G214" s="188"/>
      <c r="H214" s="191">
        <v>327</v>
      </c>
      <c r="I214" s="192"/>
      <c r="J214" s="188"/>
      <c r="K214" s="188"/>
      <c r="L214" s="193"/>
      <c r="M214" s="194"/>
      <c r="N214" s="195"/>
      <c r="O214" s="195"/>
      <c r="P214" s="195"/>
      <c r="Q214" s="195"/>
      <c r="R214" s="195"/>
      <c r="S214" s="195"/>
      <c r="T214" s="196"/>
      <c r="AT214" s="197" t="s">
        <v>126</v>
      </c>
      <c r="AU214" s="197" t="s">
        <v>81</v>
      </c>
      <c r="AV214" s="11" t="s">
        <v>81</v>
      </c>
      <c r="AW214" s="11" t="s">
        <v>35</v>
      </c>
      <c r="AX214" s="11" t="s">
        <v>72</v>
      </c>
      <c r="AY214" s="197" t="s">
        <v>115</v>
      </c>
    </row>
    <row r="215" spans="2:65" s="13" customFormat="1" ht="11.25">
      <c r="B215" s="208"/>
      <c r="C215" s="209"/>
      <c r="D215" s="184" t="s">
        <v>126</v>
      </c>
      <c r="E215" s="210" t="s">
        <v>1</v>
      </c>
      <c r="F215" s="211" t="s">
        <v>171</v>
      </c>
      <c r="G215" s="209"/>
      <c r="H215" s="212">
        <v>328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126</v>
      </c>
      <c r="AU215" s="218" t="s">
        <v>81</v>
      </c>
      <c r="AV215" s="13" t="s">
        <v>122</v>
      </c>
      <c r="AW215" s="13" t="s">
        <v>35</v>
      </c>
      <c r="AX215" s="13" t="s">
        <v>21</v>
      </c>
      <c r="AY215" s="218" t="s">
        <v>115</v>
      </c>
    </row>
    <row r="216" spans="2:65" s="1" customFormat="1" ht="16.5" customHeight="1">
      <c r="B216" s="32"/>
      <c r="C216" s="219" t="s">
        <v>319</v>
      </c>
      <c r="D216" s="219" t="s">
        <v>197</v>
      </c>
      <c r="E216" s="220" t="s">
        <v>320</v>
      </c>
      <c r="F216" s="221" t="s">
        <v>321</v>
      </c>
      <c r="G216" s="222" t="s">
        <v>120</v>
      </c>
      <c r="H216" s="223">
        <v>1.05</v>
      </c>
      <c r="I216" s="224"/>
      <c r="J216" s="225">
        <f>ROUND(I216*H216,2)</f>
        <v>0</v>
      </c>
      <c r="K216" s="221" t="s">
        <v>1</v>
      </c>
      <c r="L216" s="226"/>
      <c r="M216" s="227" t="s">
        <v>1</v>
      </c>
      <c r="N216" s="228" t="s">
        <v>43</v>
      </c>
      <c r="O216" s="58"/>
      <c r="P216" s="181">
        <f>O216*H216</f>
        <v>0</v>
      </c>
      <c r="Q216" s="181">
        <v>0.13100000000000001</v>
      </c>
      <c r="R216" s="181">
        <f>Q216*H216</f>
        <v>0.13755000000000001</v>
      </c>
      <c r="S216" s="181">
        <v>0</v>
      </c>
      <c r="T216" s="182">
        <f>S216*H216</f>
        <v>0</v>
      </c>
      <c r="AR216" s="15" t="s">
        <v>322</v>
      </c>
      <c r="AT216" s="15" t="s">
        <v>197</v>
      </c>
      <c r="AU216" s="15" t="s">
        <v>81</v>
      </c>
      <c r="AY216" s="15" t="s">
        <v>115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5" t="s">
        <v>21</v>
      </c>
      <c r="BK216" s="183">
        <f>ROUND(I216*H216,2)</f>
        <v>0</v>
      </c>
      <c r="BL216" s="15" t="s">
        <v>322</v>
      </c>
      <c r="BM216" s="15" t="s">
        <v>323</v>
      </c>
    </row>
    <row r="217" spans="2:65" s="1" customFormat="1" ht="11.25">
      <c r="B217" s="32"/>
      <c r="C217" s="33"/>
      <c r="D217" s="184" t="s">
        <v>124</v>
      </c>
      <c r="E217" s="33"/>
      <c r="F217" s="185" t="s">
        <v>324</v>
      </c>
      <c r="G217" s="33"/>
      <c r="H217" s="33"/>
      <c r="I217" s="101"/>
      <c r="J217" s="33"/>
      <c r="K217" s="33"/>
      <c r="L217" s="36"/>
      <c r="M217" s="186"/>
      <c r="N217" s="58"/>
      <c r="O217" s="58"/>
      <c r="P217" s="58"/>
      <c r="Q217" s="58"/>
      <c r="R217" s="58"/>
      <c r="S217" s="58"/>
      <c r="T217" s="59"/>
      <c r="AT217" s="15" t="s">
        <v>124</v>
      </c>
      <c r="AU217" s="15" t="s">
        <v>81</v>
      </c>
    </row>
    <row r="218" spans="2:65" s="12" customFormat="1" ht="11.25">
      <c r="B218" s="198"/>
      <c r="C218" s="199"/>
      <c r="D218" s="184" t="s">
        <v>126</v>
      </c>
      <c r="E218" s="200" t="s">
        <v>1</v>
      </c>
      <c r="F218" s="201" t="s">
        <v>316</v>
      </c>
      <c r="G218" s="199"/>
      <c r="H218" s="200" t="s">
        <v>1</v>
      </c>
      <c r="I218" s="202"/>
      <c r="J218" s="199"/>
      <c r="K218" s="199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126</v>
      </c>
      <c r="AU218" s="207" t="s">
        <v>81</v>
      </c>
      <c r="AV218" s="12" t="s">
        <v>21</v>
      </c>
      <c r="AW218" s="12" t="s">
        <v>35</v>
      </c>
      <c r="AX218" s="12" t="s">
        <v>72</v>
      </c>
      <c r="AY218" s="207" t="s">
        <v>115</v>
      </c>
    </row>
    <row r="219" spans="2:65" s="11" customFormat="1" ht="11.25">
      <c r="B219" s="187"/>
      <c r="C219" s="188"/>
      <c r="D219" s="184" t="s">
        <v>126</v>
      </c>
      <c r="E219" s="189" t="s">
        <v>1</v>
      </c>
      <c r="F219" s="190" t="s">
        <v>317</v>
      </c>
      <c r="G219" s="188"/>
      <c r="H219" s="191">
        <v>1</v>
      </c>
      <c r="I219" s="192"/>
      <c r="J219" s="188"/>
      <c r="K219" s="188"/>
      <c r="L219" s="193"/>
      <c r="M219" s="194"/>
      <c r="N219" s="195"/>
      <c r="O219" s="195"/>
      <c r="P219" s="195"/>
      <c r="Q219" s="195"/>
      <c r="R219" s="195"/>
      <c r="S219" s="195"/>
      <c r="T219" s="196"/>
      <c r="AT219" s="197" t="s">
        <v>126</v>
      </c>
      <c r="AU219" s="197" t="s">
        <v>81</v>
      </c>
      <c r="AV219" s="11" t="s">
        <v>81</v>
      </c>
      <c r="AW219" s="11" t="s">
        <v>35</v>
      </c>
      <c r="AX219" s="11" t="s">
        <v>21</v>
      </c>
      <c r="AY219" s="197" t="s">
        <v>115</v>
      </c>
    </row>
    <row r="220" spans="2:65" s="11" customFormat="1" ht="11.25">
      <c r="B220" s="187"/>
      <c r="C220" s="188"/>
      <c r="D220" s="184" t="s">
        <v>126</v>
      </c>
      <c r="E220" s="188"/>
      <c r="F220" s="190" t="s">
        <v>325</v>
      </c>
      <c r="G220" s="188"/>
      <c r="H220" s="191">
        <v>1.05</v>
      </c>
      <c r="I220" s="192"/>
      <c r="J220" s="188"/>
      <c r="K220" s="188"/>
      <c r="L220" s="193"/>
      <c r="M220" s="194"/>
      <c r="N220" s="195"/>
      <c r="O220" s="195"/>
      <c r="P220" s="195"/>
      <c r="Q220" s="195"/>
      <c r="R220" s="195"/>
      <c r="S220" s="195"/>
      <c r="T220" s="196"/>
      <c r="AT220" s="197" t="s">
        <v>126</v>
      </c>
      <c r="AU220" s="197" t="s">
        <v>81</v>
      </c>
      <c r="AV220" s="11" t="s">
        <v>81</v>
      </c>
      <c r="AW220" s="11" t="s">
        <v>4</v>
      </c>
      <c r="AX220" s="11" t="s">
        <v>21</v>
      </c>
      <c r="AY220" s="197" t="s">
        <v>115</v>
      </c>
    </row>
    <row r="221" spans="2:65" s="1" customFormat="1" ht="16.5" customHeight="1">
      <c r="B221" s="32"/>
      <c r="C221" s="219" t="s">
        <v>326</v>
      </c>
      <c r="D221" s="219" t="s">
        <v>197</v>
      </c>
      <c r="E221" s="220" t="s">
        <v>327</v>
      </c>
      <c r="F221" s="221" t="s">
        <v>328</v>
      </c>
      <c r="G221" s="222" t="s">
        <v>120</v>
      </c>
      <c r="H221" s="223">
        <v>343.35</v>
      </c>
      <c r="I221" s="224"/>
      <c r="J221" s="225">
        <f>ROUND(I221*H221,2)</f>
        <v>0</v>
      </c>
      <c r="K221" s="221" t="s">
        <v>121</v>
      </c>
      <c r="L221" s="226"/>
      <c r="M221" s="227" t="s">
        <v>1</v>
      </c>
      <c r="N221" s="228" t="s">
        <v>43</v>
      </c>
      <c r="O221" s="58"/>
      <c r="P221" s="181">
        <f>O221*H221</f>
        <v>0</v>
      </c>
      <c r="Q221" s="181">
        <v>0.17599999999999999</v>
      </c>
      <c r="R221" s="181">
        <f>Q221*H221</f>
        <v>60.429600000000001</v>
      </c>
      <c r="S221" s="181">
        <v>0</v>
      </c>
      <c r="T221" s="182">
        <f>S221*H221</f>
        <v>0</v>
      </c>
      <c r="AR221" s="15" t="s">
        <v>172</v>
      </c>
      <c r="AT221" s="15" t="s">
        <v>197</v>
      </c>
      <c r="AU221" s="15" t="s">
        <v>81</v>
      </c>
      <c r="AY221" s="15" t="s">
        <v>115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5" t="s">
        <v>21</v>
      </c>
      <c r="BK221" s="183">
        <f>ROUND(I221*H221,2)</f>
        <v>0</v>
      </c>
      <c r="BL221" s="15" t="s">
        <v>122</v>
      </c>
      <c r="BM221" s="15" t="s">
        <v>329</v>
      </c>
    </row>
    <row r="222" spans="2:65" s="1" customFormat="1" ht="11.25">
      <c r="B222" s="32"/>
      <c r="C222" s="33"/>
      <c r="D222" s="184" t="s">
        <v>124</v>
      </c>
      <c r="E222" s="33"/>
      <c r="F222" s="185" t="s">
        <v>328</v>
      </c>
      <c r="G222" s="33"/>
      <c r="H222" s="33"/>
      <c r="I222" s="101"/>
      <c r="J222" s="33"/>
      <c r="K222" s="33"/>
      <c r="L222" s="36"/>
      <c r="M222" s="186"/>
      <c r="N222" s="58"/>
      <c r="O222" s="58"/>
      <c r="P222" s="58"/>
      <c r="Q222" s="58"/>
      <c r="R222" s="58"/>
      <c r="S222" s="58"/>
      <c r="T222" s="59"/>
      <c r="AT222" s="15" t="s">
        <v>124</v>
      </c>
      <c r="AU222" s="15" t="s">
        <v>81</v>
      </c>
    </row>
    <row r="223" spans="2:65" s="12" customFormat="1" ht="11.25">
      <c r="B223" s="198"/>
      <c r="C223" s="199"/>
      <c r="D223" s="184" t="s">
        <v>126</v>
      </c>
      <c r="E223" s="200" t="s">
        <v>1</v>
      </c>
      <c r="F223" s="201" t="s">
        <v>318</v>
      </c>
      <c r="G223" s="199"/>
      <c r="H223" s="200" t="s">
        <v>1</v>
      </c>
      <c r="I223" s="202"/>
      <c r="J223" s="199"/>
      <c r="K223" s="199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126</v>
      </c>
      <c r="AU223" s="207" t="s">
        <v>81</v>
      </c>
      <c r="AV223" s="12" t="s">
        <v>21</v>
      </c>
      <c r="AW223" s="12" t="s">
        <v>35</v>
      </c>
      <c r="AX223" s="12" t="s">
        <v>72</v>
      </c>
      <c r="AY223" s="207" t="s">
        <v>115</v>
      </c>
    </row>
    <row r="224" spans="2:65" s="11" customFormat="1" ht="11.25">
      <c r="B224" s="187"/>
      <c r="C224" s="188"/>
      <c r="D224" s="184" t="s">
        <v>126</v>
      </c>
      <c r="E224" s="189" t="s">
        <v>1</v>
      </c>
      <c r="F224" s="190" t="s">
        <v>256</v>
      </c>
      <c r="G224" s="188"/>
      <c r="H224" s="191">
        <v>327</v>
      </c>
      <c r="I224" s="192"/>
      <c r="J224" s="188"/>
      <c r="K224" s="188"/>
      <c r="L224" s="193"/>
      <c r="M224" s="194"/>
      <c r="N224" s="195"/>
      <c r="O224" s="195"/>
      <c r="P224" s="195"/>
      <c r="Q224" s="195"/>
      <c r="R224" s="195"/>
      <c r="S224" s="195"/>
      <c r="T224" s="196"/>
      <c r="AT224" s="197" t="s">
        <v>126</v>
      </c>
      <c r="AU224" s="197" t="s">
        <v>81</v>
      </c>
      <c r="AV224" s="11" t="s">
        <v>81</v>
      </c>
      <c r="AW224" s="11" t="s">
        <v>35</v>
      </c>
      <c r="AX224" s="11" t="s">
        <v>21</v>
      </c>
      <c r="AY224" s="197" t="s">
        <v>115</v>
      </c>
    </row>
    <row r="225" spans="2:65" s="11" customFormat="1" ht="11.25">
      <c r="B225" s="187"/>
      <c r="C225" s="188"/>
      <c r="D225" s="184" t="s">
        <v>126</v>
      </c>
      <c r="E225" s="188"/>
      <c r="F225" s="190" t="s">
        <v>330</v>
      </c>
      <c r="G225" s="188"/>
      <c r="H225" s="191">
        <v>343.35</v>
      </c>
      <c r="I225" s="192"/>
      <c r="J225" s="188"/>
      <c r="K225" s="188"/>
      <c r="L225" s="193"/>
      <c r="M225" s="194"/>
      <c r="N225" s="195"/>
      <c r="O225" s="195"/>
      <c r="P225" s="195"/>
      <c r="Q225" s="195"/>
      <c r="R225" s="195"/>
      <c r="S225" s="195"/>
      <c r="T225" s="196"/>
      <c r="AT225" s="197" t="s">
        <v>126</v>
      </c>
      <c r="AU225" s="197" t="s">
        <v>81</v>
      </c>
      <c r="AV225" s="11" t="s">
        <v>81</v>
      </c>
      <c r="AW225" s="11" t="s">
        <v>4</v>
      </c>
      <c r="AX225" s="11" t="s">
        <v>21</v>
      </c>
      <c r="AY225" s="197" t="s">
        <v>115</v>
      </c>
    </row>
    <row r="226" spans="2:65" s="10" customFormat="1" ht="22.9" customHeight="1">
      <c r="B226" s="156"/>
      <c r="C226" s="157"/>
      <c r="D226" s="158" t="s">
        <v>71</v>
      </c>
      <c r="E226" s="170" t="s">
        <v>179</v>
      </c>
      <c r="F226" s="170" t="s">
        <v>331</v>
      </c>
      <c r="G226" s="157"/>
      <c r="H226" s="157"/>
      <c r="I226" s="160"/>
      <c r="J226" s="171">
        <f>BK226</f>
        <v>0</v>
      </c>
      <c r="K226" s="157"/>
      <c r="L226" s="162"/>
      <c r="M226" s="163"/>
      <c r="N226" s="164"/>
      <c r="O226" s="164"/>
      <c r="P226" s="165">
        <f>SUM(P227:P267)</f>
        <v>0</v>
      </c>
      <c r="Q226" s="164"/>
      <c r="R226" s="165">
        <f>SUM(R227:R267)</f>
        <v>55.863120799999997</v>
      </c>
      <c r="S226" s="164"/>
      <c r="T226" s="166">
        <f>SUM(T227:T267)</f>
        <v>0</v>
      </c>
      <c r="AR226" s="167" t="s">
        <v>21</v>
      </c>
      <c r="AT226" s="168" t="s">
        <v>71</v>
      </c>
      <c r="AU226" s="168" t="s">
        <v>21</v>
      </c>
      <c r="AY226" s="167" t="s">
        <v>115</v>
      </c>
      <c r="BK226" s="169">
        <f>SUM(BK227:BK267)</f>
        <v>0</v>
      </c>
    </row>
    <row r="227" spans="2:65" s="1" customFormat="1" ht="16.5" customHeight="1">
      <c r="B227" s="32"/>
      <c r="C227" s="172" t="s">
        <v>332</v>
      </c>
      <c r="D227" s="172" t="s">
        <v>117</v>
      </c>
      <c r="E227" s="173" t="s">
        <v>333</v>
      </c>
      <c r="F227" s="174" t="s">
        <v>334</v>
      </c>
      <c r="G227" s="175" t="s">
        <v>335</v>
      </c>
      <c r="H227" s="176">
        <v>1</v>
      </c>
      <c r="I227" s="177"/>
      <c r="J227" s="178">
        <f>ROUND(I227*H227,2)</f>
        <v>0</v>
      </c>
      <c r="K227" s="174" t="s">
        <v>1</v>
      </c>
      <c r="L227" s="36"/>
      <c r="M227" s="179" t="s">
        <v>1</v>
      </c>
      <c r="N227" s="180" t="s">
        <v>43</v>
      </c>
      <c r="O227" s="58"/>
      <c r="P227" s="181">
        <f>O227*H227</f>
        <v>0</v>
      </c>
      <c r="Q227" s="181">
        <v>0</v>
      </c>
      <c r="R227" s="181">
        <f>Q227*H227</f>
        <v>0</v>
      </c>
      <c r="S227" s="181">
        <v>0</v>
      </c>
      <c r="T227" s="182">
        <f>S227*H227</f>
        <v>0</v>
      </c>
      <c r="AR227" s="15" t="s">
        <v>122</v>
      </c>
      <c r="AT227" s="15" t="s">
        <v>117</v>
      </c>
      <c r="AU227" s="15" t="s">
        <v>81</v>
      </c>
      <c r="AY227" s="15" t="s">
        <v>115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5" t="s">
        <v>21</v>
      </c>
      <c r="BK227" s="183">
        <f>ROUND(I227*H227,2)</f>
        <v>0</v>
      </c>
      <c r="BL227" s="15" t="s">
        <v>122</v>
      </c>
      <c r="BM227" s="15" t="s">
        <v>336</v>
      </c>
    </row>
    <row r="228" spans="2:65" s="1" customFormat="1" ht="11.25">
      <c r="B228" s="32"/>
      <c r="C228" s="33"/>
      <c r="D228" s="184" t="s">
        <v>124</v>
      </c>
      <c r="E228" s="33"/>
      <c r="F228" s="185" t="s">
        <v>334</v>
      </c>
      <c r="G228" s="33"/>
      <c r="H228" s="33"/>
      <c r="I228" s="101"/>
      <c r="J228" s="33"/>
      <c r="K228" s="33"/>
      <c r="L228" s="36"/>
      <c r="M228" s="186"/>
      <c r="N228" s="58"/>
      <c r="O228" s="58"/>
      <c r="P228" s="58"/>
      <c r="Q228" s="58"/>
      <c r="R228" s="58"/>
      <c r="S228" s="58"/>
      <c r="T228" s="59"/>
      <c r="AT228" s="15" t="s">
        <v>124</v>
      </c>
      <c r="AU228" s="15" t="s">
        <v>81</v>
      </c>
    </row>
    <row r="229" spans="2:65" s="1" customFormat="1" ht="16.5" customHeight="1">
      <c r="B229" s="32"/>
      <c r="C229" s="172" t="s">
        <v>337</v>
      </c>
      <c r="D229" s="172" t="s">
        <v>117</v>
      </c>
      <c r="E229" s="173" t="s">
        <v>338</v>
      </c>
      <c r="F229" s="174" t="s">
        <v>339</v>
      </c>
      <c r="G229" s="175" t="s">
        <v>142</v>
      </c>
      <c r="H229" s="176">
        <v>39</v>
      </c>
      <c r="I229" s="177"/>
      <c r="J229" s="178">
        <f>ROUND(I229*H229,2)</f>
        <v>0</v>
      </c>
      <c r="K229" s="174" t="s">
        <v>121</v>
      </c>
      <c r="L229" s="36"/>
      <c r="M229" s="179" t="s">
        <v>1</v>
      </c>
      <c r="N229" s="180" t="s">
        <v>43</v>
      </c>
      <c r="O229" s="58"/>
      <c r="P229" s="181">
        <f>O229*H229</f>
        <v>0</v>
      </c>
      <c r="Q229" s="181">
        <v>0.15540000000000001</v>
      </c>
      <c r="R229" s="181">
        <f>Q229*H229</f>
        <v>6.0606</v>
      </c>
      <c r="S229" s="181">
        <v>0</v>
      </c>
      <c r="T229" s="182">
        <f>S229*H229</f>
        <v>0</v>
      </c>
      <c r="AR229" s="15" t="s">
        <v>122</v>
      </c>
      <c r="AT229" s="15" t="s">
        <v>117</v>
      </c>
      <c r="AU229" s="15" t="s">
        <v>81</v>
      </c>
      <c r="AY229" s="15" t="s">
        <v>115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5" t="s">
        <v>21</v>
      </c>
      <c r="BK229" s="183">
        <f>ROUND(I229*H229,2)</f>
        <v>0</v>
      </c>
      <c r="BL229" s="15" t="s">
        <v>122</v>
      </c>
      <c r="BM229" s="15" t="s">
        <v>340</v>
      </c>
    </row>
    <row r="230" spans="2:65" s="1" customFormat="1" ht="19.5">
      <c r="B230" s="32"/>
      <c r="C230" s="33"/>
      <c r="D230" s="184" t="s">
        <v>124</v>
      </c>
      <c r="E230" s="33"/>
      <c r="F230" s="185" t="s">
        <v>341</v>
      </c>
      <c r="G230" s="33"/>
      <c r="H230" s="33"/>
      <c r="I230" s="101"/>
      <c r="J230" s="33"/>
      <c r="K230" s="33"/>
      <c r="L230" s="36"/>
      <c r="M230" s="186"/>
      <c r="N230" s="58"/>
      <c r="O230" s="58"/>
      <c r="P230" s="58"/>
      <c r="Q230" s="58"/>
      <c r="R230" s="58"/>
      <c r="S230" s="58"/>
      <c r="T230" s="59"/>
      <c r="AT230" s="15" t="s">
        <v>124</v>
      </c>
      <c r="AU230" s="15" t="s">
        <v>81</v>
      </c>
    </row>
    <row r="231" spans="2:65" s="12" customFormat="1" ht="11.25">
      <c r="B231" s="198"/>
      <c r="C231" s="199"/>
      <c r="D231" s="184" t="s">
        <v>126</v>
      </c>
      <c r="E231" s="200" t="s">
        <v>1</v>
      </c>
      <c r="F231" s="201" t="s">
        <v>342</v>
      </c>
      <c r="G231" s="199"/>
      <c r="H231" s="200" t="s">
        <v>1</v>
      </c>
      <c r="I231" s="202"/>
      <c r="J231" s="199"/>
      <c r="K231" s="199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126</v>
      </c>
      <c r="AU231" s="207" t="s">
        <v>81</v>
      </c>
      <c r="AV231" s="12" t="s">
        <v>21</v>
      </c>
      <c r="AW231" s="12" t="s">
        <v>35</v>
      </c>
      <c r="AX231" s="12" t="s">
        <v>72</v>
      </c>
      <c r="AY231" s="207" t="s">
        <v>115</v>
      </c>
    </row>
    <row r="232" spans="2:65" s="11" customFormat="1" ht="11.25">
      <c r="B232" s="187"/>
      <c r="C232" s="188"/>
      <c r="D232" s="184" t="s">
        <v>126</v>
      </c>
      <c r="E232" s="189" t="s">
        <v>1</v>
      </c>
      <c r="F232" s="190" t="s">
        <v>343</v>
      </c>
      <c r="G232" s="188"/>
      <c r="H232" s="191">
        <v>39</v>
      </c>
      <c r="I232" s="192"/>
      <c r="J232" s="188"/>
      <c r="K232" s="188"/>
      <c r="L232" s="193"/>
      <c r="M232" s="194"/>
      <c r="N232" s="195"/>
      <c r="O232" s="195"/>
      <c r="P232" s="195"/>
      <c r="Q232" s="195"/>
      <c r="R232" s="195"/>
      <c r="S232" s="195"/>
      <c r="T232" s="196"/>
      <c r="AT232" s="197" t="s">
        <v>126</v>
      </c>
      <c r="AU232" s="197" t="s">
        <v>81</v>
      </c>
      <c r="AV232" s="11" t="s">
        <v>81</v>
      </c>
      <c r="AW232" s="11" t="s">
        <v>35</v>
      </c>
      <c r="AX232" s="11" t="s">
        <v>21</v>
      </c>
      <c r="AY232" s="197" t="s">
        <v>115</v>
      </c>
    </row>
    <row r="233" spans="2:65" s="1" customFormat="1" ht="16.5" customHeight="1">
      <c r="B233" s="32"/>
      <c r="C233" s="219" t="s">
        <v>344</v>
      </c>
      <c r="D233" s="219" t="s">
        <v>197</v>
      </c>
      <c r="E233" s="220" t="s">
        <v>345</v>
      </c>
      <c r="F233" s="221" t="s">
        <v>346</v>
      </c>
      <c r="G233" s="222" t="s">
        <v>142</v>
      </c>
      <c r="H233" s="223">
        <v>40.950000000000003</v>
      </c>
      <c r="I233" s="224"/>
      <c r="J233" s="225">
        <f>ROUND(I233*H233,2)</f>
        <v>0</v>
      </c>
      <c r="K233" s="221" t="s">
        <v>121</v>
      </c>
      <c r="L233" s="226"/>
      <c r="M233" s="227" t="s">
        <v>1</v>
      </c>
      <c r="N233" s="228" t="s">
        <v>43</v>
      </c>
      <c r="O233" s="58"/>
      <c r="P233" s="181">
        <f>O233*H233</f>
        <v>0</v>
      </c>
      <c r="Q233" s="181">
        <v>8.1000000000000003E-2</v>
      </c>
      <c r="R233" s="181">
        <f>Q233*H233</f>
        <v>3.3169500000000003</v>
      </c>
      <c r="S233" s="181">
        <v>0</v>
      </c>
      <c r="T233" s="182">
        <f>S233*H233</f>
        <v>0</v>
      </c>
      <c r="AR233" s="15" t="s">
        <v>172</v>
      </c>
      <c r="AT233" s="15" t="s">
        <v>197</v>
      </c>
      <c r="AU233" s="15" t="s">
        <v>81</v>
      </c>
      <c r="AY233" s="15" t="s">
        <v>115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5" t="s">
        <v>21</v>
      </c>
      <c r="BK233" s="183">
        <f>ROUND(I233*H233,2)</f>
        <v>0</v>
      </c>
      <c r="BL233" s="15" t="s">
        <v>122</v>
      </c>
      <c r="BM233" s="15" t="s">
        <v>347</v>
      </c>
    </row>
    <row r="234" spans="2:65" s="1" customFormat="1" ht="11.25">
      <c r="B234" s="32"/>
      <c r="C234" s="33"/>
      <c r="D234" s="184" t="s">
        <v>124</v>
      </c>
      <c r="E234" s="33"/>
      <c r="F234" s="185" t="s">
        <v>346</v>
      </c>
      <c r="G234" s="33"/>
      <c r="H234" s="33"/>
      <c r="I234" s="101"/>
      <c r="J234" s="33"/>
      <c r="K234" s="33"/>
      <c r="L234" s="36"/>
      <c r="M234" s="186"/>
      <c r="N234" s="58"/>
      <c r="O234" s="58"/>
      <c r="P234" s="58"/>
      <c r="Q234" s="58"/>
      <c r="R234" s="58"/>
      <c r="S234" s="58"/>
      <c r="T234" s="59"/>
      <c r="AT234" s="15" t="s">
        <v>124</v>
      </c>
      <c r="AU234" s="15" t="s">
        <v>81</v>
      </c>
    </row>
    <row r="235" spans="2:65" s="11" customFormat="1" ht="11.25">
      <c r="B235" s="187"/>
      <c r="C235" s="188"/>
      <c r="D235" s="184" t="s">
        <v>126</v>
      </c>
      <c r="E235" s="188"/>
      <c r="F235" s="190" t="s">
        <v>348</v>
      </c>
      <c r="G235" s="188"/>
      <c r="H235" s="191">
        <v>40.950000000000003</v>
      </c>
      <c r="I235" s="192"/>
      <c r="J235" s="188"/>
      <c r="K235" s="188"/>
      <c r="L235" s="193"/>
      <c r="M235" s="194"/>
      <c r="N235" s="195"/>
      <c r="O235" s="195"/>
      <c r="P235" s="195"/>
      <c r="Q235" s="195"/>
      <c r="R235" s="195"/>
      <c r="S235" s="195"/>
      <c r="T235" s="196"/>
      <c r="AT235" s="197" t="s">
        <v>126</v>
      </c>
      <c r="AU235" s="197" t="s">
        <v>81</v>
      </c>
      <c r="AV235" s="11" t="s">
        <v>81</v>
      </c>
      <c r="AW235" s="11" t="s">
        <v>4</v>
      </c>
      <c r="AX235" s="11" t="s">
        <v>21</v>
      </c>
      <c r="AY235" s="197" t="s">
        <v>115</v>
      </c>
    </row>
    <row r="236" spans="2:65" s="1" customFormat="1" ht="16.5" customHeight="1">
      <c r="B236" s="32"/>
      <c r="C236" s="172" t="s">
        <v>349</v>
      </c>
      <c r="D236" s="172" t="s">
        <v>117</v>
      </c>
      <c r="E236" s="173" t="s">
        <v>350</v>
      </c>
      <c r="F236" s="174" t="s">
        <v>351</v>
      </c>
      <c r="G236" s="175" t="s">
        <v>142</v>
      </c>
      <c r="H236" s="176">
        <v>351.3</v>
      </c>
      <c r="I236" s="177"/>
      <c r="J236" s="178">
        <f>ROUND(I236*H236,2)</f>
        <v>0</v>
      </c>
      <c r="K236" s="174" t="s">
        <v>121</v>
      </c>
      <c r="L236" s="36"/>
      <c r="M236" s="179" t="s">
        <v>1</v>
      </c>
      <c r="N236" s="180" t="s">
        <v>43</v>
      </c>
      <c r="O236" s="58"/>
      <c r="P236" s="181">
        <f>O236*H236</f>
        <v>0</v>
      </c>
      <c r="Q236" s="181">
        <v>0.10094599999999999</v>
      </c>
      <c r="R236" s="181">
        <f>Q236*H236</f>
        <v>35.462329799999999</v>
      </c>
      <c r="S236" s="181">
        <v>0</v>
      </c>
      <c r="T236" s="182">
        <f>S236*H236</f>
        <v>0</v>
      </c>
      <c r="AR236" s="15" t="s">
        <v>122</v>
      </c>
      <c r="AT236" s="15" t="s">
        <v>117</v>
      </c>
      <c r="AU236" s="15" t="s">
        <v>81</v>
      </c>
      <c r="AY236" s="15" t="s">
        <v>115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5" t="s">
        <v>21</v>
      </c>
      <c r="BK236" s="183">
        <f>ROUND(I236*H236,2)</f>
        <v>0</v>
      </c>
      <c r="BL236" s="15" t="s">
        <v>122</v>
      </c>
      <c r="BM236" s="15" t="s">
        <v>352</v>
      </c>
    </row>
    <row r="237" spans="2:65" s="1" customFormat="1" ht="19.5">
      <c r="B237" s="32"/>
      <c r="C237" s="33"/>
      <c r="D237" s="184" t="s">
        <v>124</v>
      </c>
      <c r="E237" s="33"/>
      <c r="F237" s="185" t="s">
        <v>353</v>
      </c>
      <c r="G237" s="33"/>
      <c r="H237" s="33"/>
      <c r="I237" s="101"/>
      <c r="J237" s="33"/>
      <c r="K237" s="33"/>
      <c r="L237" s="36"/>
      <c r="M237" s="186"/>
      <c r="N237" s="58"/>
      <c r="O237" s="58"/>
      <c r="P237" s="58"/>
      <c r="Q237" s="58"/>
      <c r="R237" s="58"/>
      <c r="S237" s="58"/>
      <c r="T237" s="59"/>
      <c r="AT237" s="15" t="s">
        <v>124</v>
      </c>
      <c r="AU237" s="15" t="s">
        <v>81</v>
      </c>
    </row>
    <row r="238" spans="2:65" s="12" customFormat="1" ht="11.25">
      <c r="B238" s="198"/>
      <c r="C238" s="199"/>
      <c r="D238" s="184" t="s">
        <v>126</v>
      </c>
      <c r="E238" s="200" t="s">
        <v>1</v>
      </c>
      <c r="F238" s="201" t="s">
        <v>354</v>
      </c>
      <c r="G238" s="199"/>
      <c r="H238" s="200" t="s">
        <v>1</v>
      </c>
      <c r="I238" s="202"/>
      <c r="J238" s="199"/>
      <c r="K238" s="199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126</v>
      </c>
      <c r="AU238" s="207" t="s">
        <v>81</v>
      </c>
      <c r="AV238" s="12" t="s">
        <v>21</v>
      </c>
      <c r="AW238" s="12" t="s">
        <v>35</v>
      </c>
      <c r="AX238" s="12" t="s">
        <v>72</v>
      </c>
      <c r="AY238" s="207" t="s">
        <v>115</v>
      </c>
    </row>
    <row r="239" spans="2:65" s="11" customFormat="1" ht="11.25">
      <c r="B239" s="187"/>
      <c r="C239" s="188"/>
      <c r="D239" s="184" t="s">
        <v>126</v>
      </c>
      <c r="E239" s="189" t="s">
        <v>1</v>
      </c>
      <c r="F239" s="190" t="s">
        <v>355</v>
      </c>
      <c r="G239" s="188"/>
      <c r="H239" s="191">
        <v>351.3</v>
      </c>
      <c r="I239" s="192"/>
      <c r="J239" s="188"/>
      <c r="K239" s="188"/>
      <c r="L239" s="193"/>
      <c r="M239" s="194"/>
      <c r="N239" s="195"/>
      <c r="O239" s="195"/>
      <c r="P239" s="195"/>
      <c r="Q239" s="195"/>
      <c r="R239" s="195"/>
      <c r="S239" s="195"/>
      <c r="T239" s="196"/>
      <c r="AT239" s="197" t="s">
        <v>126</v>
      </c>
      <c r="AU239" s="197" t="s">
        <v>81</v>
      </c>
      <c r="AV239" s="11" t="s">
        <v>81</v>
      </c>
      <c r="AW239" s="11" t="s">
        <v>35</v>
      </c>
      <c r="AX239" s="11" t="s">
        <v>21</v>
      </c>
      <c r="AY239" s="197" t="s">
        <v>115</v>
      </c>
    </row>
    <row r="240" spans="2:65" s="1" customFormat="1" ht="16.5" customHeight="1">
      <c r="B240" s="32"/>
      <c r="C240" s="219" t="s">
        <v>356</v>
      </c>
      <c r="D240" s="219" t="s">
        <v>197</v>
      </c>
      <c r="E240" s="220" t="s">
        <v>357</v>
      </c>
      <c r="F240" s="221" t="s">
        <v>358</v>
      </c>
      <c r="G240" s="222" t="s">
        <v>142</v>
      </c>
      <c r="H240" s="223">
        <v>368.86500000000001</v>
      </c>
      <c r="I240" s="224"/>
      <c r="J240" s="225">
        <f>ROUND(I240*H240,2)</f>
        <v>0</v>
      </c>
      <c r="K240" s="221" t="s">
        <v>121</v>
      </c>
      <c r="L240" s="226"/>
      <c r="M240" s="227" t="s">
        <v>1</v>
      </c>
      <c r="N240" s="228" t="s">
        <v>43</v>
      </c>
      <c r="O240" s="58"/>
      <c r="P240" s="181">
        <f>O240*H240</f>
        <v>0</v>
      </c>
      <c r="Q240" s="181">
        <v>2.8000000000000001E-2</v>
      </c>
      <c r="R240" s="181">
        <f>Q240*H240</f>
        <v>10.32822</v>
      </c>
      <c r="S240" s="181">
        <v>0</v>
      </c>
      <c r="T240" s="182">
        <f>S240*H240</f>
        <v>0</v>
      </c>
      <c r="AR240" s="15" t="s">
        <v>172</v>
      </c>
      <c r="AT240" s="15" t="s">
        <v>197</v>
      </c>
      <c r="AU240" s="15" t="s">
        <v>81</v>
      </c>
      <c r="AY240" s="15" t="s">
        <v>115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5" t="s">
        <v>21</v>
      </c>
      <c r="BK240" s="183">
        <f>ROUND(I240*H240,2)</f>
        <v>0</v>
      </c>
      <c r="BL240" s="15" t="s">
        <v>122</v>
      </c>
      <c r="BM240" s="15" t="s">
        <v>359</v>
      </c>
    </row>
    <row r="241" spans="2:65" s="1" customFormat="1" ht="11.25">
      <c r="B241" s="32"/>
      <c r="C241" s="33"/>
      <c r="D241" s="184" t="s">
        <v>124</v>
      </c>
      <c r="E241" s="33"/>
      <c r="F241" s="185" t="s">
        <v>358</v>
      </c>
      <c r="G241" s="33"/>
      <c r="H241" s="33"/>
      <c r="I241" s="101"/>
      <c r="J241" s="33"/>
      <c r="K241" s="33"/>
      <c r="L241" s="36"/>
      <c r="M241" s="186"/>
      <c r="N241" s="58"/>
      <c r="O241" s="58"/>
      <c r="P241" s="58"/>
      <c r="Q241" s="58"/>
      <c r="R241" s="58"/>
      <c r="S241" s="58"/>
      <c r="T241" s="59"/>
      <c r="AT241" s="15" t="s">
        <v>124</v>
      </c>
      <c r="AU241" s="15" t="s">
        <v>81</v>
      </c>
    </row>
    <row r="242" spans="2:65" s="11" customFormat="1" ht="11.25">
      <c r="B242" s="187"/>
      <c r="C242" s="188"/>
      <c r="D242" s="184" t="s">
        <v>126</v>
      </c>
      <c r="E242" s="188"/>
      <c r="F242" s="190" t="s">
        <v>360</v>
      </c>
      <c r="G242" s="188"/>
      <c r="H242" s="191">
        <v>368.86500000000001</v>
      </c>
      <c r="I242" s="192"/>
      <c r="J242" s="188"/>
      <c r="K242" s="188"/>
      <c r="L242" s="193"/>
      <c r="M242" s="194"/>
      <c r="N242" s="195"/>
      <c r="O242" s="195"/>
      <c r="P242" s="195"/>
      <c r="Q242" s="195"/>
      <c r="R242" s="195"/>
      <c r="S242" s="195"/>
      <c r="T242" s="196"/>
      <c r="AT242" s="197" t="s">
        <v>126</v>
      </c>
      <c r="AU242" s="197" t="s">
        <v>81</v>
      </c>
      <c r="AV242" s="11" t="s">
        <v>81</v>
      </c>
      <c r="AW242" s="11" t="s">
        <v>4</v>
      </c>
      <c r="AX242" s="11" t="s">
        <v>21</v>
      </c>
      <c r="AY242" s="197" t="s">
        <v>115</v>
      </c>
    </row>
    <row r="243" spans="2:65" s="1" customFormat="1" ht="16.5" customHeight="1">
      <c r="B243" s="32"/>
      <c r="C243" s="172" t="s">
        <v>361</v>
      </c>
      <c r="D243" s="172" t="s">
        <v>117</v>
      </c>
      <c r="E243" s="173" t="s">
        <v>362</v>
      </c>
      <c r="F243" s="174" t="s">
        <v>363</v>
      </c>
      <c r="G243" s="175" t="s">
        <v>142</v>
      </c>
      <c r="H243" s="176">
        <v>22</v>
      </c>
      <c r="I243" s="177"/>
      <c r="J243" s="178">
        <f>ROUND(I243*H243,2)</f>
        <v>0</v>
      </c>
      <c r="K243" s="174" t="s">
        <v>1</v>
      </c>
      <c r="L243" s="36"/>
      <c r="M243" s="179" t="s">
        <v>1</v>
      </c>
      <c r="N243" s="180" t="s">
        <v>43</v>
      </c>
      <c r="O243" s="58"/>
      <c r="P243" s="181">
        <f>O243*H243</f>
        <v>0</v>
      </c>
      <c r="Q243" s="181">
        <v>3.014E-2</v>
      </c>
      <c r="R243" s="181">
        <f>Q243*H243</f>
        <v>0.66308</v>
      </c>
      <c r="S243" s="181">
        <v>0</v>
      </c>
      <c r="T243" s="182">
        <f>S243*H243</f>
        <v>0</v>
      </c>
      <c r="AR243" s="15" t="s">
        <v>122</v>
      </c>
      <c r="AT243" s="15" t="s">
        <v>117</v>
      </c>
      <c r="AU243" s="15" t="s">
        <v>81</v>
      </c>
      <c r="AY243" s="15" t="s">
        <v>115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5" t="s">
        <v>21</v>
      </c>
      <c r="BK243" s="183">
        <f>ROUND(I243*H243,2)</f>
        <v>0</v>
      </c>
      <c r="BL243" s="15" t="s">
        <v>122</v>
      </c>
      <c r="BM243" s="15" t="s">
        <v>364</v>
      </c>
    </row>
    <row r="244" spans="2:65" s="1" customFormat="1" ht="19.5">
      <c r="B244" s="32"/>
      <c r="C244" s="33"/>
      <c r="D244" s="184" t="s">
        <v>124</v>
      </c>
      <c r="E244" s="33"/>
      <c r="F244" s="185" t="s">
        <v>365</v>
      </c>
      <c r="G244" s="33"/>
      <c r="H244" s="33"/>
      <c r="I244" s="101"/>
      <c r="J244" s="33"/>
      <c r="K244" s="33"/>
      <c r="L244" s="36"/>
      <c r="M244" s="186"/>
      <c r="N244" s="58"/>
      <c r="O244" s="58"/>
      <c r="P244" s="58"/>
      <c r="Q244" s="58"/>
      <c r="R244" s="58"/>
      <c r="S244" s="58"/>
      <c r="T244" s="59"/>
      <c r="AT244" s="15" t="s">
        <v>124</v>
      </c>
      <c r="AU244" s="15" t="s">
        <v>81</v>
      </c>
    </row>
    <row r="245" spans="2:65" s="11" customFormat="1" ht="11.25">
      <c r="B245" s="187"/>
      <c r="C245" s="188"/>
      <c r="D245" s="184" t="s">
        <v>126</v>
      </c>
      <c r="E245" s="189" t="s">
        <v>1</v>
      </c>
      <c r="F245" s="190" t="s">
        <v>366</v>
      </c>
      <c r="G245" s="188"/>
      <c r="H245" s="191">
        <v>22</v>
      </c>
      <c r="I245" s="192"/>
      <c r="J245" s="188"/>
      <c r="K245" s="188"/>
      <c r="L245" s="193"/>
      <c r="M245" s="194"/>
      <c r="N245" s="195"/>
      <c r="O245" s="195"/>
      <c r="P245" s="195"/>
      <c r="Q245" s="195"/>
      <c r="R245" s="195"/>
      <c r="S245" s="195"/>
      <c r="T245" s="196"/>
      <c r="AT245" s="197" t="s">
        <v>126</v>
      </c>
      <c r="AU245" s="197" t="s">
        <v>81</v>
      </c>
      <c r="AV245" s="11" t="s">
        <v>81</v>
      </c>
      <c r="AW245" s="11" t="s">
        <v>35</v>
      </c>
      <c r="AX245" s="11" t="s">
        <v>21</v>
      </c>
      <c r="AY245" s="197" t="s">
        <v>115</v>
      </c>
    </row>
    <row r="246" spans="2:65" s="1" customFormat="1" ht="16.5" customHeight="1">
      <c r="B246" s="32"/>
      <c r="C246" s="172" t="s">
        <v>367</v>
      </c>
      <c r="D246" s="172" t="s">
        <v>117</v>
      </c>
      <c r="E246" s="173" t="s">
        <v>368</v>
      </c>
      <c r="F246" s="174" t="s">
        <v>369</v>
      </c>
      <c r="G246" s="175" t="s">
        <v>142</v>
      </c>
      <c r="H246" s="176">
        <v>28.2</v>
      </c>
      <c r="I246" s="177"/>
      <c r="J246" s="178">
        <f>ROUND(I246*H246,2)</f>
        <v>0</v>
      </c>
      <c r="K246" s="174" t="s">
        <v>121</v>
      </c>
      <c r="L246" s="36"/>
      <c r="M246" s="179" t="s">
        <v>1</v>
      </c>
      <c r="N246" s="180" t="s">
        <v>43</v>
      </c>
      <c r="O246" s="58"/>
      <c r="P246" s="181">
        <f>O246*H246</f>
        <v>0</v>
      </c>
      <c r="Q246" s="181">
        <v>0</v>
      </c>
      <c r="R246" s="181">
        <f>Q246*H246</f>
        <v>0</v>
      </c>
      <c r="S246" s="181">
        <v>0</v>
      </c>
      <c r="T246" s="182">
        <f>S246*H246</f>
        <v>0</v>
      </c>
      <c r="AR246" s="15" t="s">
        <v>122</v>
      </c>
      <c r="AT246" s="15" t="s">
        <v>117</v>
      </c>
      <c r="AU246" s="15" t="s">
        <v>81</v>
      </c>
      <c r="AY246" s="15" t="s">
        <v>115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5" t="s">
        <v>21</v>
      </c>
      <c r="BK246" s="183">
        <f>ROUND(I246*H246,2)</f>
        <v>0</v>
      </c>
      <c r="BL246" s="15" t="s">
        <v>122</v>
      </c>
      <c r="BM246" s="15" t="s">
        <v>370</v>
      </c>
    </row>
    <row r="247" spans="2:65" s="1" customFormat="1" ht="11.25">
      <c r="B247" s="32"/>
      <c r="C247" s="33"/>
      <c r="D247" s="184" t="s">
        <v>124</v>
      </c>
      <c r="E247" s="33"/>
      <c r="F247" s="185" t="s">
        <v>371</v>
      </c>
      <c r="G247" s="33"/>
      <c r="H247" s="33"/>
      <c r="I247" s="101"/>
      <c r="J247" s="33"/>
      <c r="K247" s="33"/>
      <c r="L247" s="36"/>
      <c r="M247" s="186"/>
      <c r="N247" s="58"/>
      <c r="O247" s="58"/>
      <c r="P247" s="58"/>
      <c r="Q247" s="58"/>
      <c r="R247" s="58"/>
      <c r="S247" s="58"/>
      <c r="T247" s="59"/>
      <c r="AT247" s="15" t="s">
        <v>124</v>
      </c>
      <c r="AU247" s="15" t="s">
        <v>81</v>
      </c>
    </row>
    <row r="248" spans="2:65" s="12" customFormat="1" ht="11.25">
      <c r="B248" s="198"/>
      <c r="C248" s="199"/>
      <c r="D248" s="184" t="s">
        <v>126</v>
      </c>
      <c r="E248" s="200" t="s">
        <v>1</v>
      </c>
      <c r="F248" s="201" t="s">
        <v>372</v>
      </c>
      <c r="G248" s="199"/>
      <c r="H248" s="200" t="s">
        <v>1</v>
      </c>
      <c r="I248" s="202"/>
      <c r="J248" s="199"/>
      <c r="K248" s="199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126</v>
      </c>
      <c r="AU248" s="207" t="s">
        <v>81</v>
      </c>
      <c r="AV248" s="12" t="s">
        <v>21</v>
      </c>
      <c r="AW248" s="12" t="s">
        <v>35</v>
      </c>
      <c r="AX248" s="12" t="s">
        <v>72</v>
      </c>
      <c r="AY248" s="207" t="s">
        <v>115</v>
      </c>
    </row>
    <row r="249" spans="2:65" s="11" customFormat="1" ht="11.25">
      <c r="B249" s="187"/>
      <c r="C249" s="188"/>
      <c r="D249" s="184" t="s">
        <v>126</v>
      </c>
      <c r="E249" s="189" t="s">
        <v>1</v>
      </c>
      <c r="F249" s="190" t="s">
        <v>373</v>
      </c>
      <c r="G249" s="188"/>
      <c r="H249" s="191">
        <v>28.2</v>
      </c>
      <c r="I249" s="192"/>
      <c r="J249" s="188"/>
      <c r="K249" s="188"/>
      <c r="L249" s="193"/>
      <c r="M249" s="194"/>
      <c r="N249" s="195"/>
      <c r="O249" s="195"/>
      <c r="P249" s="195"/>
      <c r="Q249" s="195"/>
      <c r="R249" s="195"/>
      <c r="S249" s="195"/>
      <c r="T249" s="196"/>
      <c r="AT249" s="197" t="s">
        <v>126</v>
      </c>
      <c r="AU249" s="197" t="s">
        <v>81</v>
      </c>
      <c r="AV249" s="11" t="s">
        <v>81</v>
      </c>
      <c r="AW249" s="11" t="s">
        <v>35</v>
      </c>
      <c r="AX249" s="11" t="s">
        <v>21</v>
      </c>
      <c r="AY249" s="197" t="s">
        <v>115</v>
      </c>
    </row>
    <row r="250" spans="2:65" s="1" customFormat="1" ht="16.5" customHeight="1">
      <c r="B250" s="32"/>
      <c r="C250" s="172" t="s">
        <v>374</v>
      </c>
      <c r="D250" s="172" t="s">
        <v>117</v>
      </c>
      <c r="E250" s="173" t="s">
        <v>375</v>
      </c>
      <c r="F250" s="174" t="s">
        <v>376</v>
      </c>
      <c r="G250" s="175" t="s">
        <v>142</v>
      </c>
      <c r="H250" s="176">
        <v>28.2</v>
      </c>
      <c r="I250" s="177"/>
      <c r="J250" s="178">
        <f>ROUND(I250*H250,2)</f>
        <v>0</v>
      </c>
      <c r="K250" s="174" t="s">
        <v>121</v>
      </c>
      <c r="L250" s="36"/>
      <c r="M250" s="179" t="s">
        <v>1</v>
      </c>
      <c r="N250" s="180" t="s">
        <v>43</v>
      </c>
      <c r="O250" s="58"/>
      <c r="P250" s="181">
        <f>O250*H250</f>
        <v>0</v>
      </c>
      <c r="Q250" s="181">
        <v>2.2000000000000001E-4</v>
      </c>
      <c r="R250" s="181">
        <f>Q250*H250</f>
        <v>6.2040000000000003E-3</v>
      </c>
      <c r="S250" s="181">
        <v>0</v>
      </c>
      <c r="T250" s="182">
        <f>S250*H250</f>
        <v>0</v>
      </c>
      <c r="AR250" s="15" t="s">
        <v>122</v>
      </c>
      <c r="AT250" s="15" t="s">
        <v>117</v>
      </c>
      <c r="AU250" s="15" t="s">
        <v>81</v>
      </c>
      <c r="AY250" s="15" t="s">
        <v>115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5" t="s">
        <v>21</v>
      </c>
      <c r="BK250" s="183">
        <f>ROUND(I250*H250,2)</f>
        <v>0</v>
      </c>
      <c r="BL250" s="15" t="s">
        <v>122</v>
      </c>
      <c r="BM250" s="15" t="s">
        <v>377</v>
      </c>
    </row>
    <row r="251" spans="2:65" s="1" customFormat="1" ht="19.5">
      <c r="B251" s="32"/>
      <c r="C251" s="33"/>
      <c r="D251" s="184" t="s">
        <v>124</v>
      </c>
      <c r="E251" s="33"/>
      <c r="F251" s="185" t="s">
        <v>378</v>
      </c>
      <c r="G251" s="33"/>
      <c r="H251" s="33"/>
      <c r="I251" s="101"/>
      <c r="J251" s="33"/>
      <c r="K251" s="33"/>
      <c r="L251" s="36"/>
      <c r="M251" s="186"/>
      <c r="N251" s="58"/>
      <c r="O251" s="58"/>
      <c r="P251" s="58"/>
      <c r="Q251" s="58"/>
      <c r="R251" s="58"/>
      <c r="S251" s="58"/>
      <c r="T251" s="59"/>
      <c r="AT251" s="15" t="s">
        <v>124</v>
      </c>
      <c r="AU251" s="15" t="s">
        <v>81</v>
      </c>
    </row>
    <row r="252" spans="2:65" s="12" customFormat="1" ht="11.25">
      <c r="B252" s="198"/>
      <c r="C252" s="199"/>
      <c r="D252" s="184" t="s">
        <v>126</v>
      </c>
      <c r="E252" s="200" t="s">
        <v>1</v>
      </c>
      <c r="F252" s="201" t="s">
        <v>372</v>
      </c>
      <c r="G252" s="199"/>
      <c r="H252" s="200" t="s">
        <v>1</v>
      </c>
      <c r="I252" s="202"/>
      <c r="J252" s="199"/>
      <c r="K252" s="199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126</v>
      </c>
      <c r="AU252" s="207" t="s">
        <v>81</v>
      </c>
      <c r="AV252" s="12" t="s">
        <v>21</v>
      </c>
      <c r="AW252" s="12" t="s">
        <v>35</v>
      </c>
      <c r="AX252" s="12" t="s">
        <v>72</v>
      </c>
      <c r="AY252" s="207" t="s">
        <v>115</v>
      </c>
    </row>
    <row r="253" spans="2:65" s="11" customFormat="1" ht="11.25">
      <c r="B253" s="187"/>
      <c r="C253" s="188"/>
      <c r="D253" s="184" t="s">
        <v>126</v>
      </c>
      <c r="E253" s="189" t="s">
        <v>1</v>
      </c>
      <c r="F253" s="190" t="s">
        <v>379</v>
      </c>
      <c r="G253" s="188"/>
      <c r="H253" s="191">
        <v>28.2</v>
      </c>
      <c r="I253" s="192"/>
      <c r="J253" s="188"/>
      <c r="K253" s="188"/>
      <c r="L253" s="193"/>
      <c r="M253" s="194"/>
      <c r="N253" s="195"/>
      <c r="O253" s="195"/>
      <c r="P253" s="195"/>
      <c r="Q253" s="195"/>
      <c r="R253" s="195"/>
      <c r="S253" s="195"/>
      <c r="T253" s="196"/>
      <c r="AT253" s="197" t="s">
        <v>126</v>
      </c>
      <c r="AU253" s="197" t="s">
        <v>81</v>
      </c>
      <c r="AV253" s="11" t="s">
        <v>81</v>
      </c>
      <c r="AW253" s="11" t="s">
        <v>35</v>
      </c>
      <c r="AX253" s="11" t="s">
        <v>21</v>
      </c>
      <c r="AY253" s="197" t="s">
        <v>115</v>
      </c>
    </row>
    <row r="254" spans="2:65" s="1" customFormat="1" ht="16.5" customHeight="1">
      <c r="B254" s="32"/>
      <c r="C254" s="172" t="s">
        <v>380</v>
      </c>
      <c r="D254" s="172" t="s">
        <v>117</v>
      </c>
      <c r="E254" s="173" t="s">
        <v>381</v>
      </c>
      <c r="F254" s="174" t="s">
        <v>382</v>
      </c>
      <c r="G254" s="175" t="s">
        <v>120</v>
      </c>
      <c r="H254" s="176">
        <v>37.299999999999997</v>
      </c>
      <c r="I254" s="177"/>
      <c r="J254" s="178">
        <f>ROUND(I254*H254,2)</f>
        <v>0</v>
      </c>
      <c r="K254" s="174" t="s">
        <v>121</v>
      </c>
      <c r="L254" s="36"/>
      <c r="M254" s="179" t="s">
        <v>1</v>
      </c>
      <c r="N254" s="180" t="s">
        <v>43</v>
      </c>
      <c r="O254" s="58"/>
      <c r="P254" s="181">
        <f>O254*H254</f>
        <v>0</v>
      </c>
      <c r="Q254" s="181">
        <v>6.8999999999999997E-4</v>
      </c>
      <c r="R254" s="181">
        <f>Q254*H254</f>
        <v>2.5736999999999996E-2</v>
      </c>
      <c r="S254" s="181">
        <v>0</v>
      </c>
      <c r="T254" s="182">
        <f>S254*H254</f>
        <v>0</v>
      </c>
      <c r="AR254" s="15" t="s">
        <v>122</v>
      </c>
      <c r="AT254" s="15" t="s">
        <v>117</v>
      </c>
      <c r="AU254" s="15" t="s">
        <v>81</v>
      </c>
      <c r="AY254" s="15" t="s">
        <v>115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5" t="s">
        <v>21</v>
      </c>
      <c r="BK254" s="183">
        <f>ROUND(I254*H254,2)</f>
        <v>0</v>
      </c>
      <c r="BL254" s="15" t="s">
        <v>122</v>
      </c>
      <c r="BM254" s="15" t="s">
        <v>383</v>
      </c>
    </row>
    <row r="255" spans="2:65" s="1" customFormat="1" ht="11.25">
      <c r="B255" s="32"/>
      <c r="C255" s="33"/>
      <c r="D255" s="184" t="s">
        <v>124</v>
      </c>
      <c r="E255" s="33"/>
      <c r="F255" s="185" t="s">
        <v>384</v>
      </c>
      <c r="G255" s="33"/>
      <c r="H255" s="33"/>
      <c r="I255" s="101"/>
      <c r="J255" s="33"/>
      <c r="K255" s="33"/>
      <c r="L255" s="36"/>
      <c r="M255" s="186"/>
      <c r="N255" s="58"/>
      <c r="O255" s="58"/>
      <c r="P255" s="58"/>
      <c r="Q255" s="58"/>
      <c r="R255" s="58"/>
      <c r="S255" s="58"/>
      <c r="T255" s="59"/>
      <c r="AT255" s="15" t="s">
        <v>124</v>
      </c>
      <c r="AU255" s="15" t="s">
        <v>81</v>
      </c>
    </row>
    <row r="256" spans="2:65" s="12" customFormat="1" ht="11.25">
      <c r="B256" s="198"/>
      <c r="C256" s="199"/>
      <c r="D256" s="184" t="s">
        <v>126</v>
      </c>
      <c r="E256" s="200" t="s">
        <v>1</v>
      </c>
      <c r="F256" s="201" t="s">
        <v>385</v>
      </c>
      <c r="G256" s="199"/>
      <c r="H256" s="200" t="s">
        <v>1</v>
      </c>
      <c r="I256" s="202"/>
      <c r="J256" s="199"/>
      <c r="K256" s="199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126</v>
      </c>
      <c r="AU256" s="207" t="s">
        <v>81</v>
      </c>
      <c r="AV256" s="12" t="s">
        <v>21</v>
      </c>
      <c r="AW256" s="12" t="s">
        <v>35</v>
      </c>
      <c r="AX256" s="12" t="s">
        <v>72</v>
      </c>
      <c r="AY256" s="207" t="s">
        <v>115</v>
      </c>
    </row>
    <row r="257" spans="2:65" s="11" customFormat="1" ht="11.25">
      <c r="B257" s="187"/>
      <c r="C257" s="188"/>
      <c r="D257" s="184" t="s">
        <v>126</v>
      </c>
      <c r="E257" s="189" t="s">
        <v>1</v>
      </c>
      <c r="F257" s="190" t="s">
        <v>386</v>
      </c>
      <c r="G257" s="188"/>
      <c r="H257" s="191">
        <v>37.299999999999997</v>
      </c>
      <c r="I257" s="192"/>
      <c r="J257" s="188"/>
      <c r="K257" s="188"/>
      <c r="L257" s="193"/>
      <c r="M257" s="194"/>
      <c r="N257" s="195"/>
      <c r="O257" s="195"/>
      <c r="P257" s="195"/>
      <c r="Q257" s="195"/>
      <c r="R257" s="195"/>
      <c r="S257" s="195"/>
      <c r="T257" s="196"/>
      <c r="AT257" s="197" t="s">
        <v>126</v>
      </c>
      <c r="AU257" s="197" t="s">
        <v>81</v>
      </c>
      <c r="AV257" s="11" t="s">
        <v>81</v>
      </c>
      <c r="AW257" s="11" t="s">
        <v>35</v>
      </c>
      <c r="AX257" s="11" t="s">
        <v>21</v>
      </c>
      <c r="AY257" s="197" t="s">
        <v>115</v>
      </c>
    </row>
    <row r="258" spans="2:65" s="1" customFormat="1" ht="16.5" customHeight="1">
      <c r="B258" s="32"/>
      <c r="C258" s="172" t="s">
        <v>387</v>
      </c>
      <c r="D258" s="172" t="s">
        <v>117</v>
      </c>
      <c r="E258" s="173" t="s">
        <v>388</v>
      </c>
      <c r="F258" s="174" t="s">
        <v>389</v>
      </c>
      <c r="G258" s="175" t="s">
        <v>142</v>
      </c>
      <c r="H258" s="176">
        <v>28.2</v>
      </c>
      <c r="I258" s="177"/>
      <c r="J258" s="178">
        <f>ROUND(I258*H258,2)</f>
        <v>0</v>
      </c>
      <c r="K258" s="174" t="s">
        <v>121</v>
      </c>
      <c r="L258" s="36"/>
      <c r="M258" s="179" t="s">
        <v>1</v>
      </c>
      <c r="N258" s="180" t="s">
        <v>43</v>
      </c>
      <c r="O258" s="58"/>
      <c r="P258" s="181">
        <f>O258*H258</f>
        <v>0</v>
      </c>
      <c r="Q258" s="181">
        <v>0</v>
      </c>
      <c r="R258" s="181">
        <f>Q258*H258</f>
        <v>0</v>
      </c>
      <c r="S258" s="181">
        <v>0</v>
      </c>
      <c r="T258" s="182">
        <f>S258*H258</f>
        <v>0</v>
      </c>
      <c r="AR258" s="15" t="s">
        <v>122</v>
      </c>
      <c r="AT258" s="15" t="s">
        <v>117</v>
      </c>
      <c r="AU258" s="15" t="s">
        <v>81</v>
      </c>
      <c r="AY258" s="15" t="s">
        <v>115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5" t="s">
        <v>21</v>
      </c>
      <c r="BK258" s="183">
        <f>ROUND(I258*H258,2)</f>
        <v>0</v>
      </c>
      <c r="BL258" s="15" t="s">
        <v>122</v>
      </c>
      <c r="BM258" s="15" t="s">
        <v>390</v>
      </c>
    </row>
    <row r="259" spans="2:65" s="1" customFormat="1" ht="11.25">
      <c r="B259" s="32"/>
      <c r="C259" s="33"/>
      <c r="D259" s="184" t="s">
        <v>124</v>
      </c>
      <c r="E259" s="33"/>
      <c r="F259" s="185" t="s">
        <v>391</v>
      </c>
      <c r="G259" s="33"/>
      <c r="H259" s="33"/>
      <c r="I259" s="101"/>
      <c r="J259" s="33"/>
      <c r="K259" s="33"/>
      <c r="L259" s="36"/>
      <c r="M259" s="186"/>
      <c r="N259" s="58"/>
      <c r="O259" s="58"/>
      <c r="P259" s="58"/>
      <c r="Q259" s="58"/>
      <c r="R259" s="58"/>
      <c r="S259" s="58"/>
      <c r="T259" s="59"/>
      <c r="AT259" s="15" t="s">
        <v>124</v>
      </c>
      <c r="AU259" s="15" t="s">
        <v>81</v>
      </c>
    </row>
    <row r="260" spans="2:65" s="12" customFormat="1" ht="11.25">
      <c r="B260" s="198"/>
      <c r="C260" s="199"/>
      <c r="D260" s="184" t="s">
        <v>126</v>
      </c>
      <c r="E260" s="200" t="s">
        <v>1</v>
      </c>
      <c r="F260" s="201" t="s">
        <v>392</v>
      </c>
      <c r="G260" s="199"/>
      <c r="H260" s="200" t="s">
        <v>1</v>
      </c>
      <c r="I260" s="202"/>
      <c r="J260" s="199"/>
      <c r="K260" s="199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126</v>
      </c>
      <c r="AU260" s="207" t="s">
        <v>81</v>
      </c>
      <c r="AV260" s="12" t="s">
        <v>21</v>
      </c>
      <c r="AW260" s="12" t="s">
        <v>35</v>
      </c>
      <c r="AX260" s="12" t="s">
        <v>72</v>
      </c>
      <c r="AY260" s="207" t="s">
        <v>115</v>
      </c>
    </row>
    <row r="261" spans="2:65" s="11" customFormat="1" ht="11.25">
      <c r="B261" s="187"/>
      <c r="C261" s="188"/>
      <c r="D261" s="184" t="s">
        <v>126</v>
      </c>
      <c r="E261" s="189" t="s">
        <v>1</v>
      </c>
      <c r="F261" s="190" t="s">
        <v>379</v>
      </c>
      <c r="G261" s="188"/>
      <c r="H261" s="191">
        <v>28.2</v>
      </c>
      <c r="I261" s="192"/>
      <c r="J261" s="188"/>
      <c r="K261" s="188"/>
      <c r="L261" s="193"/>
      <c r="M261" s="194"/>
      <c r="N261" s="195"/>
      <c r="O261" s="195"/>
      <c r="P261" s="195"/>
      <c r="Q261" s="195"/>
      <c r="R261" s="195"/>
      <c r="S261" s="195"/>
      <c r="T261" s="196"/>
      <c r="AT261" s="197" t="s">
        <v>126</v>
      </c>
      <c r="AU261" s="197" t="s">
        <v>81</v>
      </c>
      <c r="AV261" s="11" t="s">
        <v>81</v>
      </c>
      <c r="AW261" s="11" t="s">
        <v>35</v>
      </c>
      <c r="AX261" s="11" t="s">
        <v>21</v>
      </c>
      <c r="AY261" s="197" t="s">
        <v>115</v>
      </c>
    </row>
    <row r="262" spans="2:65" s="1" customFormat="1" ht="22.5" customHeight="1">
      <c r="B262" s="32"/>
      <c r="C262" s="172" t="s">
        <v>393</v>
      </c>
      <c r="D262" s="172" t="s">
        <v>117</v>
      </c>
      <c r="E262" s="173" t="s">
        <v>394</v>
      </c>
      <c r="F262" s="174" t="s">
        <v>395</v>
      </c>
      <c r="G262" s="175" t="s">
        <v>335</v>
      </c>
      <c r="H262" s="176">
        <v>5</v>
      </c>
      <c r="I262" s="177"/>
      <c r="J262" s="178">
        <f>ROUND(I262*H262,2)</f>
        <v>0</v>
      </c>
      <c r="K262" s="174" t="s">
        <v>1</v>
      </c>
      <c r="L262" s="36"/>
      <c r="M262" s="179" t="s">
        <v>1</v>
      </c>
      <c r="N262" s="180" t="s">
        <v>43</v>
      </c>
      <c r="O262" s="58"/>
      <c r="P262" s="181">
        <f>O262*H262</f>
        <v>0</v>
      </c>
      <c r="Q262" s="181">
        <v>0</v>
      </c>
      <c r="R262" s="181">
        <f>Q262*H262</f>
        <v>0</v>
      </c>
      <c r="S262" s="181">
        <v>0</v>
      </c>
      <c r="T262" s="182">
        <f>S262*H262</f>
        <v>0</v>
      </c>
      <c r="AR262" s="15" t="s">
        <v>122</v>
      </c>
      <c r="AT262" s="15" t="s">
        <v>117</v>
      </c>
      <c r="AU262" s="15" t="s">
        <v>81</v>
      </c>
      <c r="AY262" s="15" t="s">
        <v>115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5" t="s">
        <v>21</v>
      </c>
      <c r="BK262" s="183">
        <f>ROUND(I262*H262,2)</f>
        <v>0</v>
      </c>
      <c r="BL262" s="15" t="s">
        <v>122</v>
      </c>
      <c r="BM262" s="15" t="s">
        <v>396</v>
      </c>
    </row>
    <row r="263" spans="2:65" s="1" customFormat="1" ht="19.5">
      <c r="B263" s="32"/>
      <c r="C263" s="33"/>
      <c r="D263" s="184" t="s">
        <v>124</v>
      </c>
      <c r="E263" s="33"/>
      <c r="F263" s="185" t="s">
        <v>395</v>
      </c>
      <c r="G263" s="33"/>
      <c r="H263" s="33"/>
      <c r="I263" s="101"/>
      <c r="J263" s="33"/>
      <c r="K263" s="33"/>
      <c r="L263" s="36"/>
      <c r="M263" s="186"/>
      <c r="N263" s="58"/>
      <c r="O263" s="58"/>
      <c r="P263" s="58"/>
      <c r="Q263" s="58"/>
      <c r="R263" s="58"/>
      <c r="S263" s="58"/>
      <c r="T263" s="59"/>
      <c r="AT263" s="15" t="s">
        <v>124</v>
      </c>
      <c r="AU263" s="15" t="s">
        <v>81</v>
      </c>
    </row>
    <row r="264" spans="2:65" s="11" customFormat="1" ht="11.25">
      <c r="B264" s="187"/>
      <c r="C264" s="188"/>
      <c r="D264" s="184" t="s">
        <v>126</v>
      </c>
      <c r="E264" s="189" t="s">
        <v>1</v>
      </c>
      <c r="F264" s="190" t="s">
        <v>145</v>
      </c>
      <c r="G264" s="188"/>
      <c r="H264" s="191">
        <v>5</v>
      </c>
      <c r="I264" s="192"/>
      <c r="J264" s="188"/>
      <c r="K264" s="188"/>
      <c r="L264" s="193"/>
      <c r="M264" s="194"/>
      <c r="N264" s="195"/>
      <c r="O264" s="195"/>
      <c r="P264" s="195"/>
      <c r="Q264" s="195"/>
      <c r="R264" s="195"/>
      <c r="S264" s="195"/>
      <c r="T264" s="196"/>
      <c r="AT264" s="197" t="s">
        <v>126</v>
      </c>
      <c r="AU264" s="197" t="s">
        <v>81</v>
      </c>
      <c r="AV264" s="11" t="s">
        <v>81</v>
      </c>
      <c r="AW264" s="11" t="s">
        <v>35</v>
      </c>
      <c r="AX264" s="11" t="s">
        <v>72</v>
      </c>
      <c r="AY264" s="197" t="s">
        <v>115</v>
      </c>
    </row>
    <row r="265" spans="2:65" s="1" customFormat="1" ht="22.5" customHeight="1">
      <c r="B265" s="32"/>
      <c r="C265" s="172" t="s">
        <v>397</v>
      </c>
      <c r="D265" s="172" t="s">
        <v>117</v>
      </c>
      <c r="E265" s="173" t="s">
        <v>398</v>
      </c>
      <c r="F265" s="174" t="s">
        <v>399</v>
      </c>
      <c r="G265" s="175" t="s">
        <v>335</v>
      </c>
      <c r="H265" s="176">
        <v>7</v>
      </c>
      <c r="I265" s="177"/>
      <c r="J265" s="178">
        <f>ROUND(I265*H265,2)</f>
        <v>0</v>
      </c>
      <c r="K265" s="174" t="s">
        <v>1</v>
      </c>
      <c r="L265" s="36"/>
      <c r="M265" s="179" t="s">
        <v>1</v>
      </c>
      <c r="N265" s="180" t="s">
        <v>43</v>
      </c>
      <c r="O265" s="58"/>
      <c r="P265" s="181">
        <f>O265*H265</f>
        <v>0</v>
      </c>
      <c r="Q265" s="181">
        <v>0</v>
      </c>
      <c r="R265" s="181">
        <f>Q265*H265</f>
        <v>0</v>
      </c>
      <c r="S265" s="181">
        <v>0</v>
      </c>
      <c r="T265" s="182">
        <f>S265*H265</f>
        <v>0</v>
      </c>
      <c r="AR265" s="15" t="s">
        <v>122</v>
      </c>
      <c r="AT265" s="15" t="s">
        <v>117</v>
      </c>
      <c r="AU265" s="15" t="s">
        <v>81</v>
      </c>
      <c r="AY265" s="15" t="s">
        <v>115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5" t="s">
        <v>21</v>
      </c>
      <c r="BK265" s="183">
        <f>ROUND(I265*H265,2)</f>
        <v>0</v>
      </c>
      <c r="BL265" s="15" t="s">
        <v>122</v>
      </c>
      <c r="BM265" s="15" t="s">
        <v>400</v>
      </c>
    </row>
    <row r="266" spans="2:65" s="1" customFormat="1" ht="11.25">
      <c r="B266" s="32"/>
      <c r="C266" s="33"/>
      <c r="D266" s="184" t="s">
        <v>124</v>
      </c>
      <c r="E266" s="33"/>
      <c r="F266" s="185" t="s">
        <v>399</v>
      </c>
      <c r="G266" s="33"/>
      <c r="H266" s="33"/>
      <c r="I266" s="101"/>
      <c r="J266" s="33"/>
      <c r="K266" s="33"/>
      <c r="L266" s="36"/>
      <c r="M266" s="186"/>
      <c r="N266" s="58"/>
      <c r="O266" s="58"/>
      <c r="P266" s="58"/>
      <c r="Q266" s="58"/>
      <c r="R266" s="58"/>
      <c r="S266" s="58"/>
      <c r="T266" s="59"/>
      <c r="AT266" s="15" t="s">
        <v>124</v>
      </c>
      <c r="AU266" s="15" t="s">
        <v>81</v>
      </c>
    </row>
    <row r="267" spans="2:65" s="11" customFormat="1" ht="11.25">
      <c r="B267" s="187"/>
      <c r="C267" s="188"/>
      <c r="D267" s="184" t="s">
        <v>126</v>
      </c>
      <c r="E267" s="189" t="s">
        <v>1</v>
      </c>
      <c r="F267" s="190" t="s">
        <v>159</v>
      </c>
      <c r="G267" s="188"/>
      <c r="H267" s="191">
        <v>7</v>
      </c>
      <c r="I267" s="192"/>
      <c r="J267" s="188"/>
      <c r="K267" s="188"/>
      <c r="L267" s="193"/>
      <c r="M267" s="194"/>
      <c r="N267" s="195"/>
      <c r="O267" s="195"/>
      <c r="P267" s="195"/>
      <c r="Q267" s="195"/>
      <c r="R267" s="195"/>
      <c r="S267" s="195"/>
      <c r="T267" s="196"/>
      <c r="AT267" s="197" t="s">
        <v>126</v>
      </c>
      <c r="AU267" s="197" t="s">
        <v>81</v>
      </c>
      <c r="AV267" s="11" t="s">
        <v>81</v>
      </c>
      <c r="AW267" s="11" t="s">
        <v>35</v>
      </c>
      <c r="AX267" s="11" t="s">
        <v>72</v>
      </c>
      <c r="AY267" s="197" t="s">
        <v>115</v>
      </c>
    </row>
    <row r="268" spans="2:65" s="10" customFormat="1" ht="22.9" customHeight="1">
      <c r="B268" s="156"/>
      <c r="C268" s="157"/>
      <c r="D268" s="158" t="s">
        <v>71</v>
      </c>
      <c r="E268" s="170" t="s">
        <v>401</v>
      </c>
      <c r="F268" s="170" t="s">
        <v>402</v>
      </c>
      <c r="G268" s="157"/>
      <c r="H268" s="157"/>
      <c r="I268" s="160"/>
      <c r="J268" s="171">
        <f>BK268</f>
        <v>0</v>
      </c>
      <c r="K268" s="157"/>
      <c r="L268" s="162"/>
      <c r="M268" s="163"/>
      <c r="N268" s="164"/>
      <c r="O268" s="164"/>
      <c r="P268" s="165">
        <f>SUM(P269:P274)</f>
        <v>0</v>
      </c>
      <c r="Q268" s="164"/>
      <c r="R268" s="165">
        <f>SUM(R269:R274)</f>
        <v>0</v>
      </c>
      <c r="S268" s="164"/>
      <c r="T268" s="166">
        <f>SUM(T269:T274)</f>
        <v>0</v>
      </c>
      <c r="AR268" s="167" t="s">
        <v>21</v>
      </c>
      <c r="AT268" s="168" t="s">
        <v>71</v>
      </c>
      <c r="AU268" s="168" t="s">
        <v>21</v>
      </c>
      <c r="AY268" s="167" t="s">
        <v>115</v>
      </c>
      <c r="BK268" s="169">
        <f>SUM(BK269:BK274)</f>
        <v>0</v>
      </c>
    </row>
    <row r="269" spans="2:65" s="1" customFormat="1" ht="16.5" customHeight="1">
      <c r="B269" s="32"/>
      <c r="C269" s="172" t="s">
        <v>403</v>
      </c>
      <c r="D269" s="172" t="s">
        <v>117</v>
      </c>
      <c r="E269" s="173" t="s">
        <v>404</v>
      </c>
      <c r="F269" s="174" t="s">
        <v>405</v>
      </c>
      <c r="G269" s="175" t="s">
        <v>200</v>
      </c>
      <c r="H269" s="176">
        <v>8.8390000000000004</v>
      </c>
      <c r="I269" s="177"/>
      <c r="J269" s="178">
        <f>ROUND(I269*H269,2)</f>
        <v>0</v>
      </c>
      <c r="K269" s="174" t="s">
        <v>1</v>
      </c>
      <c r="L269" s="36"/>
      <c r="M269" s="179" t="s">
        <v>1</v>
      </c>
      <c r="N269" s="180" t="s">
        <v>43</v>
      </c>
      <c r="O269" s="58"/>
      <c r="P269" s="181">
        <f>O269*H269</f>
        <v>0</v>
      </c>
      <c r="Q269" s="181">
        <v>0</v>
      </c>
      <c r="R269" s="181">
        <f>Q269*H269</f>
        <v>0</v>
      </c>
      <c r="S269" s="181">
        <v>0</v>
      </c>
      <c r="T269" s="182">
        <f>S269*H269</f>
        <v>0</v>
      </c>
      <c r="AR269" s="15" t="s">
        <v>122</v>
      </c>
      <c r="AT269" s="15" t="s">
        <v>117</v>
      </c>
      <c r="AU269" s="15" t="s">
        <v>81</v>
      </c>
      <c r="AY269" s="15" t="s">
        <v>115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5" t="s">
        <v>21</v>
      </c>
      <c r="BK269" s="183">
        <f>ROUND(I269*H269,2)</f>
        <v>0</v>
      </c>
      <c r="BL269" s="15" t="s">
        <v>122</v>
      </c>
      <c r="BM269" s="15" t="s">
        <v>406</v>
      </c>
    </row>
    <row r="270" spans="2:65" s="1" customFormat="1" ht="11.25">
      <c r="B270" s="32"/>
      <c r="C270" s="33"/>
      <c r="D270" s="184" t="s">
        <v>124</v>
      </c>
      <c r="E270" s="33"/>
      <c r="F270" s="185" t="s">
        <v>407</v>
      </c>
      <c r="G270" s="33"/>
      <c r="H270" s="33"/>
      <c r="I270" s="101"/>
      <c r="J270" s="33"/>
      <c r="K270" s="33"/>
      <c r="L270" s="36"/>
      <c r="M270" s="186"/>
      <c r="N270" s="58"/>
      <c r="O270" s="58"/>
      <c r="P270" s="58"/>
      <c r="Q270" s="58"/>
      <c r="R270" s="58"/>
      <c r="S270" s="58"/>
      <c r="T270" s="59"/>
      <c r="AT270" s="15" t="s">
        <v>124</v>
      </c>
      <c r="AU270" s="15" t="s">
        <v>81</v>
      </c>
    </row>
    <row r="271" spans="2:65" s="1" customFormat="1" ht="16.5" customHeight="1">
      <c r="B271" s="32"/>
      <c r="C271" s="172" t="s">
        <v>408</v>
      </c>
      <c r="D271" s="172" t="s">
        <v>117</v>
      </c>
      <c r="E271" s="173" t="s">
        <v>409</v>
      </c>
      <c r="F271" s="174" t="s">
        <v>410</v>
      </c>
      <c r="G271" s="175" t="s">
        <v>200</v>
      </c>
      <c r="H271" s="176">
        <v>8.8390000000000004</v>
      </c>
      <c r="I271" s="177"/>
      <c r="J271" s="178">
        <f>ROUND(I271*H271,2)</f>
        <v>0</v>
      </c>
      <c r="K271" s="174" t="s">
        <v>121</v>
      </c>
      <c r="L271" s="36"/>
      <c r="M271" s="179" t="s">
        <v>1</v>
      </c>
      <c r="N271" s="180" t="s">
        <v>43</v>
      </c>
      <c r="O271" s="58"/>
      <c r="P271" s="181">
        <f>O271*H271</f>
        <v>0</v>
      </c>
      <c r="Q271" s="181">
        <v>0</v>
      </c>
      <c r="R271" s="181">
        <f>Q271*H271</f>
        <v>0</v>
      </c>
      <c r="S271" s="181">
        <v>0</v>
      </c>
      <c r="T271" s="182">
        <f>S271*H271</f>
        <v>0</v>
      </c>
      <c r="AR271" s="15" t="s">
        <v>122</v>
      </c>
      <c r="AT271" s="15" t="s">
        <v>117</v>
      </c>
      <c r="AU271" s="15" t="s">
        <v>81</v>
      </c>
      <c r="AY271" s="15" t="s">
        <v>115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5" t="s">
        <v>21</v>
      </c>
      <c r="BK271" s="183">
        <f>ROUND(I271*H271,2)</f>
        <v>0</v>
      </c>
      <c r="BL271" s="15" t="s">
        <v>122</v>
      </c>
      <c r="BM271" s="15" t="s">
        <v>411</v>
      </c>
    </row>
    <row r="272" spans="2:65" s="1" customFormat="1" ht="11.25">
      <c r="B272" s="32"/>
      <c r="C272" s="33"/>
      <c r="D272" s="184" t="s">
        <v>124</v>
      </c>
      <c r="E272" s="33"/>
      <c r="F272" s="185" t="s">
        <v>412</v>
      </c>
      <c r="G272" s="33"/>
      <c r="H272" s="33"/>
      <c r="I272" s="101"/>
      <c r="J272" s="33"/>
      <c r="K272" s="33"/>
      <c r="L272" s="36"/>
      <c r="M272" s="186"/>
      <c r="N272" s="58"/>
      <c r="O272" s="58"/>
      <c r="P272" s="58"/>
      <c r="Q272" s="58"/>
      <c r="R272" s="58"/>
      <c r="S272" s="58"/>
      <c r="T272" s="59"/>
      <c r="AT272" s="15" t="s">
        <v>124</v>
      </c>
      <c r="AU272" s="15" t="s">
        <v>81</v>
      </c>
    </row>
    <row r="273" spans="2:65" s="1" customFormat="1" ht="16.5" customHeight="1">
      <c r="B273" s="32"/>
      <c r="C273" s="172" t="s">
        <v>413</v>
      </c>
      <c r="D273" s="172" t="s">
        <v>117</v>
      </c>
      <c r="E273" s="173" t="s">
        <v>414</v>
      </c>
      <c r="F273" s="174" t="s">
        <v>415</v>
      </c>
      <c r="G273" s="175" t="s">
        <v>200</v>
      </c>
      <c r="H273" s="176">
        <v>8.8390000000000004</v>
      </c>
      <c r="I273" s="177"/>
      <c r="J273" s="178">
        <f>ROUND(I273*H273,2)</f>
        <v>0</v>
      </c>
      <c r="K273" s="174" t="s">
        <v>1</v>
      </c>
      <c r="L273" s="36"/>
      <c r="M273" s="179" t="s">
        <v>1</v>
      </c>
      <c r="N273" s="180" t="s">
        <v>43</v>
      </c>
      <c r="O273" s="58"/>
      <c r="P273" s="181">
        <f>O273*H273</f>
        <v>0</v>
      </c>
      <c r="Q273" s="181">
        <v>0</v>
      </c>
      <c r="R273" s="181">
        <f>Q273*H273</f>
        <v>0</v>
      </c>
      <c r="S273" s="181">
        <v>0</v>
      </c>
      <c r="T273" s="182">
        <f>S273*H273</f>
        <v>0</v>
      </c>
      <c r="AR273" s="15" t="s">
        <v>122</v>
      </c>
      <c r="AT273" s="15" t="s">
        <v>117</v>
      </c>
      <c r="AU273" s="15" t="s">
        <v>81</v>
      </c>
      <c r="AY273" s="15" t="s">
        <v>115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5" t="s">
        <v>21</v>
      </c>
      <c r="BK273" s="183">
        <f>ROUND(I273*H273,2)</f>
        <v>0</v>
      </c>
      <c r="BL273" s="15" t="s">
        <v>122</v>
      </c>
      <c r="BM273" s="15" t="s">
        <v>416</v>
      </c>
    </row>
    <row r="274" spans="2:65" s="1" customFormat="1" ht="19.5">
      <c r="B274" s="32"/>
      <c r="C274" s="33"/>
      <c r="D274" s="184" t="s">
        <v>124</v>
      </c>
      <c r="E274" s="33"/>
      <c r="F274" s="185" t="s">
        <v>417</v>
      </c>
      <c r="G274" s="33"/>
      <c r="H274" s="33"/>
      <c r="I274" s="101"/>
      <c r="J274" s="33"/>
      <c r="K274" s="33"/>
      <c r="L274" s="36"/>
      <c r="M274" s="186"/>
      <c r="N274" s="58"/>
      <c r="O274" s="58"/>
      <c r="P274" s="58"/>
      <c r="Q274" s="58"/>
      <c r="R274" s="58"/>
      <c r="S274" s="58"/>
      <c r="T274" s="59"/>
      <c r="AT274" s="15" t="s">
        <v>124</v>
      </c>
      <c r="AU274" s="15" t="s">
        <v>81</v>
      </c>
    </row>
    <row r="275" spans="2:65" s="10" customFormat="1" ht="22.9" customHeight="1">
      <c r="B275" s="156"/>
      <c r="C275" s="157"/>
      <c r="D275" s="158" t="s">
        <v>71</v>
      </c>
      <c r="E275" s="170" t="s">
        <v>418</v>
      </c>
      <c r="F275" s="170" t="s">
        <v>419</v>
      </c>
      <c r="G275" s="157"/>
      <c r="H275" s="157"/>
      <c r="I275" s="160"/>
      <c r="J275" s="171">
        <f>BK275</f>
        <v>0</v>
      </c>
      <c r="K275" s="157"/>
      <c r="L275" s="162"/>
      <c r="M275" s="163"/>
      <c r="N275" s="164"/>
      <c r="O275" s="164"/>
      <c r="P275" s="165">
        <f>SUM(P276:P277)</f>
        <v>0</v>
      </c>
      <c r="Q275" s="164"/>
      <c r="R275" s="165">
        <f>SUM(R276:R277)</f>
        <v>0</v>
      </c>
      <c r="S275" s="164"/>
      <c r="T275" s="166">
        <f>SUM(T276:T277)</f>
        <v>0</v>
      </c>
      <c r="AR275" s="167" t="s">
        <v>21</v>
      </c>
      <c r="AT275" s="168" t="s">
        <v>71</v>
      </c>
      <c r="AU275" s="168" t="s">
        <v>21</v>
      </c>
      <c r="AY275" s="167" t="s">
        <v>115</v>
      </c>
      <c r="BK275" s="169">
        <f>SUM(BK276:BK277)</f>
        <v>0</v>
      </c>
    </row>
    <row r="276" spans="2:65" s="1" customFormat="1" ht="16.5" customHeight="1">
      <c r="B276" s="32"/>
      <c r="C276" s="172" t="s">
        <v>420</v>
      </c>
      <c r="D276" s="172" t="s">
        <v>117</v>
      </c>
      <c r="E276" s="173" t="s">
        <v>421</v>
      </c>
      <c r="F276" s="174" t="s">
        <v>422</v>
      </c>
      <c r="G276" s="175" t="s">
        <v>200</v>
      </c>
      <c r="H276" s="176">
        <v>168.423</v>
      </c>
      <c r="I276" s="177"/>
      <c r="J276" s="178">
        <f>ROUND(I276*H276,2)</f>
        <v>0</v>
      </c>
      <c r="K276" s="174" t="s">
        <v>121</v>
      </c>
      <c r="L276" s="36"/>
      <c r="M276" s="179" t="s">
        <v>1</v>
      </c>
      <c r="N276" s="180" t="s">
        <v>43</v>
      </c>
      <c r="O276" s="58"/>
      <c r="P276" s="181">
        <f>O276*H276</f>
        <v>0</v>
      </c>
      <c r="Q276" s="181">
        <v>0</v>
      </c>
      <c r="R276" s="181">
        <f>Q276*H276</f>
        <v>0</v>
      </c>
      <c r="S276" s="181">
        <v>0</v>
      </c>
      <c r="T276" s="182">
        <f>S276*H276</f>
        <v>0</v>
      </c>
      <c r="AR276" s="15" t="s">
        <v>122</v>
      </c>
      <c r="AT276" s="15" t="s">
        <v>117</v>
      </c>
      <c r="AU276" s="15" t="s">
        <v>81</v>
      </c>
      <c r="AY276" s="15" t="s">
        <v>115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5" t="s">
        <v>21</v>
      </c>
      <c r="BK276" s="183">
        <f>ROUND(I276*H276,2)</f>
        <v>0</v>
      </c>
      <c r="BL276" s="15" t="s">
        <v>122</v>
      </c>
      <c r="BM276" s="15" t="s">
        <v>423</v>
      </c>
    </row>
    <row r="277" spans="2:65" s="1" customFormat="1" ht="11.25">
      <c r="B277" s="32"/>
      <c r="C277" s="33"/>
      <c r="D277" s="184" t="s">
        <v>124</v>
      </c>
      <c r="E277" s="33"/>
      <c r="F277" s="185" t="s">
        <v>422</v>
      </c>
      <c r="G277" s="33"/>
      <c r="H277" s="33"/>
      <c r="I277" s="101"/>
      <c r="J277" s="33"/>
      <c r="K277" s="33"/>
      <c r="L277" s="36"/>
      <c r="M277" s="186"/>
      <c r="N277" s="58"/>
      <c r="O277" s="58"/>
      <c r="P277" s="58"/>
      <c r="Q277" s="58"/>
      <c r="R277" s="58"/>
      <c r="S277" s="58"/>
      <c r="T277" s="59"/>
      <c r="AT277" s="15" t="s">
        <v>124</v>
      </c>
      <c r="AU277" s="15" t="s">
        <v>81</v>
      </c>
    </row>
    <row r="278" spans="2:65" s="10" customFormat="1" ht="25.9" customHeight="1">
      <c r="B278" s="156"/>
      <c r="C278" s="157"/>
      <c r="D278" s="158" t="s">
        <v>71</v>
      </c>
      <c r="E278" s="159" t="s">
        <v>424</v>
      </c>
      <c r="F278" s="159" t="s">
        <v>425</v>
      </c>
      <c r="G278" s="157"/>
      <c r="H278" s="157"/>
      <c r="I278" s="160"/>
      <c r="J278" s="161">
        <f>BK278</f>
        <v>0</v>
      </c>
      <c r="K278" s="157"/>
      <c r="L278" s="162"/>
      <c r="M278" s="163"/>
      <c r="N278" s="164"/>
      <c r="O278" s="164"/>
      <c r="P278" s="165">
        <f>SUM(P279:P288)</f>
        <v>0</v>
      </c>
      <c r="Q278" s="164"/>
      <c r="R278" s="165">
        <f>SUM(R279:R288)</f>
        <v>0</v>
      </c>
      <c r="S278" s="164"/>
      <c r="T278" s="166">
        <f>SUM(T279:T288)</f>
        <v>0</v>
      </c>
      <c r="AR278" s="167" t="s">
        <v>145</v>
      </c>
      <c r="AT278" s="168" t="s">
        <v>71</v>
      </c>
      <c r="AU278" s="168" t="s">
        <v>72</v>
      </c>
      <c r="AY278" s="167" t="s">
        <v>115</v>
      </c>
      <c r="BK278" s="169">
        <f>SUM(BK279:BK288)</f>
        <v>0</v>
      </c>
    </row>
    <row r="279" spans="2:65" s="1" customFormat="1" ht="16.5" customHeight="1">
      <c r="B279" s="32"/>
      <c r="C279" s="172" t="s">
        <v>426</v>
      </c>
      <c r="D279" s="172" t="s">
        <v>117</v>
      </c>
      <c r="E279" s="173" t="s">
        <v>427</v>
      </c>
      <c r="F279" s="174" t="s">
        <v>428</v>
      </c>
      <c r="G279" s="175" t="s">
        <v>429</v>
      </c>
      <c r="H279" s="176">
        <v>1</v>
      </c>
      <c r="I279" s="177"/>
      <c r="J279" s="178">
        <f>ROUND(I279*H279,2)</f>
        <v>0</v>
      </c>
      <c r="K279" s="174" t="s">
        <v>121</v>
      </c>
      <c r="L279" s="36"/>
      <c r="M279" s="179" t="s">
        <v>1</v>
      </c>
      <c r="N279" s="180" t="s">
        <v>43</v>
      </c>
      <c r="O279" s="58"/>
      <c r="P279" s="181">
        <f>O279*H279</f>
        <v>0</v>
      </c>
      <c r="Q279" s="181">
        <v>0</v>
      </c>
      <c r="R279" s="181">
        <f>Q279*H279</f>
        <v>0</v>
      </c>
      <c r="S279" s="181">
        <v>0</v>
      </c>
      <c r="T279" s="182">
        <f>S279*H279</f>
        <v>0</v>
      </c>
      <c r="AR279" s="15" t="s">
        <v>430</v>
      </c>
      <c r="AT279" s="15" t="s">
        <v>117</v>
      </c>
      <c r="AU279" s="15" t="s">
        <v>21</v>
      </c>
      <c r="AY279" s="15" t="s">
        <v>115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5" t="s">
        <v>21</v>
      </c>
      <c r="BK279" s="183">
        <f>ROUND(I279*H279,2)</f>
        <v>0</v>
      </c>
      <c r="BL279" s="15" t="s">
        <v>430</v>
      </c>
      <c r="BM279" s="15" t="s">
        <v>431</v>
      </c>
    </row>
    <row r="280" spans="2:65" s="1" customFormat="1" ht="11.25">
      <c r="B280" s="32"/>
      <c r="C280" s="33"/>
      <c r="D280" s="184" t="s">
        <v>124</v>
      </c>
      <c r="E280" s="33"/>
      <c r="F280" s="185" t="s">
        <v>432</v>
      </c>
      <c r="G280" s="33"/>
      <c r="H280" s="33"/>
      <c r="I280" s="101"/>
      <c r="J280" s="33"/>
      <c r="K280" s="33"/>
      <c r="L280" s="36"/>
      <c r="M280" s="186"/>
      <c r="N280" s="58"/>
      <c r="O280" s="58"/>
      <c r="P280" s="58"/>
      <c r="Q280" s="58"/>
      <c r="R280" s="58"/>
      <c r="S280" s="58"/>
      <c r="T280" s="59"/>
      <c r="AT280" s="15" t="s">
        <v>124</v>
      </c>
      <c r="AU280" s="15" t="s">
        <v>21</v>
      </c>
    </row>
    <row r="281" spans="2:65" s="1" customFormat="1" ht="16.5" customHeight="1">
      <c r="B281" s="32"/>
      <c r="C281" s="172" t="s">
        <v>433</v>
      </c>
      <c r="D281" s="172" t="s">
        <v>117</v>
      </c>
      <c r="E281" s="173" t="s">
        <v>434</v>
      </c>
      <c r="F281" s="174" t="s">
        <v>435</v>
      </c>
      <c r="G281" s="175" t="s">
        <v>429</v>
      </c>
      <c r="H281" s="176">
        <v>1</v>
      </c>
      <c r="I281" s="177"/>
      <c r="J281" s="178">
        <f>ROUND(I281*H281,2)</f>
        <v>0</v>
      </c>
      <c r="K281" s="174" t="s">
        <v>121</v>
      </c>
      <c r="L281" s="36"/>
      <c r="M281" s="179" t="s">
        <v>1</v>
      </c>
      <c r="N281" s="180" t="s">
        <v>43</v>
      </c>
      <c r="O281" s="58"/>
      <c r="P281" s="181">
        <f>O281*H281</f>
        <v>0</v>
      </c>
      <c r="Q281" s="181">
        <v>0</v>
      </c>
      <c r="R281" s="181">
        <f>Q281*H281</f>
        <v>0</v>
      </c>
      <c r="S281" s="181">
        <v>0</v>
      </c>
      <c r="T281" s="182">
        <f>S281*H281</f>
        <v>0</v>
      </c>
      <c r="AR281" s="15" t="s">
        <v>430</v>
      </c>
      <c r="AT281" s="15" t="s">
        <v>117</v>
      </c>
      <c r="AU281" s="15" t="s">
        <v>21</v>
      </c>
      <c r="AY281" s="15" t="s">
        <v>115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5" t="s">
        <v>21</v>
      </c>
      <c r="BK281" s="183">
        <f>ROUND(I281*H281,2)</f>
        <v>0</v>
      </c>
      <c r="BL281" s="15" t="s">
        <v>430</v>
      </c>
      <c r="BM281" s="15" t="s">
        <v>436</v>
      </c>
    </row>
    <row r="282" spans="2:65" s="1" customFormat="1" ht="58.5">
      <c r="B282" s="32"/>
      <c r="C282" s="33"/>
      <c r="D282" s="184" t="s">
        <v>124</v>
      </c>
      <c r="E282" s="33"/>
      <c r="F282" s="185" t="s">
        <v>437</v>
      </c>
      <c r="G282" s="33"/>
      <c r="H282" s="33"/>
      <c r="I282" s="101"/>
      <c r="J282" s="33"/>
      <c r="K282" s="33"/>
      <c r="L282" s="36"/>
      <c r="M282" s="186"/>
      <c r="N282" s="58"/>
      <c r="O282" s="58"/>
      <c r="P282" s="58"/>
      <c r="Q282" s="58"/>
      <c r="R282" s="58"/>
      <c r="S282" s="58"/>
      <c r="T282" s="59"/>
      <c r="AT282" s="15" t="s">
        <v>124</v>
      </c>
      <c r="AU282" s="15" t="s">
        <v>21</v>
      </c>
    </row>
    <row r="283" spans="2:65" s="1" customFormat="1" ht="16.5" customHeight="1">
      <c r="B283" s="32"/>
      <c r="C283" s="172" t="s">
        <v>438</v>
      </c>
      <c r="D283" s="172" t="s">
        <v>117</v>
      </c>
      <c r="E283" s="173" t="s">
        <v>439</v>
      </c>
      <c r="F283" s="174" t="s">
        <v>440</v>
      </c>
      <c r="G283" s="175" t="s">
        <v>429</v>
      </c>
      <c r="H283" s="176">
        <v>1</v>
      </c>
      <c r="I283" s="177"/>
      <c r="J283" s="178">
        <f>ROUND(I283*H283,2)</f>
        <v>0</v>
      </c>
      <c r="K283" s="174" t="s">
        <v>121</v>
      </c>
      <c r="L283" s="36"/>
      <c r="M283" s="179" t="s">
        <v>1</v>
      </c>
      <c r="N283" s="180" t="s">
        <v>43</v>
      </c>
      <c r="O283" s="58"/>
      <c r="P283" s="181">
        <f>O283*H283</f>
        <v>0</v>
      </c>
      <c r="Q283" s="181">
        <v>0</v>
      </c>
      <c r="R283" s="181">
        <f>Q283*H283</f>
        <v>0</v>
      </c>
      <c r="S283" s="181">
        <v>0</v>
      </c>
      <c r="T283" s="182">
        <f>S283*H283</f>
        <v>0</v>
      </c>
      <c r="AR283" s="15" t="s">
        <v>430</v>
      </c>
      <c r="AT283" s="15" t="s">
        <v>117</v>
      </c>
      <c r="AU283" s="15" t="s">
        <v>21</v>
      </c>
      <c r="AY283" s="15" t="s">
        <v>115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5" t="s">
        <v>21</v>
      </c>
      <c r="BK283" s="183">
        <f>ROUND(I283*H283,2)</f>
        <v>0</v>
      </c>
      <c r="BL283" s="15" t="s">
        <v>430</v>
      </c>
      <c r="BM283" s="15" t="s">
        <v>441</v>
      </c>
    </row>
    <row r="284" spans="2:65" s="1" customFormat="1" ht="29.25">
      <c r="B284" s="32"/>
      <c r="C284" s="33"/>
      <c r="D284" s="184" t="s">
        <v>124</v>
      </c>
      <c r="E284" s="33"/>
      <c r="F284" s="185" t="s">
        <v>442</v>
      </c>
      <c r="G284" s="33"/>
      <c r="H284" s="33"/>
      <c r="I284" s="101"/>
      <c r="J284" s="33"/>
      <c r="K284" s="33"/>
      <c r="L284" s="36"/>
      <c r="M284" s="186"/>
      <c r="N284" s="58"/>
      <c r="O284" s="58"/>
      <c r="P284" s="58"/>
      <c r="Q284" s="58"/>
      <c r="R284" s="58"/>
      <c r="S284" s="58"/>
      <c r="T284" s="59"/>
      <c r="AT284" s="15" t="s">
        <v>124</v>
      </c>
      <c r="AU284" s="15" t="s">
        <v>21</v>
      </c>
    </row>
    <row r="285" spans="2:65" s="1" customFormat="1" ht="16.5" customHeight="1">
      <c r="B285" s="32"/>
      <c r="C285" s="172" t="s">
        <v>443</v>
      </c>
      <c r="D285" s="172" t="s">
        <v>117</v>
      </c>
      <c r="E285" s="173" t="s">
        <v>444</v>
      </c>
      <c r="F285" s="174" t="s">
        <v>445</v>
      </c>
      <c r="G285" s="175" t="s">
        <v>429</v>
      </c>
      <c r="H285" s="176">
        <v>1</v>
      </c>
      <c r="I285" s="177"/>
      <c r="J285" s="178">
        <f>ROUND(I285*H285,2)</f>
        <v>0</v>
      </c>
      <c r="K285" s="174" t="s">
        <v>121</v>
      </c>
      <c r="L285" s="36"/>
      <c r="M285" s="179" t="s">
        <v>1</v>
      </c>
      <c r="N285" s="180" t="s">
        <v>43</v>
      </c>
      <c r="O285" s="58"/>
      <c r="P285" s="181">
        <f>O285*H285</f>
        <v>0</v>
      </c>
      <c r="Q285" s="181">
        <v>0</v>
      </c>
      <c r="R285" s="181">
        <f>Q285*H285</f>
        <v>0</v>
      </c>
      <c r="S285" s="181">
        <v>0</v>
      </c>
      <c r="T285" s="182">
        <f>S285*H285</f>
        <v>0</v>
      </c>
      <c r="AR285" s="15" t="s">
        <v>430</v>
      </c>
      <c r="AT285" s="15" t="s">
        <v>117</v>
      </c>
      <c r="AU285" s="15" t="s">
        <v>21</v>
      </c>
      <c r="AY285" s="15" t="s">
        <v>115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5" t="s">
        <v>21</v>
      </c>
      <c r="BK285" s="183">
        <f>ROUND(I285*H285,2)</f>
        <v>0</v>
      </c>
      <c r="BL285" s="15" t="s">
        <v>430</v>
      </c>
      <c r="BM285" s="15" t="s">
        <v>446</v>
      </c>
    </row>
    <row r="286" spans="2:65" s="1" customFormat="1" ht="11.25">
      <c r="B286" s="32"/>
      <c r="C286" s="33"/>
      <c r="D286" s="184" t="s">
        <v>124</v>
      </c>
      <c r="E286" s="33"/>
      <c r="F286" s="185" t="s">
        <v>447</v>
      </c>
      <c r="G286" s="33"/>
      <c r="H286" s="33"/>
      <c r="I286" s="101"/>
      <c r="J286" s="33"/>
      <c r="K286" s="33"/>
      <c r="L286" s="36"/>
      <c r="M286" s="186"/>
      <c r="N286" s="58"/>
      <c r="O286" s="58"/>
      <c r="P286" s="58"/>
      <c r="Q286" s="58"/>
      <c r="R286" s="58"/>
      <c r="S286" s="58"/>
      <c r="T286" s="59"/>
      <c r="AT286" s="15" t="s">
        <v>124</v>
      </c>
      <c r="AU286" s="15" t="s">
        <v>21</v>
      </c>
    </row>
    <row r="287" spans="2:65" s="1" customFormat="1" ht="16.5" customHeight="1">
      <c r="B287" s="32"/>
      <c r="C287" s="172" t="s">
        <v>448</v>
      </c>
      <c r="D287" s="172" t="s">
        <v>117</v>
      </c>
      <c r="E287" s="173" t="s">
        <v>449</v>
      </c>
      <c r="F287" s="174" t="s">
        <v>450</v>
      </c>
      <c r="G287" s="175" t="s">
        <v>429</v>
      </c>
      <c r="H287" s="176">
        <v>1</v>
      </c>
      <c r="I287" s="177"/>
      <c r="J287" s="178">
        <f>ROUND(I287*H287,2)</f>
        <v>0</v>
      </c>
      <c r="K287" s="174" t="s">
        <v>121</v>
      </c>
      <c r="L287" s="36"/>
      <c r="M287" s="179" t="s">
        <v>1</v>
      </c>
      <c r="N287" s="180" t="s">
        <v>43</v>
      </c>
      <c r="O287" s="58"/>
      <c r="P287" s="181">
        <f>O287*H287</f>
        <v>0</v>
      </c>
      <c r="Q287" s="181">
        <v>0</v>
      </c>
      <c r="R287" s="181">
        <f>Q287*H287</f>
        <v>0</v>
      </c>
      <c r="S287" s="181">
        <v>0</v>
      </c>
      <c r="T287" s="182">
        <f>S287*H287</f>
        <v>0</v>
      </c>
      <c r="AR287" s="15" t="s">
        <v>430</v>
      </c>
      <c r="AT287" s="15" t="s">
        <v>117</v>
      </c>
      <c r="AU287" s="15" t="s">
        <v>21</v>
      </c>
      <c r="AY287" s="15" t="s">
        <v>115</v>
      </c>
      <c r="BE287" s="183">
        <f>IF(N287="základní",J287,0)</f>
        <v>0</v>
      </c>
      <c r="BF287" s="183">
        <f>IF(N287="snížená",J287,0)</f>
        <v>0</v>
      </c>
      <c r="BG287" s="183">
        <f>IF(N287="zákl. přenesená",J287,0)</f>
        <v>0</v>
      </c>
      <c r="BH287" s="183">
        <f>IF(N287="sníž. přenesená",J287,0)</f>
        <v>0</v>
      </c>
      <c r="BI287" s="183">
        <f>IF(N287="nulová",J287,0)</f>
        <v>0</v>
      </c>
      <c r="BJ287" s="15" t="s">
        <v>21</v>
      </c>
      <c r="BK287" s="183">
        <f>ROUND(I287*H287,2)</f>
        <v>0</v>
      </c>
      <c r="BL287" s="15" t="s">
        <v>430</v>
      </c>
      <c r="BM287" s="15" t="s">
        <v>451</v>
      </c>
    </row>
    <row r="288" spans="2:65" s="1" customFormat="1" ht="11.25">
      <c r="B288" s="32"/>
      <c r="C288" s="33"/>
      <c r="D288" s="184" t="s">
        <v>124</v>
      </c>
      <c r="E288" s="33"/>
      <c r="F288" s="185" t="s">
        <v>452</v>
      </c>
      <c r="G288" s="33"/>
      <c r="H288" s="33"/>
      <c r="I288" s="101"/>
      <c r="J288" s="33"/>
      <c r="K288" s="33"/>
      <c r="L288" s="36"/>
      <c r="M288" s="229"/>
      <c r="N288" s="230"/>
      <c r="O288" s="230"/>
      <c r="P288" s="230"/>
      <c r="Q288" s="230"/>
      <c r="R288" s="230"/>
      <c r="S288" s="230"/>
      <c r="T288" s="231"/>
      <c r="AT288" s="15" t="s">
        <v>124</v>
      </c>
      <c r="AU288" s="15" t="s">
        <v>21</v>
      </c>
    </row>
    <row r="289" spans="2:12" s="1" customFormat="1" ht="6.95" customHeight="1">
      <c r="B289" s="44"/>
      <c r="C289" s="45"/>
      <c r="D289" s="45"/>
      <c r="E289" s="45"/>
      <c r="F289" s="45"/>
      <c r="G289" s="45"/>
      <c r="H289" s="45"/>
      <c r="I289" s="123"/>
      <c r="J289" s="45"/>
      <c r="K289" s="45"/>
      <c r="L289" s="36"/>
    </row>
  </sheetData>
  <sheetProtection algorithmName="SHA-512" hashValue="aXl3Qi7aJpWU90qDQz4mAnS2spMqMSV07Pi5gMVkeEC72eL1fZUuC57qls5Jy1hfuHdV5N3d6vLDD8DbWHFtFA==" saltValue="cPLICOBhgKPtIsh0pXk1s3JuX5bPmG7rUpuZr+yqvr0ZjhFQBnUa6DmOtj5xq61ouOx+Qgvo7bpd0/yV469s6Q==" spinCount="100000" sheet="1" objects="1" scenarios="1" formatColumns="0" formatRows="0" autoFilter="0"/>
  <autoFilter ref="C85:K28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5" t="s">
        <v>84</v>
      </c>
    </row>
    <row r="3" spans="2:46" ht="6.95" hidden="1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81</v>
      </c>
    </row>
    <row r="4" spans="2:46" ht="24.95" hidden="1" customHeight="1">
      <c r="B4" s="18"/>
      <c r="D4" s="99" t="s">
        <v>85</v>
      </c>
      <c r="L4" s="18"/>
      <c r="M4" s="22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100" t="s">
        <v>16</v>
      </c>
      <c r="L6" s="18"/>
    </row>
    <row r="7" spans="2:46" ht="16.5" hidden="1" customHeight="1">
      <c r="B7" s="18"/>
      <c r="E7" s="272" t="str">
        <f>'Rekapitulace stavby'!K6</f>
        <v>Revitalizace parkové plochy v ulici 5.května, Česká Lípa</v>
      </c>
      <c r="F7" s="273"/>
      <c r="G7" s="273"/>
      <c r="H7" s="273"/>
      <c r="L7" s="18"/>
    </row>
    <row r="8" spans="2:46" s="1" customFormat="1" ht="12" hidden="1" customHeight="1">
      <c r="B8" s="36"/>
      <c r="D8" s="100" t="s">
        <v>86</v>
      </c>
      <c r="I8" s="101"/>
      <c r="L8" s="36"/>
    </row>
    <row r="9" spans="2:46" s="1" customFormat="1" ht="36.950000000000003" hidden="1" customHeight="1">
      <c r="B9" s="36"/>
      <c r="E9" s="274" t="s">
        <v>453</v>
      </c>
      <c r="F9" s="275"/>
      <c r="G9" s="275"/>
      <c r="H9" s="275"/>
      <c r="I9" s="101"/>
      <c r="L9" s="36"/>
    </row>
    <row r="10" spans="2:46" s="1" customFormat="1" ht="11.25" hidden="1">
      <c r="B10" s="36"/>
      <c r="I10" s="101"/>
      <c r="L10" s="36"/>
    </row>
    <row r="11" spans="2:46" s="1" customFormat="1" ht="12" hidden="1" customHeight="1">
      <c r="B11" s="36"/>
      <c r="D11" s="100" t="s">
        <v>19</v>
      </c>
      <c r="F11" s="15" t="s">
        <v>1</v>
      </c>
      <c r="I11" s="102" t="s">
        <v>20</v>
      </c>
      <c r="J11" s="15" t="s">
        <v>1</v>
      </c>
      <c r="L11" s="36"/>
    </row>
    <row r="12" spans="2:46" s="1" customFormat="1" ht="12" hidden="1" customHeight="1">
      <c r="B12" s="36"/>
      <c r="D12" s="100" t="s">
        <v>22</v>
      </c>
      <c r="F12" s="15" t="s">
        <v>29</v>
      </c>
      <c r="I12" s="102" t="s">
        <v>24</v>
      </c>
      <c r="J12" s="103">
        <f>'Rekapitulace stavby'!AN8</f>
        <v>43693</v>
      </c>
      <c r="L12" s="36"/>
    </row>
    <row r="13" spans="2:46" s="1" customFormat="1" ht="10.9" hidden="1" customHeight="1">
      <c r="B13" s="36"/>
      <c r="I13" s="101"/>
      <c r="L13" s="36"/>
    </row>
    <row r="14" spans="2:46" s="1" customFormat="1" ht="12" hidden="1" customHeight="1">
      <c r="B14" s="36"/>
      <c r="D14" s="100" t="s">
        <v>27</v>
      </c>
      <c r="I14" s="102" t="s">
        <v>28</v>
      </c>
      <c r="J14" s="15" t="str">
        <f>IF('Rekapitulace stavby'!AN10="","",'Rekapitulace stavby'!AN10)</f>
        <v/>
      </c>
      <c r="L14" s="36"/>
    </row>
    <row r="15" spans="2:46" s="1" customFormat="1" ht="18" hidden="1" customHeight="1">
      <c r="B15" s="36"/>
      <c r="E15" s="15" t="str">
        <f>IF('Rekapitulace stavby'!E11="","",'Rekapitulace stavby'!E11)</f>
        <v xml:space="preserve"> </v>
      </c>
      <c r="I15" s="102" t="s">
        <v>30</v>
      </c>
      <c r="J15" s="15" t="str">
        <f>IF('Rekapitulace stavby'!AN11="","",'Rekapitulace stavby'!AN11)</f>
        <v/>
      </c>
      <c r="L15" s="36"/>
    </row>
    <row r="16" spans="2:46" s="1" customFormat="1" ht="6.95" hidden="1" customHeight="1">
      <c r="B16" s="36"/>
      <c r="I16" s="101"/>
      <c r="L16" s="36"/>
    </row>
    <row r="17" spans="2:12" s="1" customFormat="1" ht="12" hidden="1" customHeight="1">
      <c r="B17" s="36"/>
      <c r="D17" s="100" t="s">
        <v>31</v>
      </c>
      <c r="I17" s="102" t="s">
        <v>28</v>
      </c>
      <c r="J17" s="28" t="str">
        <f>'Rekapitulace stavby'!AN13</f>
        <v>Vyplň údaj</v>
      </c>
      <c r="L17" s="36"/>
    </row>
    <row r="18" spans="2:12" s="1" customFormat="1" ht="18" hidden="1" customHeight="1">
      <c r="B18" s="36"/>
      <c r="E18" s="276" t="str">
        <f>'Rekapitulace stavby'!E14</f>
        <v>Vyplň údaj</v>
      </c>
      <c r="F18" s="277"/>
      <c r="G18" s="277"/>
      <c r="H18" s="277"/>
      <c r="I18" s="102" t="s">
        <v>30</v>
      </c>
      <c r="J18" s="28" t="str">
        <f>'Rekapitulace stavby'!AN14</f>
        <v>Vyplň údaj</v>
      </c>
      <c r="L18" s="36"/>
    </row>
    <row r="19" spans="2:12" s="1" customFormat="1" ht="6.95" hidden="1" customHeight="1">
      <c r="B19" s="36"/>
      <c r="I19" s="101"/>
      <c r="L19" s="36"/>
    </row>
    <row r="20" spans="2:12" s="1" customFormat="1" ht="12" hidden="1" customHeight="1">
      <c r="B20" s="36"/>
      <c r="D20" s="100" t="s">
        <v>33</v>
      </c>
      <c r="I20" s="102" t="s">
        <v>28</v>
      </c>
      <c r="J20" s="15" t="str">
        <f>IF('Rekapitulace stavby'!AN16="","",'Rekapitulace stavby'!AN16)</f>
        <v/>
      </c>
      <c r="L20" s="36"/>
    </row>
    <row r="21" spans="2:12" s="1" customFormat="1" ht="18" hidden="1" customHeight="1">
      <c r="B21" s="36"/>
      <c r="E21" s="15" t="str">
        <f>IF('Rekapitulace stavby'!E17="","",'Rekapitulace stavby'!E17)</f>
        <v>Ing. Martina Hřebřinová</v>
      </c>
      <c r="I21" s="102" t="s">
        <v>30</v>
      </c>
      <c r="J21" s="15" t="str">
        <f>IF('Rekapitulace stavby'!AN17="","",'Rekapitulace stavby'!AN17)</f>
        <v/>
      </c>
      <c r="L21" s="36"/>
    </row>
    <row r="22" spans="2:12" s="1" customFormat="1" ht="6.95" hidden="1" customHeight="1">
      <c r="B22" s="36"/>
      <c r="I22" s="101"/>
      <c r="L22" s="36"/>
    </row>
    <row r="23" spans="2:12" s="1" customFormat="1" ht="12" hidden="1" customHeight="1">
      <c r="B23" s="36"/>
      <c r="D23" s="100" t="s">
        <v>36</v>
      </c>
      <c r="I23" s="102" t="s">
        <v>28</v>
      </c>
      <c r="J23" s="15" t="str">
        <f>IF('Rekapitulace stavby'!AN19="","",'Rekapitulace stavby'!AN19)</f>
        <v/>
      </c>
      <c r="L23" s="36"/>
    </row>
    <row r="24" spans="2:12" s="1" customFormat="1" ht="18" hidden="1" customHeight="1">
      <c r="B24" s="36"/>
      <c r="E24" s="15" t="str">
        <f>IF('Rekapitulace stavby'!E20="","",'Rekapitulace stavby'!E20)</f>
        <v xml:space="preserve"> </v>
      </c>
      <c r="I24" s="102" t="s">
        <v>30</v>
      </c>
      <c r="J24" s="15" t="str">
        <f>IF('Rekapitulace stavby'!AN20="","",'Rekapitulace stavby'!AN20)</f>
        <v/>
      </c>
      <c r="L24" s="36"/>
    </row>
    <row r="25" spans="2:12" s="1" customFormat="1" ht="6.95" hidden="1" customHeight="1">
      <c r="B25" s="36"/>
      <c r="I25" s="101"/>
      <c r="L25" s="36"/>
    </row>
    <row r="26" spans="2:12" s="1" customFormat="1" ht="12" hidden="1" customHeight="1">
      <c r="B26" s="36"/>
      <c r="D26" s="100" t="s">
        <v>37</v>
      </c>
      <c r="I26" s="101"/>
      <c r="L26" s="36"/>
    </row>
    <row r="27" spans="2:12" s="6" customFormat="1" ht="16.5" hidden="1" customHeight="1">
      <c r="B27" s="104"/>
      <c r="E27" s="278" t="s">
        <v>1</v>
      </c>
      <c r="F27" s="278"/>
      <c r="G27" s="278"/>
      <c r="H27" s="278"/>
      <c r="I27" s="105"/>
      <c r="L27" s="104"/>
    </row>
    <row r="28" spans="2:12" s="1" customFormat="1" ht="6.95" hidden="1" customHeight="1">
      <c r="B28" s="36"/>
      <c r="I28" s="101"/>
      <c r="L28" s="36"/>
    </row>
    <row r="29" spans="2:12" s="1" customFormat="1" ht="6.95" hidden="1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hidden="1" customHeight="1">
      <c r="B30" s="36"/>
      <c r="D30" s="107" t="s">
        <v>38</v>
      </c>
      <c r="I30" s="101"/>
      <c r="J30" s="108">
        <f>ROUND(J82, 2)</f>
        <v>0</v>
      </c>
      <c r="L30" s="36"/>
    </row>
    <row r="31" spans="2:12" s="1" customFormat="1" ht="6.95" hidden="1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hidden="1" customHeight="1">
      <c r="B32" s="36"/>
      <c r="F32" s="109" t="s">
        <v>40</v>
      </c>
      <c r="I32" s="110" t="s">
        <v>39</v>
      </c>
      <c r="J32" s="109" t="s">
        <v>41</v>
      </c>
      <c r="L32" s="36"/>
    </row>
    <row r="33" spans="2:12" s="1" customFormat="1" ht="14.45" hidden="1" customHeight="1">
      <c r="B33" s="36"/>
      <c r="D33" s="100" t="s">
        <v>42</v>
      </c>
      <c r="E33" s="100" t="s">
        <v>43</v>
      </c>
      <c r="F33" s="111">
        <f>ROUND((SUM(BE82:BE167)),  2)</f>
        <v>0</v>
      </c>
      <c r="I33" s="112">
        <v>0.21</v>
      </c>
      <c r="J33" s="111">
        <f>ROUND(((SUM(BE82:BE167))*I33),  2)</f>
        <v>0</v>
      </c>
      <c r="L33" s="36"/>
    </row>
    <row r="34" spans="2:12" s="1" customFormat="1" ht="14.45" hidden="1" customHeight="1">
      <c r="B34" s="36"/>
      <c r="E34" s="100" t="s">
        <v>44</v>
      </c>
      <c r="F34" s="111">
        <f>ROUND((SUM(BF82:BF167)),  2)</f>
        <v>0</v>
      </c>
      <c r="I34" s="112">
        <v>0.15</v>
      </c>
      <c r="J34" s="111">
        <f>ROUND(((SUM(BF82:BF167))*I34),  2)</f>
        <v>0</v>
      </c>
      <c r="L34" s="36"/>
    </row>
    <row r="35" spans="2:12" s="1" customFormat="1" ht="14.45" hidden="1" customHeight="1">
      <c r="B35" s="36"/>
      <c r="E35" s="100" t="s">
        <v>45</v>
      </c>
      <c r="F35" s="111">
        <f>ROUND((SUM(BG82:BG167)),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46</v>
      </c>
      <c r="F36" s="111">
        <f>ROUND((SUM(BH82:BH167)),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47</v>
      </c>
      <c r="F37" s="111">
        <f>ROUND((SUM(BI82:BI167)),  2)</f>
        <v>0</v>
      </c>
      <c r="I37" s="112">
        <v>0</v>
      </c>
      <c r="J37" s="111">
        <f>0</f>
        <v>0</v>
      </c>
      <c r="L37" s="36"/>
    </row>
    <row r="38" spans="2:12" s="1" customFormat="1" ht="6.95" hidden="1" customHeight="1">
      <c r="B38" s="36"/>
      <c r="I38" s="101"/>
      <c r="L38" s="36"/>
    </row>
    <row r="39" spans="2:12" s="1" customFormat="1" ht="25.35" hidden="1" customHeight="1">
      <c r="B39" s="36"/>
      <c r="C39" s="113"/>
      <c r="D39" s="114" t="s">
        <v>48</v>
      </c>
      <c r="E39" s="115"/>
      <c r="F39" s="115"/>
      <c r="G39" s="116" t="s">
        <v>49</v>
      </c>
      <c r="H39" s="117" t="s">
        <v>50</v>
      </c>
      <c r="I39" s="118"/>
      <c r="J39" s="119">
        <f>SUM(J30:J37)</f>
        <v>0</v>
      </c>
      <c r="K39" s="120"/>
      <c r="L39" s="36"/>
    </row>
    <row r="40" spans="2:12" s="1" customFormat="1" ht="14.45" hidden="1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1" spans="2:12" ht="11.25" hidden="1"/>
    <row r="42" spans="2:12" ht="11.25" hidden="1"/>
    <row r="43" spans="2:12" ht="11.25" hidden="1"/>
    <row r="44" spans="2:12" s="1" customFormat="1" ht="6.95" hidden="1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hidden="1" customHeight="1">
      <c r="B45" s="32"/>
      <c r="C45" s="21" t="s">
        <v>88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hidden="1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hidden="1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hidden="1" customHeight="1">
      <c r="B48" s="32"/>
      <c r="C48" s="33"/>
      <c r="D48" s="33"/>
      <c r="E48" s="279" t="str">
        <f>E7</f>
        <v>Revitalizace parkové plochy v ulici 5.května, Česká Lípa</v>
      </c>
      <c r="F48" s="280"/>
      <c r="G48" s="280"/>
      <c r="H48" s="280"/>
      <c r="I48" s="101"/>
      <c r="J48" s="33"/>
      <c r="K48" s="33"/>
      <c r="L48" s="36"/>
    </row>
    <row r="49" spans="2:47" s="1" customFormat="1" ht="12" hidden="1" customHeight="1">
      <c r="B49" s="32"/>
      <c r="C49" s="27" t="s">
        <v>86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hidden="1" customHeight="1">
      <c r="B50" s="32"/>
      <c r="C50" s="33"/>
      <c r="D50" s="33"/>
      <c r="E50" s="251" t="str">
        <f>E9</f>
        <v>SO 401 - Veřejné osvětlení</v>
      </c>
      <c r="F50" s="250"/>
      <c r="G50" s="250"/>
      <c r="H50" s="250"/>
      <c r="I50" s="101"/>
      <c r="J50" s="33"/>
      <c r="K50" s="33"/>
      <c r="L50" s="36"/>
    </row>
    <row r="51" spans="2:47" s="1" customFormat="1" ht="6.95" hidden="1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hidden="1" customHeight="1">
      <c r="B52" s="32"/>
      <c r="C52" s="27" t="s">
        <v>22</v>
      </c>
      <c r="D52" s="33"/>
      <c r="E52" s="33"/>
      <c r="F52" s="25" t="str">
        <f>F12</f>
        <v xml:space="preserve"> </v>
      </c>
      <c r="G52" s="33"/>
      <c r="H52" s="33"/>
      <c r="I52" s="102" t="s">
        <v>24</v>
      </c>
      <c r="J52" s="53">
        <f>IF(J12="","",J12)</f>
        <v>43693</v>
      </c>
      <c r="K52" s="33"/>
      <c r="L52" s="36"/>
    </row>
    <row r="53" spans="2:47" s="1" customFormat="1" ht="6.95" hidden="1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hidden="1" customHeight="1">
      <c r="B54" s="32"/>
      <c r="C54" s="27" t="s">
        <v>27</v>
      </c>
      <c r="D54" s="33"/>
      <c r="E54" s="33"/>
      <c r="F54" s="25" t="str">
        <f>E15</f>
        <v xml:space="preserve"> </v>
      </c>
      <c r="G54" s="33"/>
      <c r="H54" s="33"/>
      <c r="I54" s="102" t="s">
        <v>33</v>
      </c>
      <c r="J54" s="30" t="str">
        <f>E21</f>
        <v>Ing. Martina Hřebřinová</v>
      </c>
      <c r="K54" s="33"/>
      <c r="L54" s="36"/>
    </row>
    <row r="55" spans="2:47" s="1" customFormat="1" ht="13.7" hidden="1" customHeight="1">
      <c r="B55" s="32"/>
      <c r="C55" s="27" t="s">
        <v>31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 xml:space="preserve"> </v>
      </c>
      <c r="K55" s="33"/>
      <c r="L55" s="36"/>
    </row>
    <row r="56" spans="2:47" s="1" customFormat="1" ht="10.35" hidden="1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hidden="1" customHeight="1">
      <c r="B57" s="32"/>
      <c r="C57" s="127" t="s">
        <v>89</v>
      </c>
      <c r="D57" s="128"/>
      <c r="E57" s="128"/>
      <c r="F57" s="128"/>
      <c r="G57" s="128"/>
      <c r="H57" s="128"/>
      <c r="I57" s="129"/>
      <c r="J57" s="130" t="s">
        <v>90</v>
      </c>
      <c r="K57" s="128"/>
      <c r="L57" s="36"/>
    </row>
    <row r="58" spans="2:47" s="1" customFormat="1" ht="10.35" hidden="1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hidden="1" customHeight="1">
      <c r="B59" s="32"/>
      <c r="C59" s="131" t="s">
        <v>91</v>
      </c>
      <c r="D59" s="33"/>
      <c r="E59" s="33"/>
      <c r="F59" s="33"/>
      <c r="G59" s="33"/>
      <c r="H59" s="33"/>
      <c r="I59" s="101"/>
      <c r="J59" s="71">
        <f>J82</f>
        <v>0</v>
      </c>
      <c r="K59" s="33"/>
      <c r="L59" s="36"/>
      <c r="AU59" s="15" t="s">
        <v>92</v>
      </c>
    </row>
    <row r="60" spans="2:47" s="7" customFormat="1" ht="24.95" hidden="1" customHeight="1">
      <c r="B60" s="132"/>
      <c r="C60" s="133"/>
      <c r="D60" s="134" t="s">
        <v>454</v>
      </c>
      <c r="E60" s="135"/>
      <c r="F60" s="135"/>
      <c r="G60" s="135"/>
      <c r="H60" s="135"/>
      <c r="I60" s="136"/>
      <c r="J60" s="137">
        <f>J83</f>
        <v>0</v>
      </c>
      <c r="K60" s="133"/>
      <c r="L60" s="138"/>
    </row>
    <row r="61" spans="2:47" s="7" customFormat="1" ht="24.95" hidden="1" customHeight="1">
      <c r="B61" s="132"/>
      <c r="C61" s="133"/>
      <c r="D61" s="134" t="s">
        <v>455</v>
      </c>
      <c r="E61" s="135"/>
      <c r="F61" s="135"/>
      <c r="G61" s="135"/>
      <c r="H61" s="135"/>
      <c r="I61" s="136"/>
      <c r="J61" s="137">
        <f>J138</f>
        <v>0</v>
      </c>
      <c r="K61" s="133"/>
      <c r="L61" s="138"/>
    </row>
    <row r="62" spans="2:47" s="7" customFormat="1" ht="24.95" hidden="1" customHeight="1">
      <c r="B62" s="132"/>
      <c r="C62" s="133"/>
      <c r="D62" s="134" t="s">
        <v>456</v>
      </c>
      <c r="E62" s="135"/>
      <c r="F62" s="135"/>
      <c r="G62" s="135"/>
      <c r="H62" s="135"/>
      <c r="I62" s="136"/>
      <c r="J62" s="137">
        <f>J155</f>
        <v>0</v>
      </c>
      <c r="K62" s="133"/>
      <c r="L62" s="138"/>
    </row>
    <row r="63" spans="2:47" s="1" customFormat="1" ht="21.75" hidden="1" customHeight="1">
      <c r="B63" s="32"/>
      <c r="C63" s="33"/>
      <c r="D63" s="33"/>
      <c r="E63" s="33"/>
      <c r="F63" s="33"/>
      <c r="G63" s="33"/>
      <c r="H63" s="33"/>
      <c r="I63" s="101"/>
      <c r="J63" s="33"/>
      <c r="K63" s="33"/>
      <c r="L63" s="36"/>
    </row>
    <row r="64" spans="2:47" s="1" customFormat="1" ht="6.95" hidden="1" customHeight="1">
      <c r="B64" s="44"/>
      <c r="C64" s="45"/>
      <c r="D64" s="45"/>
      <c r="E64" s="45"/>
      <c r="F64" s="45"/>
      <c r="G64" s="45"/>
      <c r="H64" s="45"/>
      <c r="I64" s="123"/>
      <c r="J64" s="45"/>
      <c r="K64" s="45"/>
      <c r="L64" s="36"/>
    </row>
    <row r="65" spans="2:12" ht="11.25" hidden="1"/>
    <row r="66" spans="2:12" ht="11.25" hidden="1"/>
    <row r="67" spans="2:12" ht="11.25" hidden="1"/>
    <row r="68" spans="2:12" s="1" customFormat="1" ht="6.95" customHeight="1">
      <c r="B68" s="46"/>
      <c r="C68" s="47"/>
      <c r="D68" s="47"/>
      <c r="E68" s="47"/>
      <c r="F68" s="47"/>
      <c r="G68" s="47"/>
      <c r="H68" s="47"/>
      <c r="I68" s="126"/>
      <c r="J68" s="47"/>
      <c r="K68" s="47"/>
      <c r="L68" s="36"/>
    </row>
    <row r="69" spans="2:12" s="1" customFormat="1" ht="24.95" customHeight="1">
      <c r="B69" s="32"/>
      <c r="C69" s="21" t="s">
        <v>100</v>
      </c>
      <c r="D69" s="33"/>
      <c r="E69" s="33"/>
      <c r="F69" s="33"/>
      <c r="G69" s="33"/>
      <c r="H69" s="33"/>
      <c r="I69" s="101"/>
      <c r="J69" s="33"/>
      <c r="K69" s="33"/>
      <c r="L69" s="36"/>
    </row>
    <row r="70" spans="2:12" s="1" customFormat="1" ht="6.95" customHeight="1">
      <c r="B70" s="32"/>
      <c r="C70" s="33"/>
      <c r="D70" s="33"/>
      <c r="E70" s="33"/>
      <c r="F70" s="33"/>
      <c r="G70" s="33"/>
      <c r="H70" s="33"/>
      <c r="I70" s="101"/>
      <c r="J70" s="33"/>
      <c r="K70" s="33"/>
      <c r="L70" s="36"/>
    </row>
    <row r="71" spans="2:12" s="1" customFormat="1" ht="12" customHeight="1">
      <c r="B71" s="32"/>
      <c r="C71" s="27" t="s">
        <v>16</v>
      </c>
      <c r="D71" s="33"/>
      <c r="E71" s="33"/>
      <c r="F71" s="33"/>
      <c r="G71" s="33"/>
      <c r="H71" s="33"/>
      <c r="I71" s="101"/>
      <c r="J71" s="33"/>
      <c r="K71" s="33"/>
      <c r="L71" s="36"/>
    </row>
    <row r="72" spans="2:12" s="1" customFormat="1" ht="16.5" customHeight="1">
      <c r="B72" s="32"/>
      <c r="C72" s="33"/>
      <c r="D72" s="33"/>
      <c r="E72" s="279" t="str">
        <f>E7</f>
        <v>Revitalizace parkové plochy v ulici 5.května, Česká Lípa</v>
      </c>
      <c r="F72" s="280"/>
      <c r="G72" s="280"/>
      <c r="H72" s="280"/>
      <c r="I72" s="101"/>
      <c r="J72" s="33"/>
      <c r="K72" s="33"/>
      <c r="L72" s="36"/>
    </row>
    <row r="73" spans="2:12" s="1" customFormat="1" ht="12" customHeight="1">
      <c r="B73" s="32"/>
      <c r="C73" s="27" t="s">
        <v>86</v>
      </c>
      <c r="D73" s="33"/>
      <c r="E73" s="33"/>
      <c r="F73" s="33"/>
      <c r="G73" s="33"/>
      <c r="H73" s="33"/>
      <c r="I73" s="101"/>
      <c r="J73" s="33"/>
      <c r="K73" s="33"/>
      <c r="L73" s="36"/>
    </row>
    <row r="74" spans="2:12" s="1" customFormat="1" ht="16.5" customHeight="1">
      <c r="B74" s="32"/>
      <c r="C74" s="33"/>
      <c r="D74" s="33"/>
      <c r="E74" s="251" t="str">
        <f>E9</f>
        <v>SO 401 - Veřejné osvětlení</v>
      </c>
      <c r="F74" s="250"/>
      <c r="G74" s="250"/>
      <c r="H74" s="250"/>
      <c r="I74" s="101"/>
      <c r="J74" s="33"/>
      <c r="K74" s="33"/>
      <c r="L74" s="36"/>
    </row>
    <row r="75" spans="2:12" s="1" customFormat="1" ht="6.95" customHeight="1">
      <c r="B75" s="32"/>
      <c r="C75" s="33"/>
      <c r="D75" s="33"/>
      <c r="E75" s="33"/>
      <c r="F75" s="33"/>
      <c r="G75" s="33"/>
      <c r="H75" s="33"/>
      <c r="I75" s="101"/>
      <c r="J75" s="33"/>
      <c r="K75" s="33"/>
      <c r="L75" s="36"/>
    </row>
    <row r="76" spans="2:12" s="1" customFormat="1" ht="12" customHeight="1">
      <c r="B76" s="32"/>
      <c r="C76" s="27" t="s">
        <v>22</v>
      </c>
      <c r="D76" s="33"/>
      <c r="E76" s="33"/>
      <c r="F76" s="25" t="str">
        <f>F12</f>
        <v xml:space="preserve"> </v>
      </c>
      <c r="G76" s="33"/>
      <c r="H76" s="33"/>
      <c r="I76" s="102" t="s">
        <v>24</v>
      </c>
      <c r="J76" s="53">
        <f>IF(J12="","",J12)</f>
        <v>43693</v>
      </c>
      <c r="K76" s="33"/>
      <c r="L76" s="36"/>
    </row>
    <row r="77" spans="2:12" s="1" customFormat="1" ht="6.95" customHeight="1">
      <c r="B77" s="32"/>
      <c r="C77" s="33"/>
      <c r="D77" s="33"/>
      <c r="E77" s="33"/>
      <c r="F77" s="33"/>
      <c r="G77" s="33"/>
      <c r="H77" s="33"/>
      <c r="I77" s="101"/>
      <c r="J77" s="33"/>
      <c r="K77" s="33"/>
      <c r="L77" s="36"/>
    </row>
    <row r="78" spans="2:12" s="1" customFormat="1" ht="13.7" customHeight="1">
      <c r="B78" s="32"/>
      <c r="C78" s="27" t="s">
        <v>27</v>
      </c>
      <c r="D78" s="33"/>
      <c r="E78" s="33"/>
      <c r="F78" s="25" t="str">
        <f>E15</f>
        <v xml:space="preserve"> </v>
      </c>
      <c r="G78" s="33"/>
      <c r="H78" s="33"/>
      <c r="I78" s="102" t="s">
        <v>33</v>
      </c>
      <c r="J78" s="30" t="str">
        <f>E21</f>
        <v>Ing. Martina Hřebřinová</v>
      </c>
      <c r="K78" s="33"/>
      <c r="L78" s="36"/>
    </row>
    <row r="79" spans="2:12" s="1" customFormat="1" ht="13.7" customHeight="1">
      <c r="B79" s="32"/>
      <c r="C79" s="27" t="s">
        <v>31</v>
      </c>
      <c r="D79" s="33"/>
      <c r="E79" s="33"/>
      <c r="F79" s="25" t="str">
        <f>IF(E18="","",E18)</f>
        <v>Vyplň údaj</v>
      </c>
      <c r="G79" s="33"/>
      <c r="H79" s="33"/>
      <c r="I79" s="102" t="s">
        <v>36</v>
      </c>
      <c r="J79" s="30" t="str">
        <f>E24</f>
        <v xml:space="preserve"> </v>
      </c>
      <c r="K79" s="33"/>
      <c r="L79" s="36"/>
    </row>
    <row r="80" spans="2:12" s="1" customFormat="1" ht="10.35" customHeight="1">
      <c r="B80" s="32"/>
      <c r="C80" s="33"/>
      <c r="D80" s="33"/>
      <c r="E80" s="33"/>
      <c r="F80" s="33"/>
      <c r="G80" s="33"/>
      <c r="H80" s="33"/>
      <c r="I80" s="101"/>
      <c r="J80" s="33"/>
      <c r="K80" s="33"/>
      <c r="L80" s="36"/>
    </row>
    <row r="81" spans="2:65" s="9" customFormat="1" ht="29.25" customHeight="1">
      <c r="B81" s="146"/>
      <c r="C81" s="147" t="s">
        <v>101</v>
      </c>
      <c r="D81" s="148" t="s">
        <v>57</v>
      </c>
      <c r="E81" s="148" t="s">
        <v>53</v>
      </c>
      <c r="F81" s="148" t="s">
        <v>54</v>
      </c>
      <c r="G81" s="148" t="s">
        <v>102</v>
      </c>
      <c r="H81" s="148" t="s">
        <v>103</v>
      </c>
      <c r="I81" s="149" t="s">
        <v>104</v>
      </c>
      <c r="J81" s="148" t="s">
        <v>90</v>
      </c>
      <c r="K81" s="150" t="s">
        <v>105</v>
      </c>
      <c r="L81" s="151"/>
      <c r="M81" s="62" t="s">
        <v>1</v>
      </c>
      <c r="N81" s="63" t="s">
        <v>42</v>
      </c>
      <c r="O81" s="63" t="s">
        <v>106</v>
      </c>
      <c r="P81" s="63" t="s">
        <v>107</v>
      </c>
      <c r="Q81" s="63" t="s">
        <v>108</v>
      </c>
      <c r="R81" s="63" t="s">
        <v>109</v>
      </c>
      <c r="S81" s="63" t="s">
        <v>110</v>
      </c>
      <c r="T81" s="64" t="s">
        <v>111</v>
      </c>
    </row>
    <row r="82" spans="2:65" s="1" customFormat="1" ht="22.9" customHeight="1">
      <c r="B82" s="32"/>
      <c r="C82" s="69" t="s">
        <v>112</v>
      </c>
      <c r="D82" s="33"/>
      <c r="E82" s="33"/>
      <c r="F82" s="33"/>
      <c r="G82" s="33"/>
      <c r="H82" s="33"/>
      <c r="I82" s="101"/>
      <c r="J82" s="152">
        <f>BK82</f>
        <v>0</v>
      </c>
      <c r="K82" s="33"/>
      <c r="L82" s="36"/>
      <c r="M82" s="65"/>
      <c r="N82" s="66"/>
      <c r="O82" s="66"/>
      <c r="P82" s="153">
        <f>P83+P138+P155</f>
        <v>0</v>
      </c>
      <c r="Q82" s="66"/>
      <c r="R82" s="153">
        <f>R83+R138+R155</f>
        <v>0</v>
      </c>
      <c r="S82" s="66"/>
      <c r="T82" s="154">
        <f>T83+T138+T155</f>
        <v>0</v>
      </c>
      <c r="AT82" s="15" t="s">
        <v>71</v>
      </c>
      <c r="AU82" s="15" t="s">
        <v>92</v>
      </c>
      <c r="BK82" s="155">
        <f>BK83+BK138+BK155</f>
        <v>0</v>
      </c>
    </row>
    <row r="83" spans="2:65" s="10" customFormat="1" ht="25.9" customHeight="1">
      <c r="B83" s="156"/>
      <c r="C83" s="157"/>
      <c r="D83" s="158" t="s">
        <v>71</v>
      </c>
      <c r="E83" s="159" t="s">
        <v>21</v>
      </c>
      <c r="F83" s="159" t="s">
        <v>457</v>
      </c>
      <c r="G83" s="157"/>
      <c r="H83" s="157"/>
      <c r="I83" s="160"/>
      <c r="J83" s="161">
        <f>BK83</f>
        <v>0</v>
      </c>
      <c r="K83" s="157"/>
      <c r="L83" s="162"/>
      <c r="M83" s="163"/>
      <c r="N83" s="164"/>
      <c r="O83" s="164"/>
      <c r="P83" s="165">
        <f>SUM(P84:P137)</f>
        <v>0</v>
      </c>
      <c r="Q83" s="164"/>
      <c r="R83" s="165">
        <f>SUM(R84:R137)</f>
        <v>0</v>
      </c>
      <c r="S83" s="164"/>
      <c r="T83" s="166">
        <f>SUM(T84:T137)</f>
        <v>0</v>
      </c>
      <c r="AR83" s="167" t="s">
        <v>133</v>
      </c>
      <c r="AT83" s="168" t="s">
        <v>71</v>
      </c>
      <c r="AU83" s="168" t="s">
        <v>72</v>
      </c>
      <c r="AY83" s="167" t="s">
        <v>115</v>
      </c>
      <c r="BK83" s="169">
        <f>SUM(BK84:BK137)</f>
        <v>0</v>
      </c>
    </row>
    <row r="84" spans="2:65" s="1" customFormat="1" ht="16.5" customHeight="1">
      <c r="B84" s="32"/>
      <c r="C84" s="172" t="s">
        <v>72</v>
      </c>
      <c r="D84" s="172" t="s">
        <v>117</v>
      </c>
      <c r="E84" s="173" t="s">
        <v>21</v>
      </c>
      <c r="F84" s="174" t="s">
        <v>458</v>
      </c>
      <c r="G84" s="175" t="s">
        <v>142</v>
      </c>
      <c r="H84" s="176">
        <v>60</v>
      </c>
      <c r="I84" s="177"/>
      <c r="J84" s="178">
        <f>ROUND(I84*H84,2)</f>
        <v>0</v>
      </c>
      <c r="K84" s="174" t="s">
        <v>1</v>
      </c>
      <c r="L84" s="36"/>
      <c r="M84" s="179" t="s">
        <v>1</v>
      </c>
      <c r="N84" s="180" t="s">
        <v>43</v>
      </c>
      <c r="O84" s="58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AR84" s="15" t="s">
        <v>219</v>
      </c>
      <c r="AT84" s="15" t="s">
        <v>117</v>
      </c>
      <c r="AU84" s="15" t="s">
        <v>21</v>
      </c>
      <c r="AY84" s="15" t="s">
        <v>115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5" t="s">
        <v>21</v>
      </c>
      <c r="BK84" s="183">
        <f>ROUND(I84*H84,2)</f>
        <v>0</v>
      </c>
      <c r="BL84" s="15" t="s">
        <v>219</v>
      </c>
      <c r="BM84" s="15" t="s">
        <v>81</v>
      </c>
    </row>
    <row r="85" spans="2:65" s="1" customFormat="1" ht="11.25">
      <c r="B85" s="32"/>
      <c r="C85" s="33"/>
      <c r="D85" s="184" t="s">
        <v>124</v>
      </c>
      <c r="E85" s="33"/>
      <c r="F85" s="185" t="s">
        <v>458</v>
      </c>
      <c r="G85" s="33"/>
      <c r="H85" s="33"/>
      <c r="I85" s="101"/>
      <c r="J85" s="33"/>
      <c r="K85" s="33"/>
      <c r="L85" s="36"/>
      <c r="M85" s="186"/>
      <c r="N85" s="58"/>
      <c r="O85" s="58"/>
      <c r="P85" s="58"/>
      <c r="Q85" s="58"/>
      <c r="R85" s="58"/>
      <c r="S85" s="58"/>
      <c r="T85" s="59"/>
      <c r="AT85" s="15" t="s">
        <v>124</v>
      </c>
      <c r="AU85" s="15" t="s">
        <v>21</v>
      </c>
    </row>
    <row r="86" spans="2:65" s="1" customFormat="1" ht="16.5" customHeight="1">
      <c r="B86" s="32"/>
      <c r="C86" s="172" t="s">
        <v>72</v>
      </c>
      <c r="D86" s="172" t="s">
        <v>117</v>
      </c>
      <c r="E86" s="173" t="s">
        <v>81</v>
      </c>
      <c r="F86" s="174" t="s">
        <v>459</v>
      </c>
      <c r="G86" s="175" t="s">
        <v>142</v>
      </c>
      <c r="H86" s="176">
        <v>240</v>
      </c>
      <c r="I86" s="177"/>
      <c r="J86" s="178">
        <f>ROUND(I86*H86,2)</f>
        <v>0</v>
      </c>
      <c r="K86" s="174" t="s">
        <v>1</v>
      </c>
      <c r="L86" s="36"/>
      <c r="M86" s="179" t="s">
        <v>1</v>
      </c>
      <c r="N86" s="180" t="s">
        <v>43</v>
      </c>
      <c r="O86" s="58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AR86" s="15" t="s">
        <v>219</v>
      </c>
      <c r="AT86" s="15" t="s">
        <v>117</v>
      </c>
      <c r="AU86" s="15" t="s">
        <v>21</v>
      </c>
      <c r="AY86" s="15" t="s">
        <v>115</v>
      </c>
      <c r="BE86" s="183">
        <f>IF(N86="základní",J86,0)</f>
        <v>0</v>
      </c>
      <c r="BF86" s="183">
        <f>IF(N86="snížená",J86,0)</f>
        <v>0</v>
      </c>
      <c r="BG86" s="183">
        <f>IF(N86="zákl. přenesená",J86,0)</f>
        <v>0</v>
      </c>
      <c r="BH86" s="183">
        <f>IF(N86="sníž. přenesená",J86,0)</f>
        <v>0</v>
      </c>
      <c r="BI86" s="183">
        <f>IF(N86="nulová",J86,0)</f>
        <v>0</v>
      </c>
      <c r="BJ86" s="15" t="s">
        <v>21</v>
      </c>
      <c r="BK86" s="183">
        <f>ROUND(I86*H86,2)</f>
        <v>0</v>
      </c>
      <c r="BL86" s="15" t="s">
        <v>219</v>
      </c>
      <c r="BM86" s="15" t="s">
        <v>122</v>
      </c>
    </row>
    <row r="87" spans="2:65" s="1" customFormat="1" ht="11.25">
      <c r="B87" s="32"/>
      <c r="C87" s="33"/>
      <c r="D87" s="184" t="s">
        <v>124</v>
      </c>
      <c r="E87" s="33"/>
      <c r="F87" s="185" t="s">
        <v>459</v>
      </c>
      <c r="G87" s="33"/>
      <c r="H87" s="33"/>
      <c r="I87" s="101"/>
      <c r="J87" s="33"/>
      <c r="K87" s="33"/>
      <c r="L87" s="36"/>
      <c r="M87" s="186"/>
      <c r="N87" s="58"/>
      <c r="O87" s="58"/>
      <c r="P87" s="58"/>
      <c r="Q87" s="58"/>
      <c r="R87" s="58"/>
      <c r="S87" s="58"/>
      <c r="T87" s="59"/>
      <c r="AT87" s="15" t="s">
        <v>124</v>
      </c>
      <c r="AU87" s="15" t="s">
        <v>21</v>
      </c>
    </row>
    <row r="88" spans="2:65" s="1" customFormat="1" ht="16.5" customHeight="1">
      <c r="B88" s="32"/>
      <c r="C88" s="172" t="s">
        <v>72</v>
      </c>
      <c r="D88" s="172" t="s">
        <v>117</v>
      </c>
      <c r="E88" s="173" t="s">
        <v>133</v>
      </c>
      <c r="F88" s="174" t="s">
        <v>460</v>
      </c>
      <c r="G88" s="175" t="s">
        <v>461</v>
      </c>
      <c r="H88" s="176">
        <v>27</v>
      </c>
      <c r="I88" s="177"/>
      <c r="J88" s="178">
        <f>ROUND(I88*H88,2)</f>
        <v>0</v>
      </c>
      <c r="K88" s="174" t="s">
        <v>1</v>
      </c>
      <c r="L88" s="36"/>
      <c r="M88" s="179" t="s">
        <v>1</v>
      </c>
      <c r="N88" s="180" t="s">
        <v>43</v>
      </c>
      <c r="O88" s="58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AR88" s="15" t="s">
        <v>219</v>
      </c>
      <c r="AT88" s="15" t="s">
        <v>117</v>
      </c>
      <c r="AU88" s="15" t="s">
        <v>21</v>
      </c>
      <c r="AY88" s="15" t="s">
        <v>115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15" t="s">
        <v>21</v>
      </c>
      <c r="BK88" s="183">
        <f>ROUND(I88*H88,2)</f>
        <v>0</v>
      </c>
      <c r="BL88" s="15" t="s">
        <v>219</v>
      </c>
      <c r="BM88" s="15" t="s">
        <v>152</v>
      </c>
    </row>
    <row r="89" spans="2:65" s="1" customFormat="1" ht="11.25">
      <c r="B89" s="32"/>
      <c r="C89" s="33"/>
      <c r="D89" s="184" t="s">
        <v>124</v>
      </c>
      <c r="E89" s="33"/>
      <c r="F89" s="185" t="s">
        <v>460</v>
      </c>
      <c r="G89" s="33"/>
      <c r="H89" s="33"/>
      <c r="I89" s="101"/>
      <c r="J89" s="33"/>
      <c r="K89" s="33"/>
      <c r="L89" s="36"/>
      <c r="M89" s="186"/>
      <c r="N89" s="58"/>
      <c r="O89" s="58"/>
      <c r="P89" s="58"/>
      <c r="Q89" s="58"/>
      <c r="R89" s="58"/>
      <c r="S89" s="58"/>
      <c r="T89" s="59"/>
      <c r="AT89" s="15" t="s">
        <v>124</v>
      </c>
      <c r="AU89" s="15" t="s">
        <v>21</v>
      </c>
    </row>
    <row r="90" spans="2:65" s="1" customFormat="1" ht="16.5" customHeight="1">
      <c r="B90" s="32"/>
      <c r="C90" s="172" t="s">
        <v>72</v>
      </c>
      <c r="D90" s="172" t="s">
        <v>117</v>
      </c>
      <c r="E90" s="173" t="s">
        <v>122</v>
      </c>
      <c r="F90" s="174" t="s">
        <v>462</v>
      </c>
      <c r="G90" s="175" t="s">
        <v>461</v>
      </c>
      <c r="H90" s="176">
        <v>73</v>
      </c>
      <c r="I90" s="177"/>
      <c r="J90" s="178">
        <f>ROUND(I90*H90,2)</f>
        <v>0</v>
      </c>
      <c r="K90" s="174" t="s">
        <v>1</v>
      </c>
      <c r="L90" s="36"/>
      <c r="M90" s="179" t="s">
        <v>1</v>
      </c>
      <c r="N90" s="180" t="s">
        <v>43</v>
      </c>
      <c r="O90" s="58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AR90" s="15" t="s">
        <v>219</v>
      </c>
      <c r="AT90" s="15" t="s">
        <v>117</v>
      </c>
      <c r="AU90" s="15" t="s">
        <v>21</v>
      </c>
      <c r="AY90" s="15" t="s">
        <v>115</v>
      </c>
      <c r="BE90" s="183">
        <f>IF(N90="základní",J90,0)</f>
        <v>0</v>
      </c>
      <c r="BF90" s="183">
        <f>IF(N90="snížená",J90,0)</f>
        <v>0</v>
      </c>
      <c r="BG90" s="183">
        <f>IF(N90="zákl. přenesená",J90,0)</f>
        <v>0</v>
      </c>
      <c r="BH90" s="183">
        <f>IF(N90="sníž. přenesená",J90,0)</f>
        <v>0</v>
      </c>
      <c r="BI90" s="183">
        <f>IF(N90="nulová",J90,0)</f>
        <v>0</v>
      </c>
      <c r="BJ90" s="15" t="s">
        <v>21</v>
      </c>
      <c r="BK90" s="183">
        <f>ROUND(I90*H90,2)</f>
        <v>0</v>
      </c>
      <c r="BL90" s="15" t="s">
        <v>219</v>
      </c>
      <c r="BM90" s="15" t="s">
        <v>172</v>
      </c>
    </row>
    <row r="91" spans="2:65" s="1" customFormat="1" ht="11.25">
      <c r="B91" s="32"/>
      <c r="C91" s="33"/>
      <c r="D91" s="184" t="s">
        <v>124</v>
      </c>
      <c r="E91" s="33"/>
      <c r="F91" s="185" t="s">
        <v>462</v>
      </c>
      <c r="G91" s="33"/>
      <c r="H91" s="33"/>
      <c r="I91" s="101"/>
      <c r="J91" s="33"/>
      <c r="K91" s="33"/>
      <c r="L91" s="36"/>
      <c r="M91" s="186"/>
      <c r="N91" s="58"/>
      <c r="O91" s="58"/>
      <c r="P91" s="58"/>
      <c r="Q91" s="58"/>
      <c r="R91" s="58"/>
      <c r="S91" s="58"/>
      <c r="T91" s="59"/>
      <c r="AT91" s="15" t="s">
        <v>124</v>
      </c>
      <c r="AU91" s="15" t="s">
        <v>21</v>
      </c>
    </row>
    <row r="92" spans="2:65" s="1" customFormat="1" ht="16.5" customHeight="1">
      <c r="B92" s="32"/>
      <c r="C92" s="172" t="s">
        <v>72</v>
      </c>
      <c r="D92" s="172" t="s">
        <v>117</v>
      </c>
      <c r="E92" s="173" t="s">
        <v>145</v>
      </c>
      <c r="F92" s="174" t="s">
        <v>463</v>
      </c>
      <c r="G92" s="175" t="s">
        <v>461</v>
      </c>
      <c r="H92" s="176">
        <v>8</v>
      </c>
      <c r="I92" s="177"/>
      <c r="J92" s="178">
        <f>ROUND(I92*H92,2)</f>
        <v>0</v>
      </c>
      <c r="K92" s="174" t="s">
        <v>1</v>
      </c>
      <c r="L92" s="36"/>
      <c r="M92" s="179" t="s">
        <v>1</v>
      </c>
      <c r="N92" s="180" t="s">
        <v>43</v>
      </c>
      <c r="O92" s="58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AR92" s="15" t="s">
        <v>219</v>
      </c>
      <c r="AT92" s="15" t="s">
        <v>117</v>
      </c>
      <c r="AU92" s="15" t="s">
        <v>21</v>
      </c>
      <c r="AY92" s="15" t="s">
        <v>115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15" t="s">
        <v>21</v>
      </c>
      <c r="BK92" s="183">
        <f>ROUND(I92*H92,2)</f>
        <v>0</v>
      </c>
      <c r="BL92" s="15" t="s">
        <v>219</v>
      </c>
      <c r="BM92" s="15" t="s">
        <v>25</v>
      </c>
    </row>
    <row r="93" spans="2:65" s="1" customFormat="1" ht="11.25">
      <c r="B93" s="32"/>
      <c r="C93" s="33"/>
      <c r="D93" s="184" t="s">
        <v>124</v>
      </c>
      <c r="E93" s="33"/>
      <c r="F93" s="185" t="s">
        <v>463</v>
      </c>
      <c r="G93" s="33"/>
      <c r="H93" s="33"/>
      <c r="I93" s="101"/>
      <c r="J93" s="33"/>
      <c r="K93" s="33"/>
      <c r="L93" s="36"/>
      <c r="M93" s="186"/>
      <c r="N93" s="58"/>
      <c r="O93" s="58"/>
      <c r="P93" s="58"/>
      <c r="Q93" s="58"/>
      <c r="R93" s="58"/>
      <c r="S93" s="58"/>
      <c r="T93" s="59"/>
      <c r="AT93" s="15" t="s">
        <v>124</v>
      </c>
      <c r="AU93" s="15" t="s">
        <v>21</v>
      </c>
    </row>
    <row r="94" spans="2:65" s="1" customFormat="1" ht="16.5" customHeight="1">
      <c r="B94" s="32"/>
      <c r="C94" s="172" t="s">
        <v>72</v>
      </c>
      <c r="D94" s="172" t="s">
        <v>117</v>
      </c>
      <c r="E94" s="173" t="s">
        <v>152</v>
      </c>
      <c r="F94" s="174" t="s">
        <v>464</v>
      </c>
      <c r="G94" s="175" t="s">
        <v>461</v>
      </c>
      <c r="H94" s="176">
        <v>1</v>
      </c>
      <c r="I94" s="177"/>
      <c r="J94" s="178">
        <f>ROUND(I94*H94,2)</f>
        <v>0</v>
      </c>
      <c r="K94" s="174" t="s">
        <v>1</v>
      </c>
      <c r="L94" s="36"/>
      <c r="M94" s="179" t="s">
        <v>1</v>
      </c>
      <c r="N94" s="180" t="s">
        <v>43</v>
      </c>
      <c r="O94" s="58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AR94" s="15" t="s">
        <v>219</v>
      </c>
      <c r="AT94" s="15" t="s">
        <v>117</v>
      </c>
      <c r="AU94" s="15" t="s">
        <v>21</v>
      </c>
      <c r="AY94" s="15" t="s">
        <v>115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15" t="s">
        <v>21</v>
      </c>
      <c r="BK94" s="183">
        <f>ROUND(I94*H94,2)</f>
        <v>0</v>
      </c>
      <c r="BL94" s="15" t="s">
        <v>219</v>
      </c>
      <c r="BM94" s="15" t="s">
        <v>196</v>
      </c>
    </row>
    <row r="95" spans="2:65" s="1" customFormat="1" ht="11.25">
      <c r="B95" s="32"/>
      <c r="C95" s="33"/>
      <c r="D95" s="184" t="s">
        <v>124</v>
      </c>
      <c r="E95" s="33"/>
      <c r="F95" s="185" t="s">
        <v>464</v>
      </c>
      <c r="G95" s="33"/>
      <c r="H95" s="33"/>
      <c r="I95" s="101"/>
      <c r="J95" s="33"/>
      <c r="K95" s="33"/>
      <c r="L95" s="36"/>
      <c r="M95" s="186"/>
      <c r="N95" s="58"/>
      <c r="O95" s="58"/>
      <c r="P95" s="58"/>
      <c r="Q95" s="58"/>
      <c r="R95" s="58"/>
      <c r="S95" s="58"/>
      <c r="T95" s="59"/>
      <c r="AT95" s="15" t="s">
        <v>124</v>
      </c>
      <c r="AU95" s="15" t="s">
        <v>21</v>
      </c>
    </row>
    <row r="96" spans="2:65" s="1" customFormat="1" ht="16.5" customHeight="1">
      <c r="B96" s="32"/>
      <c r="C96" s="172" t="s">
        <v>72</v>
      </c>
      <c r="D96" s="172" t="s">
        <v>117</v>
      </c>
      <c r="E96" s="173" t="s">
        <v>159</v>
      </c>
      <c r="F96" s="174" t="s">
        <v>465</v>
      </c>
      <c r="G96" s="175" t="s">
        <v>461</v>
      </c>
      <c r="H96" s="176">
        <v>1</v>
      </c>
      <c r="I96" s="177"/>
      <c r="J96" s="178">
        <f>ROUND(I96*H96,2)</f>
        <v>0</v>
      </c>
      <c r="K96" s="174" t="s">
        <v>1</v>
      </c>
      <c r="L96" s="36"/>
      <c r="M96" s="179" t="s">
        <v>1</v>
      </c>
      <c r="N96" s="180" t="s">
        <v>43</v>
      </c>
      <c r="O96" s="58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AR96" s="15" t="s">
        <v>219</v>
      </c>
      <c r="AT96" s="15" t="s">
        <v>117</v>
      </c>
      <c r="AU96" s="15" t="s">
        <v>21</v>
      </c>
      <c r="AY96" s="15" t="s">
        <v>115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15" t="s">
        <v>21</v>
      </c>
      <c r="BK96" s="183">
        <f>ROUND(I96*H96,2)</f>
        <v>0</v>
      </c>
      <c r="BL96" s="15" t="s">
        <v>219</v>
      </c>
      <c r="BM96" s="15" t="s">
        <v>208</v>
      </c>
    </row>
    <row r="97" spans="2:65" s="1" customFormat="1" ht="11.25">
      <c r="B97" s="32"/>
      <c r="C97" s="33"/>
      <c r="D97" s="184" t="s">
        <v>124</v>
      </c>
      <c r="E97" s="33"/>
      <c r="F97" s="185" t="s">
        <v>465</v>
      </c>
      <c r="G97" s="33"/>
      <c r="H97" s="33"/>
      <c r="I97" s="101"/>
      <c r="J97" s="33"/>
      <c r="K97" s="33"/>
      <c r="L97" s="36"/>
      <c r="M97" s="186"/>
      <c r="N97" s="58"/>
      <c r="O97" s="58"/>
      <c r="P97" s="58"/>
      <c r="Q97" s="58"/>
      <c r="R97" s="58"/>
      <c r="S97" s="58"/>
      <c r="T97" s="59"/>
      <c r="AT97" s="15" t="s">
        <v>124</v>
      </c>
      <c r="AU97" s="15" t="s">
        <v>21</v>
      </c>
    </row>
    <row r="98" spans="2:65" s="1" customFormat="1" ht="16.5" customHeight="1">
      <c r="B98" s="32"/>
      <c r="C98" s="172" t="s">
        <v>72</v>
      </c>
      <c r="D98" s="172" t="s">
        <v>117</v>
      </c>
      <c r="E98" s="173" t="s">
        <v>172</v>
      </c>
      <c r="F98" s="174" t="s">
        <v>466</v>
      </c>
      <c r="G98" s="175" t="s">
        <v>461</v>
      </c>
      <c r="H98" s="176">
        <v>1</v>
      </c>
      <c r="I98" s="177"/>
      <c r="J98" s="178">
        <f>ROUND(I98*H98,2)</f>
        <v>0</v>
      </c>
      <c r="K98" s="174" t="s">
        <v>1</v>
      </c>
      <c r="L98" s="36"/>
      <c r="M98" s="179" t="s">
        <v>1</v>
      </c>
      <c r="N98" s="180" t="s">
        <v>43</v>
      </c>
      <c r="O98" s="58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AR98" s="15" t="s">
        <v>219</v>
      </c>
      <c r="AT98" s="15" t="s">
        <v>117</v>
      </c>
      <c r="AU98" s="15" t="s">
        <v>21</v>
      </c>
      <c r="AY98" s="15" t="s">
        <v>115</v>
      </c>
      <c r="BE98" s="183">
        <f>IF(N98="základní",J98,0)</f>
        <v>0</v>
      </c>
      <c r="BF98" s="183">
        <f>IF(N98="snížená",J98,0)</f>
        <v>0</v>
      </c>
      <c r="BG98" s="183">
        <f>IF(N98="zákl. přenesená",J98,0)</f>
        <v>0</v>
      </c>
      <c r="BH98" s="183">
        <f>IF(N98="sníž. přenesená",J98,0)</f>
        <v>0</v>
      </c>
      <c r="BI98" s="183">
        <f>IF(N98="nulová",J98,0)</f>
        <v>0</v>
      </c>
      <c r="BJ98" s="15" t="s">
        <v>21</v>
      </c>
      <c r="BK98" s="183">
        <f>ROUND(I98*H98,2)</f>
        <v>0</v>
      </c>
      <c r="BL98" s="15" t="s">
        <v>219</v>
      </c>
      <c r="BM98" s="15" t="s">
        <v>219</v>
      </c>
    </row>
    <row r="99" spans="2:65" s="1" customFormat="1" ht="11.25">
      <c r="B99" s="32"/>
      <c r="C99" s="33"/>
      <c r="D99" s="184" t="s">
        <v>124</v>
      </c>
      <c r="E99" s="33"/>
      <c r="F99" s="185" t="s">
        <v>466</v>
      </c>
      <c r="G99" s="33"/>
      <c r="H99" s="33"/>
      <c r="I99" s="101"/>
      <c r="J99" s="33"/>
      <c r="K99" s="33"/>
      <c r="L99" s="36"/>
      <c r="M99" s="186"/>
      <c r="N99" s="58"/>
      <c r="O99" s="58"/>
      <c r="P99" s="58"/>
      <c r="Q99" s="58"/>
      <c r="R99" s="58"/>
      <c r="S99" s="58"/>
      <c r="T99" s="59"/>
      <c r="AT99" s="15" t="s">
        <v>124</v>
      </c>
      <c r="AU99" s="15" t="s">
        <v>21</v>
      </c>
    </row>
    <row r="100" spans="2:65" s="1" customFormat="1" ht="16.5" customHeight="1">
      <c r="B100" s="32"/>
      <c r="C100" s="172" t="s">
        <v>72</v>
      </c>
      <c r="D100" s="172" t="s">
        <v>117</v>
      </c>
      <c r="E100" s="173" t="s">
        <v>179</v>
      </c>
      <c r="F100" s="174" t="s">
        <v>467</v>
      </c>
      <c r="G100" s="175" t="s">
        <v>461</v>
      </c>
      <c r="H100" s="176">
        <v>8</v>
      </c>
      <c r="I100" s="177"/>
      <c r="J100" s="178">
        <f>ROUND(I100*H100,2)</f>
        <v>0</v>
      </c>
      <c r="K100" s="174" t="s">
        <v>1</v>
      </c>
      <c r="L100" s="36"/>
      <c r="M100" s="179" t="s">
        <v>1</v>
      </c>
      <c r="N100" s="180" t="s">
        <v>43</v>
      </c>
      <c r="O100" s="58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AR100" s="15" t="s">
        <v>219</v>
      </c>
      <c r="AT100" s="15" t="s">
        <v>117</v>
      </c>
      <c r="AU100" s="15" t="s">
        <v>21</v>
      </c>
      <c r="AY100" s="15" t="s">
        <v>115</v>
      </c>
      <c r="BE100" s="183">
        <f>IF(N100="základní",J100,0)</f>
        <v>0</v>
      </c>
      <c r="BF100" s="183">
        <f>IF(N100="snížená",J100,0)</f>
        <v>0</v>
      </c>
      <c r="BG100" s="183">
        <f>IF(N100="zákl. přenesená",J100,0)</f>
        <v>0</v>
      </c>
      <c r="BH100" s="183">
        <f>IF(N100="sníž. přenesená",J100,0)</f>
        <v>0</v>
      </c>
      <c r="BI100" s="183">
        <f>IF(N100="nulová",J100,0)</f>
        <v>0</v>
      </c>
      <c r="BJ100" s="15" t="s">
        <v>21</v>
      </c>
      <c r="BK100" s="183">
        <f>ROUND(I100*H100,2)</f>
        <v>0</v>
      </c>
      <c r="BL100" s="15" t="s">
        <v>219</v>
      </c>
      <c r="BM100" s="15" t="s">
        <v>232</v>
      </c>
    </row>
    <row r="101" spans="2:65" s="1" customFormat="1" ht="11.25">
      <c r="B101" s="32"/>
      <c r="C101" s="33"/>
      <c r="D101" s="184" t="s">
        <v>124</v>
      </c>
      <c r="E101" s="33"/>
      <c r="F101" s="185" t="s">
        <v>467</v>
      </c>
      <c r="G101" s="33"/>
      <c r="H101" s="33"/>
      <c r="I101" s="101"/>
      <c r="J101" s="33"/>
      <c r="K101" s="33"/>
      <c r="L101" s="36"/>
      <c r="M101" s="186"/>
      <c r="N101" s="58"/>
      <c r="O101" s="58"/>
      <c r="P101" s="58"/>
      <c r="Q101" s="58"/>
      <c r="R101" s="58"/>
      <c r="S101" s="58"/>
      <c r="T101" s="59"/>
      <c r="AT101" s="15" t="s">
        <v>124</v>
      </c>
      <c r="AU101" s="15" t="s">
        <v>21</v>
      </c>
    </row>
    <row r="102" spans="2:65" s="1" customFormat="1" ht="16.5" customHeight="1">
      <c r="B102" s="32"/>
      <c r="C102" s="172" t="s">
        <v>72</v>
      </c>
      <c r="D102" s="172" t="s">
        <v>117</v>
      </c>
      <c r="E102" s="173" t="s">
        <v>25</v>
      </c>
      <c r="F102" s="174" t="s">
        <v>468</v>
      </c>
      <c r="G102" s="175" t="s">
        <v>461</v>
      </c>
      <c r="H102" s="176">
        <v>1</v>
      </c>
      <c r="I102" s="177"/>
      <c r="J102" s="178">
        <f>ROUND(I102*H102,2)</f>
        <v>0</v>
      </c>
      <c r="K102" s="174" t="s">
        <v>1</v>
      </c>
      <c r="L102" s="36"/>
      <c r="M102" s="179" t="s">
        <v>1</v>
      </c>
      <c r="N102" s="180" t="s">
        <v>43</v>
      </c>
      <c r="O102" s="58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AR102" s="15" t="s">
        <v>219</v>
      </c>
      <c r="AT102" s="15" t="s">
        <v>117</v>
      </c>
      <c r="AU102" s="15" t="s">
        <v>21</v>
      </c>
      <c r="AY102" s="15" t="s">
        <v>115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15" t="s">
        <v>21</v>
      </c>
      <c r="BK102" s="183">
        <f>ROUND(I102*H102,2)</f>
        <v>0</v>
      </c>
      <c r="BL102" s="15" t="s">
        <v>219</v>
      </c>
      <c r="BM102" s="15" t="s">
        <v>245</v>
      </c>
    </row>
    <row r="103" spans="2:65" s="1" customFormat="1" ht="11.25">
      <c r="B103" s="32"/>
      <c r="C103" s="33"/>
      <c r="D103" s="184" t="s">
        <v>124</v>
      </c>
      <c r="E103" s="33"/>
      <c r="F103" s="185" t="s">
        <v>468</v>
      </c>
      <c r="G103" s="33"/>
      <c r="H103" s="33"/>
      <c r="I103" s="101"/>
      <c r="J103" s="33"/>
      <c r="K103" s="33"/>
      <c r="L103" s="36"/>
      <c r="M103" s="186"/>
      <c r="N103" s="58"/>
      <c r="O103" s="58"/>
      <c r="P103" s="58"/>
      <c r="Q103" s="58"/>
      <c r="R103" s="58"/>
      <c r="S103" s="58"/>
      <c r="T103" s="59"/>
      <c r="AT103" s="15" t="s">
        <v>124</v>
      </c>
      <c r="AU103" s="15" t="s">
        <v>21</v>
      </c>
    </row>
    <row r="104" spans="2:65" s="1" customFormat="1" ht="16.5" customHeight="1">
      <c r="B104" s="32"/>
      <c r="C104" s="172" t="s">
        <v>72</v>
      </c>
      <c r="D104" s="172" t="s">
        <v>117</v>
      </c>
      <c r="E104" s="173" t="s">
        <v>189</v>
      </c>
      <c r="F104" s="174" t="s">
        <v>469</v>
      </c>
      <c r="G104" s="175" t="s">
        <v>461</v>
      </c>
      <c r="H104" s="176">
        <v>1</v>
      </c>
      <c r="I104" s="177"/>
      <c r="J104" s="178">
        <f>ROUND(I104*H104,2)</f>
        <v>0</v>
      </c>
      <c r="K104" s="174" t="s">
        <v>1</v>
      </c>
      <c r="L104" s="36"/>
      <c r="M104" s="179" t="s">
        <v>1</v>
      </c>
      <c r="N104" s="180" t="s">
        <v>43</v>
      </c>
      <c r="O104" s="58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AR104" s="15" t="s">
        <v>219</v>
      </c>
      <c r="AT104" s="15" t="s">
        <v>117</v>
      </c>
      <c r="AU104" s="15" t="s">
        <v>21</v>
      </c>
      <c r="AY104" s="15" t="s">
        <v>115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15" t="s">
        <v>21</v>
      </c>
      <c r="BK104" s="183">
        <f>ROUND(I104*H104,2)</f>
        <v>0</v>
      </c>
      <c r="BL104" s="15" t="s">
        <v>219</v>
      </c>
      <c r="BM104" s="15" t="s">
        <v>257</v>
      </c>
    </row>
    <row r="105" spans="2:65" s="1" customFormat="1" ht="11.25">
      <c r="B105" s="32"/>
      <c r="C105" s="33"/>
      <c r="D105" s="184" t="s">
        <v>124</v>
      </c>
      <c r="E105" s="33"/>
      <c r="F105" s="185" t="s">
        <v>469</v>
      </c>
      <c r="G105" s="33"/>
      <c r="H105" s="33"/>
      <c r="I105" s="101"/>
      <c r="J105" s="33"/>
      <c r="K105" s="33"/>
      <c r="L105" s="36"/>
      <c r="M105" s="186"/>
      <c r="N105" s="58"/>
      <c r="O105" s="58"/>
      <c r="P105" s="58"/>
      <c r="Q105" s="58"/>
      <c r="R105" s="58"/>
      <c r="S105" s="58"/>
      <c r="T105" s="59"/>
      <c r="AT105" s="15" t="s">
        <v>124</v>
      </c>
      <c r="AU105" s="15" t="s">
        <v>21</v>
      </c>
    </row>
    <row r="106" spans="2:65" s="1" customFormat="1" ht="16.5" customHeight="1">
      <c r="B106" s="32"/>
      <c r="C106" s="172" t="s">
        <v>72</v>
      </c>
      <c r="D106" s="172" t="s">
        <v>117</v>
      </c>
      <c r="E106" s="173" t="s">
        <v>196</v>
      </c>
      <c r="F106" s="174" t="s">
        <v>470</v>
      </c>
      <c r="G106" s="175" t="s">
        <v>461</v>
      </c>
      <c r="H106" s="176">
        <v>8</v>
      </c>
      <c r="I106" s="177"/>
      <c r="J106" s="178">
        <f>ROUND(I106*H106,2)</f>
        <v>0</v>
      </c>
      <c r="K106" s="174" t="s">
        <v>1</v>
      </c>
      <c r="L106" s="36"/>
      <c r="M106" s="179" t="s">
        <v>1</v>
      </c>
      <c r="N106" s="180" t="s">
        <v>43</v>
      </c>
      <c r="O106" s="58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AR106" s="15" t="s">
        <v>219</v>
      </c>
      <c r="AT106" s="15" t="s">
        <v>117</v>
      </c>
      <c r="AU106" s="15" t="s">
        <v>21</v>
      </c>
      <c r="AY106" s="15" t="s">
        <v>115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15" t="s">
        <v>21</v>
      </c>
      <c r="BK106" s="183">
        <f>ROUND(I106*H106,2)</f>
        <v>0</v>
      </c>
      <c r="BL106" s="15" t="s">
        <v>219</v>
      </c>
      <c r="BM106" s="15" t="s">
        <v>270</v>
      </c>
    </row>
    <row r="107" spans="2:65" s="1" customFormat="1" ht="11.25">
      <c r="B107" s="32"/>
      <c r="C107" s="33"/>
      <c r="D107" s="184" t="s">
        <v>124</v>
      </c>
      <c r="E107" s="33"/>
      <c r="F107" s="185" t="s">
        <v>470</v>
      </c>
      <c r="G107" s="33"/>
      <c r="H107" s="33"/>
      <c r="I107" s="101"/>
      <c r="J107" s="33"/>
      <c r="K107" s="33"/>
      <c r="L107" s="36"/>
      <c r="M107" s="186"/>
      <c r="N107" s="58"/>
      <c r="O107" s="58"/>
      <c r="P107" s="58"/>
      <c r="Q107" s="58"/>
      <c r="R107" s="58"/>
      <c r="S107" s="58"/>
      <c r="T107" s="59"/>
      <c r="AT107" s="15" t="s">
        <v>124</v>
      </c>
      <c r="AU107" s="15" t="s">
        <v>21</v>
      </c>
    </row>
    <row r="108" spans="2:65" s="1" customFormat="1" ht="16.5" customHeight="1">
      <c r="B108" s="32"/>
      <c r="C108" s="172" t="s">
        <v>72</v>
      </c>
      <c r="D108" s="172" t="s">
        <v>117</v>
      </c>
      <c r="E108" s="173" t="s">
        <v>204</v>
      </c>
      <c r="F108" s="174" t="s">
        <v>471</v>
      </c>
      <c r="G108" s="175" t="s">
        <v>461</v>
      </c>
      <c r="H108" s="176">
        <v>3</v>
      </c>
      <c r="I108" s="177"/>
      <c r="J108" s="178">
        <f>ROUND(I108*H108,2)</f>
        <v>0</v>
      </c>
      <c r="K108" s="174" t="s">
        <v>1</v>
      </c>
      <c r="L108" s="36"/>
      <c r="M108" s="179" t="s">
        <v>1</v>
      </c>
      <c r="N108" s="180" t="s">
        <v>43</v>
      </c>
      <c r="O108" s="58"/>
      <c r="P108" s="181">
        <f>O108*H108</f>
        <v>0</v>
      </c>
      <c r="Q108" s="181">
        <v>0</v>
      </c>
      <c r="R108" s="181">
        <f>Q108*H108</f>
        <v>0</v>
      </c>
      <c r="S108" s="181">
        <v>0</v>
      </c>
      <c r="T108" s="182">
        <f>S108*H108</f>
        <v>0</v>
      </c>
      <c r="AR108" s="15" t="s">
        <v>219</v>
      </c>
      <c r="AT108" s="15" t="s">
        <v>117</v>
      </c>
      <c r="AU108" s="15" t="s">
        <v>21</v>
      </c>
      <c r="AY108" s="15" t="s">
        <v>115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15" t="s">
        <v>21</v>
      </c>
      <c r="BK108" s="183">
        <f>ROUND(I108*H108,2)</f>
        <v>0</v>
      </c>
      <c r="BL108" s="15" t="s">
        <v>219</v>
      </c>
      <c r="BM108" s="15" t="s">
        <v>280</v>
      </c>
    </row>
    <row r="109" spans="2:65" s="1" customFormat="1" ht="11.25">
      <c r="B109" s="32"/>
      <c r="C109" s="33"/>
      <c r="D109" s="184" t="s">
        <v>124</v>
      </c>
      <c r="E109" s="33"/>
      <c r="F109" s="185" t="s">
        <v>471</v>
      </c>
      <c r="G109" s="33"/>
      <c r="H109" s="33"/>
      <c r="I109" s="101"/>
      <c r="J109" s="33"/>
      <c r="K109" s="33"/>
      <c r="L109" s="36"/>
      <c r="M109" s="186"/>
      <c r="N109" s="58"/>
      <c r="O109" s="58"/>
      <c r="P109" s="58"/>
      <c r="Q109" s="58"/>
      <c r="R109" s="58"/>
      <c r="S109" s="58"/>
      <c r="T109" s="59"/>
      <c r="AT109" s="15" t="s">
        <v>124</v>
      </c>
      <c r="AU109" s="15" t="s">
        <v>21</v>
      </c>
    </row>
    <row r="110" spans="2:65" s="1" customFormat="1" ht="16.5" customHeight="1">
      <c r="B110" s="32"/>
      <c r="C110" s="172" t="s">
        <v>72</v>
      </c>
      <c r="D110" s="172" t="s">
        <v>117</v>
      </c>
      <c r="E110" s="173" t="s">
        <v>208</v>
      </c>
      <c r="F110" s="174" t="s">
        <v>472</v>
      </c>
      <c r="G110" s="175" t="s">
        <v>461</v>
      </c>
      <c r="H110" s="176">
        <v>6</v>
      </c>
      <c r="I110" s="177"/>
      <c r="J110" s="178">
        <f>ROUND(I110*H110,2)</f>
        <v>0</v>
      </c>
      <c r="K110" s="174" t="s">
        <v>1</v>
      </c>
      <c r="L110" s="36"/>
      <c r="M110" s="179" t="s">
        <v>1</v>
      </c>
      <c r="N110" s="180" t="s">
        <v>43</v>
      </c>
      <c r="O110" s="58"/>
      <c r="P110" s="181">
        <f>O110*H110</f>
        <v>0</v>
      </c>
      <c r="Q110" s="181">
        <v>0</v>
      </c>
      <c r="R110" s="181">
        <f>Q110*H110</f>
        <v>0</v>
      </c>
      <c r="S110" s="181">
        <v>0</v>
      </c>
      <c r="T110" s="182">
        <f>S110*H110</f>
        <v>0</v>
      </c>
      <c r="AR110" s="15" t="s">
        <v>219</v>
      </c>
      <c r="AT110" s="15" t="s">
        <v>117</v>
      </c>
      <c r="AU110" s="15" t="s">
        <v>21</v>
      </c>
      <c r="AY110" s="15" t="s">
        <v>115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15" t="s">
        <v>21</v>
      </c>
      <c r="BK110" s="183">
        <f>ROUND(I110*H110,2)</f>
        <v>0</v>
      </c>
      <c r="BL110" s="15" t="s">
        <v>219</v>
      </c>
      <c r="BM110" s="15" t="s">
        <v>290</v>
      </c>
    </row>
    <row r="111" spans="2:65" s="1" customFormat="1" ht="11.25">
      <c r="B111" s="32"/>
      <c r="C111" s="33"/>
      <c r="D111" s="184" t="s">
        <v>124</v>
      </c>
      <c r="E111" s="33"/>
      <c r="F111" s="185" t="s">
        <v>472</v>
      </c>
      <c r="G111" s="33"/>
      <c r="H111" s="33"/>
      <c r="I111" s="101"/>
      <c r="J111" s="33"/>
      <c r="K111" s="33"/>
      <c r="L111" s="36"/>
      <c r="M111" s="186"/>
      <c r="N111" s="58"/>
      <c r="O111" s="58"/>
      <c r="P111" s="58"/>
      <c r="Q111" s="58"/>
      <c r="R111" s="58"/>
      <c r="S111" s="58"/>
      <c r="T111" s="59"/>
      <c r="AT111" s="15" t="s">
        <v>124</v>
      </c>
      <c r="AU111" s="15" t="s">
        <v>21</v>
      </c>
    </row>
    <row r="112" spans="2:65" s="1" customFormat="1" ht="16.5" customHeight="1">
      <c r="B112" s="32"/>
      <c r="C112" s="172" t="s">
        <v>72</v>
      </c>
      <c r="D112" s="172" t="s">
        <v>117</v>
      </c>
      <c r="E112" s="173" t="s">
        <v>8</v>
      </c>
      <c r="F112" s="174" t="s">
        <v>473</v>
      </c>
      <c r="G112" s="175" t="s">
        <v>461</v>
      </c>
      <c r="H112" s="176">
        <v>9</v>
      </c>
      <c r="I112" s="177"/>
      <c r="J112" s="178">
        <f>ROUND(I112*H112,2)</f>
        <v>0</v>
      </c>
      <c r="K112" s="174" t="s">
        <v>1</v>
      </c>
      <c r="L112" s="36"/>
      <c r="M112" s="179" t="s">
        <v>1</v>
      </c>
      <c r="N112" s="180" t="s">
        <v>43</v>
      </c>
      <c r="O112" s="58"/>
      <c r="P112" s="181">
        <f>O112*H112</f>
        <v>0</v>
      </c>
      <c r="Q112" s="181">
        <v>0</v>
      </c>
      <c r="R112" s="181">
        <f>Q112*H112</f>
        <v>0</v>
      </c>
      <c r="S112" s="181">
        <v>0</v>
      </c>
      <c r="T112" s="182">
        <f>S112*H112</f>
        <v>0</v>
      </c>
      <c r="AR112" s="15" t="s">
        <v>219</v>
      </c>
      <c r="AT112" s="15" t="s">
        <v>117</v>
      </c>
      <c r="AU112" s="15" t="s">
        <v>21</v>
      </c>
      <c r="AY112" s="15" t="s">
        <v>115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15" t="s">
        <v>21</v>
      </c>
      <c r="BK112" s="183">
        <f>ROUND(I112*H112,2)</f>
        <v>0</v>
      </c>
      <c r="BL112" s="15" t="s">
        <v>219</v>
      </c>
      <c r="BM112" s="15" t="s">
        <v>300</v>
      </c>
    </row>
    <row r="113" spans="2:65" s="1" customFormat="1" ht="11.25">
      <c r="B113" s="32"/>
      <c r="C113" s="33"/>
      <c r="D113" s="184" t="s">
        <v>124</v>
      </c>
      <c r="E113" s="33"/>
      <c r="F113" s="185" t="s">
        <v>473</v>
      </c>
      <c r="G113" s="33"/>
      <c r="H113" s="33"/>
      <c r="I113" s="101"/>
      <c r="J113" s="33"/>
      <c r="K113" s="33"/>
      <c r="L113" s="36"/>
      <c r="M113" s="186"/>
      <c r="N113" s="58"/>
      <c r="O113" s="58"/>
      <c r="P113" s="58"/>
      <c r="Q113" s="58"/>
      <c r="R113" s="58"/>
      <c r="S113" s="58"/>
      <c r="T113" s="59"/>
      <c r="AT113" s="15" t="s">
        <v>124</v>
      </c>
      <c r="AU113" s="15" t="s">
        <v>21</v>
      </c>
    </row>
    <row r="114" spans="2:65" s="1" customFormat="1" ht="16.5" customHeight="1">
      <c r="B114" s="32"/>
      <c r="C114" s="172" t="s">
        <v>72</v>
      </c>
      <c r="D114" s="172" t="s">
        <v>117</v>
      </c>
      <c r="E114" s="173" t="s">
        <v>219</v>
      </c>
      <c r="F114" s="174" t="s">
        <v>474</v>
      </c>
      <c r="G114" s="175" t="s">
        <v>142</v>
      </c>
      <c r="H114" s="176">
        <v>246</v>
      </c>
      <c r="I114" s="177"/>
      <c r="J114" s="178">
        <f>ROUND(I114*H114,2)</f>
        <v>0</v>
      </c>
      <c r="K114" s="174" t="s">
        <v>1</v>
      </c>
      <c r="L114" s="36"/>
      <c r="M114" s="179" t="s">
        <v>1</v>
      </c>
      <c r="N114" s="180" t="s">
        <v>43</v>
      </c>
      <c r="O114" s="58"/>
      <c r="P114" s="181">
        <f>O114*H114</f>
        <v>0</v>
      </c>
      <c r="Q114" s="181">
        <v>0</v>
      </c>
      <c r="R114" s="181">
        <f>Q114*H114</f>
        <v>0</v>
      </c>
      <c r="S114" s="181">
        <v>0</v>
      </c>
      <c r="T114" s="182">
        <f>S114*H114</f>
        <v>0</v>
      </c>
      <c r="AR114" s="15" t="s">
        <v>219</v>
      </c>
      <c r="AT114" s="15" t="s">
        <v>117</v>
      </c>
      <c r="AU114" s="15" t="s">
        <v>21</v>
      </c>
      <c r="AY114" s="15" t="s">
        <v>115</v>
      </c>
      <c r="BE114" s="183">
        <f>IF(N114="základní",J114,0)</f>
        <v>0</v>
      </c>
      <c r="BF114" s="183">
        <f>IF(N114="snížená",J114,0)</f>
        <v>0</v>
      </c>
      <c r="BG114" s="183">
        <f>IF(N114="zákl. přenesená",J114,0)</f>
        <v>0</v>
      </c>
      <c r="BH114" s="183">
        <f>IF(N114="sníž. přenesená",J114,0)</f>
        <v>0</v>
      </c>
      <c r="BI114" s="183">
        <f>IF(N114="nulová",J114,0)</f>
        <v>0</v>
      </c>
      <c r="BJ114" s="15" t="s">
        <v>21</v>
      </c>
      <c r="BK114" s="183">
        <f>ROUND(I114*H114,2)</f>
        <v>0</v>
      </c>
      <c r="BL114" s="15" t="s">
        <v>219</v>
      </c>
      <c r="BM114" s="15" t="s">
        <v>311</v>
      </c>
    </row>
    <row r="115" spans="2:65" s="1" customFormat="1" ht="11.25">
      <c r="B115" s="32"/>
      <c r="C115" s="33"/>
      <c r="D115" s="184" t="s">
        <v>124</v>
      </c>
      <c r="E115" s="33"/>
      <c r="F115" s="185" t="s">
        <v>474</v>
      </c>
      <c r="G115" s="33"/>
      <c r="H115" s="33"/>
      <c r="I115" s="101"/>
      <c r="J115" s="33"/>
      <c r="K115" s="33"/>
      <c r="L115" s="36"/>
      <c r="M115" s="186"/>
      <c r="N115" s="58"/>
      <c r="O115" s="58"/>
      <c r="P115" s="58"/>
      <c r="Q115" s="58"/>
      <c r="R115" s="58"/>
      <c r="S115" s="58"/>
      <c r="T115" s="59"/>
      <c r="AT115" s="15" t="s">
        <v>124</v>
      </c>
      <c r="AU115" s="15" t="s">
        <v>21</v>
      </c>
    </row>
    <row r="116" spans="2:65" s="1" customFormat="1" ht="16.5" customHeight="1">
      <c r="B116" s="32"/>
      <c r="C116" s="172" t="s">
        <v>72</v>
      </c>
      <c r="D116" s="172" t="s">
        <v>117</v>
      </c>
      <c r="E116" s="173" t="s">
        <v>225</v>
      </c>
      <c r="F116" s="174" t="s">
        <v>475</v>
      </c>
      <c r="G116" s="175" t="s">
        <v>142</v>
      </c>
      <c r="H116" s="176">
        <v>20</v>
      </c>
      <c r="I116" s="177"/>
      <c r="J116" s="178">
        <f>ROUND(I116*H116,2)</f>
        <v>0</v>
      </c>
      <c r="K116" s="174" t="s">
        <v>1</v>
      </c>
      <c r="L116" s="36"/>
      <c r="M116" s="179" t="s">
        <v>1</v>
      </c>
      <c r="N116" s="180" t="s">
        <v>43</v>
      </c>
      <c r="O116" s="58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AR116" s="15" t="s">
        <v>219</v>
      </c>
      <c r="AT116" s="15" t="s">
        <v>117</v>
      </c>
      <c r="AU116" s="15" t="s">
        <v>21</v>
      </c>
      <c r="AY116" s="15" t="s">
        <v>115</v>
      </c>
      <c r="BE116" s="183">
        <f>IF(N116="základní",J116,0)</f>
        <v>0</v>
      </c>
      <c r="BF116" s="183">
        <f>IF(N116="snížená",J116,0)</f>
        <v>0</v>
      </c>
      <c r="BG116" s="183">
        <f>IF(N116="zákl. přenesená",J116,0)</f>
        <v>0</v>
      </c>
      <c r="BH116" s="183">
        <f>IF(N116="sníž. přenesená",J116,0)</f>
        <v>0</v>
      </c>
      <c r="BI116" s="183">
        <f>IF(N116="nulová",J116,0)</f>
        <v>0</v>
      </c>
      <c r="BJ116" s="15" t="s">
        <v>21</v>
      </c>
      <c r="BK116" s="183">
        <f>ROUND(I116*H116,2)</f>
        <v>0</v>
      </c>
      <c r="BL116" s="15" t="s">
        <v>219</v>
      </c>
      <c r="BM116" s="15" t="s">
        <v>326</v>
      </c>
    </row>
    <row r="117" spans="2:65" s="1" customFormat="1" ht="11.25">
      <c r="B117" s="32"/>
      <c r="C117" s="33"/>
      <c r="D117" s="184" t="s">
        <v>124</v>
      </c>
      <c r="E117" s="33"/>
      <c r="F117" s="185" t="s">
        <v>475</v>
      </c>
      <c r="G117" s="33"/>
      <c r="H117" s="33"/>
      <c r="I117" s="101"/>
      <c r="J117" s="33"/>
      <c r="K117" s="33"/>
      <c r="L117" s="36"/>
      <c r="M117" s="186"/>
      <c r="N117" s="58"/>
      <c r="O117" s="58"/>
      <c r="P117" s="58"/>
      <c r="Q117" s="58"/>
      <c r="R117" s="58"/>
      <c r="S117" s="58"/>
      <c r="T117" s="59"/>
      <c r="AT117" s="15" t="s">
        <v>124</v>
      </c>
      <c r="AU117" s="15" t="s">
        <v>21</v>
      </c>
    </row>
    <row r="118" spans="2:65" s="1" customFormat="1" ht="16.5" customHeight="1">
      <c r="B118" s="32"/>
      <c r="C118" s="172" t="s">
        <v>72</v>
      </c>
      <c r="D118" s="172" t="s">
        <v>117</v>
      </c>
      <c r="E118" s="173" t="s">
        <v>232</v>
      </c>
      <c r="F118" s="174" t="s">
        <v>476</v>
      </c>
      <c r="G118" s="175" t="s">
        <v>142</v>
      </c>
      <c r="H118" s="176">
        <v>170</v>
      </c>
      <c r="I118" s="177"/>
      <c r="J118" s="178">
        <f>ROUND(I118*H118,2)</f>
        <v>0</v>
      </c>
      <c r="K118" s="174" t="s">
        <v>1</v>
      </c>
      <c r="L118" s="36"/>
      <c r="M118" s="179" t="s">
        <v>1</v>
      </c>
      <c r="N118" s="180" t="s">
        <v>43</v>
      </c>
      <c r="O118" s="58"/>
      <c r="P118" s="181">
        <f>O118*H118</f>
        <v>0</v>
      </c>
      <c r="Q118" s="181">
        <v>0</v>
      </c>
      <c r="R118" s="181">
        <f>Q118*H118</f>
        <v>0</v>
      </c>
      <c r="S118" s="181">
        <v>0</v>
      </c>
      <c r="T118" s="182">
        <f>S118*H118</f>
        <v>0</v>
      </c>
      <c r="AR118" s="15" t="s">
        <v>219</v>
      </c>
      <c r="AT118" s="15" t="s">
        <v>117</v>
      </c>
      <c r="AU118" s="15" t="s">
        <v>21</v>
      </c>
      <c r="AY118" s="15" t="s">
        <v>115</v>
      </c>
      <c r="BE118" s="183">
        <f>IF(N118="základní",J118,0)</f>
        <v>0</v>
      </c>
      <c r="BF118" s="183">
        <f>IF(N118="snížená",J118,0)</f>
        <v>0</v>
      </c>
      <c r="BG118" s="183">
        <f>IF(N118="zákl. přenesená",J118,0)</f>
        <v>0</v>
      </c>
      <c r="BH118" s="183">
        <f>IF(N118="sníž. přenesená",J118,0)</f>
        <v>0</v>
      </c>
      <c r="BI118" s="183">
        <f>IF(N118="nulová",J118,0)</f>
        <v>0</v>
      </c>
      <c r="BJ118" s="15" t="s">
        <v>21</v>
      </c>
      <c r="BK118" s="183">
        <f>ROUND(I118*H118,2)</f>
        <v>0</v>
      </c>
      <c r="BL118" s="15" t="s">
        <v>219</v>
      </c>
      <c r="BM118" s="15" t="s">
        <v>337</v>
      </c>
    </row>
    <row r="119" spans="2:65" s="1" customFormat="1" ht="11.25">
      <c r="B119" s="32"/>
      <c r="C119" s="33"/>
      <c r="D119" s="184" t="s">
        <v>124</v>
      </c>
      <c r="E119" s="33"/>
      <c r="F119" s="185" t="s">
        <v>476</v>
      </c>
      <c r="G119" s="33"/>
      <c r="H119" s="33"/>
      <c r="I119" s="101"/>
      <c r="J119" s="33"/>
      <c r="K119" s="33"/>
      <c r="L119" s="36"/>
      <c r="M119" s="186"/>
      <c r="N119" s="58"/>
      <c r="O119" s="58"/>
      <c r="P119" s="58"/>
      <c r="Q119" s="58"/>
      <c r="R119" s="58"/>
      <c r="S119" s="58"/>
      <c r="T119" s="59"/>
      <c r="AT119" s="15" t="s">
        <v>124</v>
      </c>
      <c r="AU119" s="15" t="s">
        <v>21</v>
      </c>
    </row>
    <row r="120" spans="2:65" s="1" customFormat="1" ht="16.5" customHeight="1">
      <c r="B120" s="32"/>
      <c r="C120" s="172" t="s">
        <v>72</v>
      </c>
      <c r="D120" s="172" t="s">
        <v>117</v>
      </c>
      <c r="E120" s="173" t="s">
        <v>237</v>
      </c>
      <c r="F120" s="174" t="s">
        <v>477</v>
      </c>
      <c r="G120" s="175" t="s">
        <v>142</v>
      </c>
      <c r="H120" s="176">
        <v>10</v>
      </c>
      <c r="I120" s="177"/>
      <c r="J120" s="178">
        <f>ROUND(I120*H120,2)</f>
        <v>0</v>
      </c>
      <c r="K120" s="174" t="s">
        <v>1</v>
      </c>
      <c r="L120" s="36"/>
      <c r="M120" s="179" t="s">
        <v>1</v>
      </c>
      <c r="N120" s="180" t="s">
        <v>43</v>
      </c>
      <c r="O120" s="58"/>
      <c r="P120" s="181">
        <f>O120*H120</f>
        <v>0</v>
      </c>
      <c r="Q120" s="181">
        <v>0</v>
      </c>
      <c r="R120" s="181">
        <f>Q120*H120</f>
        <v>0</v>
      </c>
      <c r="S120" s="181">
        <v>0</v>
      </c>
      <c r="T120" s="182">
        <f>S120*H120</f>
        <v>0</v>
      </c>
      <c r="AR120" s="15" t="s">
        <v>219</v>
      </c>
      <c r="AT120" s="15" t="s">
        <v>117</v>
      </c>
      <c r="AU120" s="15" t="s">
        <v>21</v>
      </c>
      <c r="AY120" s="15" t="s">
        <v>115</v>
      </c>
      <c r="BE120" s="183">
        <f>IF(N120="základní",J120,0)</f>
        <v>0</v>
      </c>
      <c r="BF120" s="183">
        <f>IF(N120="snížená",J120,0)</f>
        <v>0</v>
      </c>
      <c r="BG120" s="183">
        <f>IF(N120="zákl. přenesená",J120,0)</f>
        <v>0</v>
      </c>
      <c r="BH120" s="183">
        <f>IF(N120="sníž. přenesená",J120,0)</f>
        <v>0</v>
      </c>
      <c r="BI120" s="183">
        <f>IF(N120="nulová",J120,0)</f>
        <v>0</v>
      </c>
      <c r="BJ120" s="15" t="s">
        <v>21</v>
      </c>
      <c r="BK120" s="183">
        <f>ROUND(I120*H120,2)</f>
        <v>0</v>
      </c>
      <c r="BL120" s="15" t="s">
        <v>219</v>
      </c>
      <c r="BM120" s="15" t="s">
        <v>349</v>
      </c>
    </row>
    <row r="121" spans="2:65" s="1" customFormat="1" ht="11.25">
      <c r="B121" s="32"/>
      <c r="C121" s="33"/>
      <c r="D121" s="184" t="s">
        <v>124</v>
      </c>
      <c r="E121" s="33"/>
      <c r="F121" s="185" t="s">
        <v>477</v>
      </c>
      <c r="G121" s="33"/>
      <c r="H121" s="33"/>
      <c r="I121" s="101"/>
      <c r="J121" s="33"/>
      <c r="K121" s="33"/>
      <c r="L121" s="36"/>
      <c r="M121" s="186"/>
      <c r="N121" s="58"/>
      <c r="O121" s="58"/>
      <c r="P121" s="58"/>
      <c r="Q121" s="58"/>
      <c r="R121" s="58"/>
      <c r="S121" s="58"/>
      <c r="T121" s="59"/>
      <c r="AT121" s="15" t="s">
        <v>124</v>
      </c>
      <c r="AU121" s="15" t="s">
        <v>21</v>
      </c>
    </row>
    <row r="122" spans="2:65" s="1" customFormat="1" ht="16.5" customHeight="1">
      <c r="B122" s="32"/>
      <c r="C122" s="172" t="s">
        <v>72</v>
      </c>
      <c r="D122" s="172" t="s">
        <v>117</v>
      </c>
      <c r="E122" s="173" t="s">
        <v>245</v>
      </c>
      <c r="F122" s="174" t="s">
        <v>478</v>
      </c>
      <c r="G122" s="175" t="s">
        <v>142</v>
      </c>
      <c r="H122" s="176">
        <v>65</v>
      </c>
      <c r="I122" s="177"/>
      <c r="J122" s="178">
        <f>ROUND(I122*H122,2)</f>
        <v>0</v>
      </c>
      <c r="K122" s="174" t="s">
        <v>1</v>
      </c>
      <c r="L122" s="36"/>
      <c r="M122" s="179" t="s">
        <v>1</v>
      </c>
      <c r="N122" s="180" t="s">
        <v>43</v>
      </c>
      <c r="O122" s="58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AR122" s="15" t="s">
        <v>219</v>
      </c>
      <c r="AT122" s="15" t="s">
        <v>117</v>
      </c>
      <c r="AU122" s="15" t="s">
        <v>21</v>
      </c>
      <c r="AY122" s="15" t="s">
        <v>115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5" t="s">
        <v>21</v>
      </c>
      <c r="BK122" s="183">
        <f>ROUND(I122*H122,2)</f>
        <v>0</v>
      </c>
      <c r="BL122" s="15" t="s">
        <v>219</v>
      </c>
      <c r="BM122" s="15" t="s">
        <v>361</v>
      </c>
    </row>
    <row r="123" spans="2:65" s="1" customFormat="1" ht="11.25">
      <c r="B123" s="32"/>
      <c r="C123" s="33"/>
      <c r="D123" s="184" t="s">
        <v>124</v>
      </c>
      <c r="E123" s="33"/>
      <c r="F123" s="185" t="s">
        <v>478</v>
      </c>
      <c r="G123" s="33"/>
      <c r="H123" s="33"/>
      <c r="I123" s="101"/>
      <c r="J123" s="33"/>
      <c r="K123" s="33"/>
      <c r="L123" s="36"/>
      <c r="M123" s="186"/>
      <c r="N123" s="58"/>
      <c r="O123" s="58"/>
      <c r="P123" s="58"/>
      <c r="Q123" s="58"/>
      <c r="R123" s="58"/>
      <c r="S123" s="58"/>
      <c r="T123" s="59"/>
      <c r="AT123" s="15" t="s">
        <v>124</v>
      </c>
      <c r="AU123" s="15" t="s">
        <v>21</v>
      </c>
    </row>
    <row r="124" spans="2:65" s="1" customFormat="1" ht="16.5" customHeight="1">
      <c r="B124" s="32"/>
      <c r="C124" s="172" t="s">
        <v>72</v>
      </c>
      <c r="D124" s="172" t="s">
        <v>117</v>
      </c>
      <c r="E124" s="173" t="s">
        <v>7</v>
      </c>
      <c r="F124" s="174" t="s">
        <v>479</v>
      </c>
      <c r="G124" s="175" t="s">
        <v>142</v>
      </c>
      <c r="H124" s="176">
        <v>240</v>
      </c>
      <c r="I124" s="177"/>
      <c r="J124" s="178">
        <f>ROUND(I124*H124,2)</f>
        <v>0</v>
      </c>
      <c r="K124" s="174" t="s">
        <v>1</v>
      </c>
      <c r="L124" s="36"/>
      <c r="M124" s="179" t="s">
        <v>1</v>
      </c>
      <c r="N124" s="180" t="s">
        <v>43</v>
      </c>
      <c r="O124" s="58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AR124" s="15" t="s">
        <v>219</v>
      </c>
      <c r="AT124" s="15" t="s">
        <v>117</v>
      </c>
      <c r="AU124" s="15" t="s">
        <v>21</v>
      </c>
      <c r="AY124" s="15" t="s">
        <v>115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5" t="s">
        <v>21</v>
      </c>
      <c r="BK124" s="183">
        <f>ROUND(I124*H124,2)</f>
        <v>0</v>
      </c>
      <c r="BL124" s="15" t="s">
        <v>219</v>
      </c>
      <c r="BM124" s="15" t="s">
        <v>374</v>
      </c>
    </row>
    <row r="125" spans="2:65" s="1" customFormat="1" ht="11.25">
      <c r="B125" s="32"/>
      <c r="C125" s="33"/>
      <c r="D125" s="184" t="s">
        <v>124</v>
      </c>
      <c r="E125" s="33"/>
      <c r="F125" s="185" t="s">
        <v>479</v>
      </c>
      <c r="G125" s="33"/>
      <c r="H125" s="33"/>
      <c r="I125" s="101"/>
      <c r="J125" s="33"/>
      <c r="K125" s="33"/>
      <c r="L125" s="36"/>
      <c r="M125" s="186"/>
      <c r="N125" s="58"/>
      <c r="O125" s="58"/>
      <c r="P125" s="58"/>
      <c r="Q125" s="58"/>
      <c r="R125" s="58"/>
      <c r="S125" s="58"/>
      <c r="T125" s="59"/>
      <c r="AT125" s="15" t="s">
        <v>124</v>
      </c>
      <c r="AU125" s="15" t="s">
        <v>21</v>
      </c>
    </row>
    <row r="126" spans="2:65" s="1" customFormat="1" ht="16.5" customHeight="1">
      <c r="B126" s="32"/>
      <c r="C126" s="172" t="s">
        <v>72</v>
      </c>
      <c r="D126" s="172" t="s">
        <v>117</v>
      </c>
      <c r="E126" s="173" t="s">
        <v>257</v>
      </c>
      <c r="F126" s="174" t="s">
        <v>480</v>
      </c>
      <c r="G126" s="175" t="s">
        <v>142</v>
      </c>
      <c r="H126" s="176">
        <v>12</v>
      </c>
      <c r="I126" s="177"/>
      <c r="J126" s="178">
        <f>ROUND(I126*H126,2)</f>
        <v>0</v>
      </c>
      <c r="K126" s="174" t="s">
        <v>1</v>
      </c>
      <c r="L126" s="36"/>
      <c r="M126" s="179" t="s">
        <v>1</v>
      </c>
      <c r="N126" s="180" t="s">
        <v>43</v>
      </c>
      <c r="O126" s="58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AR126" s="15" t="s">
        <v>219</v>
      </c>
      <c r="AT126" s="15" t="s">
        <v>117</v>
      </c>
      <c r="AU126" s="15" t="s">
        <v>21</v>
      </c>
      <c r="AY126" s="15" t="s">
        <v>115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5" t="s">
        <v>21</v>
      </c>
      <c r="BK126" s="183">
        <f>ROUND(I126*H126,2)</f>
        <v>0</v>
      </c>
      <c r="BL126" s="15" t="s">
        <v>219</v>
      </c>
      <c r="BM126" s="15" t="s">
        <v>387</v>
      </c>
    </row>
    <row r="127" spans="2:65" s="1" customFormat="1" ht="11.25">
      <c r="B127" s="32"/>
      <c r="C127" s="33"/>
      <c r="D127" s="184" t="s">
        <v>124</v>
      </c>
      <c r="E127" s="33"/>
      <c r="F127" s="185" t="s">
        <v>480</v>
      </c>
      <c r="G127" s="33"/>
      <c r="H127" s="33"/>
      <c r="I127" s="101"/>
      <c r="J127" s="33"/>
      <c r="K127" s="33"/>
      <c r="L127" s="36"/>
      <c r="M127" s="186"/>
      <c r="N127" s="58"/>
      <c r="O127" s="58"/>
      <c r="P127" s="58"/>
      <c r="Q127" s="58"/>
      <c r="R127" s="58"/>
      <c r="S127" s="58"/>
      <c r="T127" s="59"/>
      <c r="AT127" s="15" t="s">
        <v>124</v>
      </c>
      <c r="AU127" s="15" t="s">
        <v>21</v>
      </c>
    </row>
    <row r="128" spans="2:65" s="1" customFormat="1" ht="16.5" customHeight="1">
      <c r="B128" s="32"/>
      <c r="C128" s="172" t="s">
        <v>72</v>
      </c>
      <c r="D128" s="172" t="s">
        <v>117</v>
      </c>
      <c r="E128" s="173" t="s">
        <v>263</v>
      </c>
      <c r="F128" s="174" t="s">
        <v>481</v>
      </c>
      <c r="G128" s="175" t="s">
        <v>162</v>
      </c>
      <c r="H128" s="176">
        <v>4</v>
      </c>
      <c r="I128" s="177"/>
      <c r="J128" s="178">
        <f>ROUND(I128*H128,2)</f>
        <v>0</v>
      </c>
      <c r="K128" s="174" t="s">
        <v>1</v>
      </c>
      <c r="L128" s="36"/>
      <c r="M128" s="179" t="s">
        <v>1</v>
      </c>
      <c r="N128" s="180" t="s">
        <v>43</v>
      </c>
      <c r="O128" s="58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AR128" s="15" t="s">
        <v>219</v>
      </c>
      <c r="AT128" s="15" t="s">
        <v>117</v>
      </c>
      <c r="AU128" s="15" t="s">
        <v>21</v>
      </c>
      <c r="AY128" s="15" t="s">
        <v>115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5" t="s">
        <v>21</v>
      </c>
      <c r="BK128" s="183">
        <f>ROUND(I128*H128,2)</f>
        <v>0</v>
      </c>
      <c r="BL128" s="15" t="s">
        <v>219</v>
      </c>
      <c r="BM128" s="15" t="s">
        <v>397</v>
      </c>
    </row>
    <row r="129" spans="2:65" s="1" customFormat="1" ht="11.25">
      <c r="B129" s="32"/>
      <c r="C129" s="33"/>
      <c r="D129" s="184" t="s">
        <v>124</v>
      </c>
      <c r="E129" s="33"/>
      <c r="F129" s="185" t="s">
        <v>481</v>
      </c>
      <c r="G129" s="33"/>
      <c r="H129" s="33"/>
      <c r="I129" s="101"/>
      <c r="J129" s="33"/>
      <c r="K129" s="33"/>
      <c r="L129" s="36"/>
      <c r="M129" s="186"/>
      <c r="N129" s="58"/>
      <c r="O129" s="58"/>
      <c r="P129" s="58"/>
      <c r="Q129" s="58"/>
      <c r="R129" s="58"/>
      <c r="S129" s="58"/>
      <c r="T129" s="59"/>
      <c r="AT129" s="15" t="s">
        <v>124</v>
      </c>
      <c r="AU129" s="15" t="s">
        <v>21</v>
      </c>
    </row>
    <row r="130" spans="2:65" s="1" customFormat="1" ht="16.5" customHeight="1">
      <c r="B130" s="32"/>
      <c r="C130" s="172" t="s">
        <v>72</v>
      </c>
      <c r="D130" s="172" t="s">
        <v>117</v>
      </c>
      <c r="E130" s="173" t="s">
        <v>270</v>
      </c>
      <c r="F130" s="174" t="s">
        <v>482</v>
      </c>
      <c r="G130" s="175" t="s">
        <v>461</v>
      </c>
      <c r="H130" s="176">
        <v>1</v>
      </c>
      <c r="I130" s="177"/>
      <c r="J130" s="178">
        <f>ROUND(I130*H130,2)</f>
        <v>0</v>
      </c>
      <c r="K130" s="174" t="s">
        <v>1</v>
      </c>
      <c r="L130" s="36"/>
      <c r="M130" s="179" t="s">
        <v>1</v>
      </c>
      <c r="N130" s="180" t="s">
        <v>43</v>
      </c>
      <c r="O130" s="58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AR130" s="15" t="s">
        <v>219</v>
      </c>
      <c r="AT130" s="15" t="s">
        <v>117</v>
      </c>
      <c r="AU130" s="15" t="s">
        <v>21</v>
      </c>
      <c r="AY130" s="15" t="s">
        <v>115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5" t="s">
        <v>21</v>
      </c>
      <c r="BK130" s="183">
        <f>ROUND(I130*H130,2)</f>
        <v>0</v>
      </c>
      <c r="BL130" s="15" t="s">
        <v>219</v>
      </c>
      <c r="BM130" s="15" t="s">
        <v>408</v>
      </c>
    </row>
    <row r="131" spans="2:65" s="1" customFormat="1" ht="11.25">
      <c r="B131" s="32"/>
      <c r="C131" s="33"/>
      <c r="D131" s="184" t="s">
        <v>124</v>
      </c>
      <c r="E131" s="33"/>
      <c r="F131" s="185" t="s">
        <v>482</v>
      </c>
      <c r="G131" s="33"/>
      <c r="H131" s="33"/>
      <c r="I131" s="101"/>
      <c r="J131" s="33"/>
      <c r="K131" s="33"/>
      <c r="L131" s="36"/>
      <c r="M131" s="186"/>
      <c r="N131" s="58"/>
      <c r="O131" s="58"/>
      <c r="P131" s="58"/>
      <c r="Q131" s="58"/>
      <c r="R131" s="58"/>
      <c r="S131" s="58"/>
      <c r="T131" s="59"/>
      <c r="AT131" s="15" t="s">
        <v>124</v>
      </c>
      <c r="AU131" s="15" t="s">
        <v>21</v>
      </c>
    </row>
    <row r="132" spans="2:65" s="1" customFormat="1" ht="16.5" customHeight="1">
      <c r="B132" s="32"/>
      <c r="C132" s="172" t="s">
        <v>72</v>
      </c>
      <c r="D132" s="172" t="s">
        <v>117</v>
      </c>
      <c r="E132" s="173" t="s">
        <v>275</v>
      </c>
      <c r="F132" s="174" t="s">
        <v>483</v>
      </c>
      <c r="G132" s="175" t="s">
        <v>461</v>
      </c>
      <c r="H132" s="176">
        <v>8</v>
      </c>
      <c r="I132" s="177"/>
      <c r="J132" s="178">
        <f>ROUND(I132*H132,2)</f>
        <v>0</v>
      </c>
      <c r="K132" s="174" t="s">
        <v>1</v>
      </c>
      <c r="L132" s="36"/>
      <c r="M132" s="179" t="s">
        <v>1</v>
      </c>
      <c r="N132" s="180" t="s">
        <v>43</v>
      </c>
      <c r="O132" s="58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AR132" s="15" t="s">
        <v>219</v>
      </c>
      <c r="AT132" s="15" t="s">
        <v>117</v>
      </c>
      <c r="AU132" s="15" t="s">
        <v>21</v>
      </c>
      <c r="AY132" s="15" t="s">
        <v>115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5" t="s">
        <v>21</v>
      </c>
      <c r="BK132" s="183">
        <f>ROUND(I132*H132,2)</f>
        <v>0</v>
      </c>
      <c r="BL132" s="15" t="s">
        <v>219</v>
      </c>
      <c r="BM132" s="15" t="s">
        <v>420</v>
      </c>
    </row>
    <row r="133" spans="2:65" s="1" customFormat="1" ht="11.25">
      <c r="B133" s="32"/>
      <c r="C133" s="33"/>
      <c r="D133" s="184" t="s">
        <v>124</v>
      </c>
      <c r="E133" s="33"/>
      <c r="F133" s="185" t="s">
        <v>483</v>
      </c>
      <c r="G133" s="33"/>
      <c r="H133" s="33"/>
      <c r="I133" s="101"/>
      <c r="J133" s="33"/>
      <c r="K133" s="33"/>
      <c r="L133" s="36"/>
      <c r="M133" s="186"/>
      <c r="N133" s="58"/>
      <c r="O133" s="58"/>
      <c r="P133" s="58"/>
      <c r="Q133" s="58"/>
      <c r="R133" s="58"/>
      <c r="S133" s="58"/>
      <c r="T133" s="59"/>
      <c r="AT133" s="15" t="s">
        <v>124</v>
      </c>
      <c r="AU133" s="15" t="s">
        <v>21</v>
      </c>
    </row>
    <row r="134" spans="2:65" s="1" customFormat="1" ht="16.5" customHeight="1">
      <c r="B134" s="32"/>
      <c r="C134" s="172" t="s">
        <v>72</v>
      </c>
      <c r="D134" s="172" t="s">
        <v>117</v>
      </c>
      <c r="E134" s="173" t="s">
        <v>280</v>
      </c>
      <c r="F134" s="174" t="s">
        <v>484</v>
      </c>
      <c r="G134" s="175" t="s">
        <v>461</v>
      </c>
      <c r="H134" s="176">
        <v>9</v>
      </c>
      <c r="I134" s="177"/>
      <c r="J134" s="178">
        <f>ROUND(I134*H134,2)</f>
        <v>0</v>
      </c>
      <c r="K134" s="174" t="s">
        <v>1</v>
      </c>
      <c r="L134" s="36"/>
      <c r="M134" s="179" t="s">
        <v>1</v>
      </c>
      <c r="N134" s="180" t="s">
        <v>43</v>
      </c>
      <c r="O134" s="58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AR134" s="15" t="s">
        <v>219</v>
      </c>
      <c r="AT134" s="15" t="s">
        <v>117</v>
      </c>
      <c r="AU134" s="15" t="s">
        <v>21</v>
      </c>
      <c r="AY134" s="15" t="s">
        <v>115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5" t="s">
        <v>21</v>
      </c>
      <c r="BK134" s="183">
        <f>ROUND(I134*H134,2)</f>
        <v>0</v>
      </c>
      <c r="BL134" s="15" t="s">
        <v>219</v>
      </c>
      <c r="BM134" s="15" t="s">
        <v>433</v>
      </c>
    </row>
    <row r="135" spans="2:65" s="1" customFormat="1" ht="11.25">
      <c r="B135" s="32"/>
      <c r="C135" s="33"/>
      <c r="D135" s="184" t="s">
        <v>124</v>
      </c>
      <c r="E135" s="33"/>
      <c r="F135" s="185" t="s">
        <v>484</v>
      </c>
      <c r="G135" s="33"/>
      <c r="H135" s="33"/>
      <c r="I135" s="101"/>
      <c r="J135" s="33"/>
      <c r="K135" s="33"/>
      <c r="L135" s="36"/>
      <c r="M135" s="186"/>
      <c r="N135" s="58"/>
      <c r="O135" s="58"/>
      <c r="P135" s="58"/>
      <c r="Q135" s="58"/>
      <c r="R135" s="58"/>
      <c r="S135" s="58"/>
      <c r="T135" s="59"/>
      <c r="AT135" s="15" t="s">
        <v>124</v>
      </c>
      <c r="AU135" s="15" t="s">
        <v>21</v>
      </c>
    </row>
    <row r="136" spans="2:65" s="1" customFormat="1" ht="16.5" customHeight="1">
      <c r="B136" s="32"/>
      <c r="C136" s="172" t="s">
        <v>72</v>
      </c>
      <c r="D136" s="172" t="s">
        <v>117</v>
      </c>
      <c r="E136" s="173" t="s">
        <v>285</v>
      </c>
      <c r="F136" s="174" t="s">
        <v>485</v>
      </c>
      <c r="G136" s="175" t="s">
        <v>162</v>
      </c>
      <c r="H136" s="176">
        <v>17</v>
      </c>
      <c r="I136" s="177"/>
      <c r="J136" s="178">
        <f>ROUND(I136*H136,2)</f>
        <v>0</v>
      </c>
      <c r="K136" s="174" t="s">
        <v>1</v>
      </c>
      <c r="L136" s="36"/>
      <c r="M136" s="179" t="s">
        <v>1</v>
      </c>
      <c r="N136" s="180" t="s">
        <v>43</v>
      </c>
      <c r="O136" s="58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AR136" s="15" t="s">
        <v>219</v>
      </c>
      <c r="AT136" s="15" t="s">
        <v>117</v>
      </c>
      <c r="AU136" s="15" t="s">
        <v>21</v>
      </c>
      <c r="AY136" s="15" t="s">
        <v>115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5" t="s">
        <v>21</v>
      </c>
      <c r="BK136" s="183">
        <f>ROUND(I136*H136,2)</f>
        <v>0</v>
      </c>
      <c r="BL136" s="15" t="s">
        <v>219</v>
      </c>
      <c r="BM136" s="15" t="s">
        <v>443</v>
      </c>
    </row>
    <row r="137" spans="2:65" s="1" customFormat="1" ht="11.25">
      <c r="B137" s="32"/>
      <c r="C137" s="33"/>
      <c r="D137" s="184" t="s">
        <v>124</v>
      </c>
      <c r="E137" s="33"/>
      <c r="F137" s="185" t="s">
        <v>485</v>
      </c>
      <c r="G137" s="33"/>
      <c r="H137" s="33"/>
      <c r="I137" s="101"/>
      <c r="J137" s="33"/>
      <c r="K137" s="33"/>
      <c r="L137" s="36"/>
      <c r="M137" s="186"/>
      <c r="N137" s="58"/>
      <c r="O137" s="58"/>
      <c r="P137" s="58"/>
      <c r="Q137" s="58"/>
      <c r="R137" s="58"/>
      <c r="S137" s="58"/>
      <c r="T137" s="59"/>
      <c r="AT137" s="15" t="s">
        <v>124</v>
      </c>
      <c r="AU137" s="15" t="s">
        <v>21</v>
      </c>
    </row>
    <row r="138" spans="2:65" s="10" customFormat="1" ht="25.9" customHeight="1">
      <c r="B138" s="156"/>
      <c r="C138" s="157"/>
      <c r="D138" s="158" t="s">
        <v>71</v>
      </c>
      <c r="E138" s="159" t="s">
        <v>81</v>
      </c>
      <c r="F138" s="159" t="s">
        <v>486</v>
      </c>
      <c r="G138" s="157"/>
      <c r="H138" s="157"/>
      <c r="I138" s="160"/>
      <c r="J138" s="161">
        <f>BK138</f>
        <v>0</v>
      </c>
      <c r="K138" s="157"/>
      <c r="L138" s="162"/>
      <c r="M138" s="163"/>
      <c r="N138" s="164"/>
      <c r="O138" s="164"/>
      <c r="P138" s="165">
        <f>SUM(P139:P154)</f>
        <v>0</v>
      </c>
      <c r="Q138" s="164"/>
      <c r="R138" s="165">
        <f>SUM(R139:R154)</f>
        <v>0</v>
      </c>
      <c r="S138" s="164"/>
      <c r="T138" s="166">
        <f>SUM(T139:T154)</f>
        <v>0</v>
      </c>
      <c r="AR138" s="167" t="s">
        <v>81</v>
      </c>
      <c r="AT138" s="168" t="s">
        <v>71</v>
      </c>
      <c r="AU138" s="168" t="s">
        <v>72</v>
      </c>
      <c r="AY138" s="167" t="s">
        <v>115</v>
      </c>
      <c r="BK138" s="169">
        <f>SUM(BK139:BK154)</f>
        <v>0</v>
      </c>
    </row>
    <row r="139" spans="2:65" s="1" customFormat="1" ht="16.5" customHeight="1">
      <c r="B139" s="32"/>
      <c r="C139" s="172" t="s">
        <v>72</v>
      </c>
      <c r="D139" s="172" t="s">
        <v>117</v>
      </c>
      <c r="E139" s="173" t="s">
        <v>290</v>
      </c>
      <c r="F139" s="174" t="s">
        <v>487</v>
      </c>
      <c r="G139" s="175" t="s">
        <v>488</v>
      </c>
      <c r="H139" s="176">
        <v>0.16</v>
      </c>
      <c r="I139" s="177"/>
      <c r="J139" s="178">
        <f>ROUND(I139*H139,2)</f>
        <v>0</v>
      </c>
      <c r="K139" s="174" t="s">
        <v>1</v>
      </c>
      <c r="L139" s="36"/>
      <c r="M139" s="179" t="s">
        <v>1</v>
      </c>
      <c r="N139" s="180" t="s">
        <v>43</v>
      </c>
      <c r="O139" s="58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AR139" s="15" t="s">
        <v>219</v>
      </c>
      <c r="AT139" s="15" t="s">
        <v>117</v>
      </c>
      <c r="AU139" s="15" t="s">
        <v>21</v>
      </c>
      <c r="AY139" s="15" t="s">
        <v>115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5" t="s">
        <v>21</v>
      </c>
      <c r="BK139" s="183">
        <f>ROUND(I139*H139,2)</f>
        <v>0</v>
      </c>
      <c r="BL139" s="15" t="s">
        <v>219</v>
      </c>
      <c r="BM139" s="15" t="s">
        <v>489</v>
      </c>
    </row>
    <row r="140" spans="2:65" s="1" customFormat="1" ht="11.25">
      <c r="B140" s="32"/>
      <c r="C140" s="33"/>
      <c r="D140" s="184" t="s">
        <v>124</v>
      </c>
      <c r="E140" s="33"/>
      <c r="F140" s="185" t="s">
        <v>487</v>
      </c>
      <c r="G140" s="33"/>
      <c r="H140" s="33"/>
      <c r="I140" s="101"/>
      <c r="J140" s="33"/>
      <c r="K140" s="33"/>
      <c r="L140" s="36"/>
      <c r="M140" s="186"/>
      <c r="N140" s="58"/>
      <c r="O140" s="58"/>
      <c r="P140" s="58"/>
      <c r="Q140" s="58"/>
      <c r="R140" s="58"/>
      <c r="S140" s="58"/>
      <c r="T140" s="59"/>
      <c r="AT140" s="15" t="s">
        <v>124</v>
      </c>
      <c r="AU140" s="15" t="s">
        <v>21</v>
      </c>
    </row>
    <row r="141" spans="2:65" s="1" customFormat="1" ht="16.5" customHeight="1">
      <c r="B141" s="32"/>
      <c r="C141" s="172" t="s">
        <v>72</v>
      </c>
      <c r="D141" s="172" t="s">
        <v>117</v>
      </c>
      <c r="E141" s="173" t="s">
        <v>295</v>
      </c>
      <c r="F141" s="174" t="s">
        <v>490</v>
      </c>
      <c r="G141" s="175" t="s">
        <v>142</v>
      </c>
      <c r="H141" s="176">
        <v>162</v>
      </c>
      <c r="I141" s="177"/>
      <c r="J141" s="178">
        <f>ROUND(I141*H141,2)</f>
        <v>0</v>
      </c>
      <c r="K141" s="174" t="s">
        <v>1</v>
      </c>
      <c r="L141" s="36"/>
      <c r="M141" s="179" t="s">
        <v>1</v>
      </c>
      <c r="N141" s="180" t="s">
        <v>43</v>
      </c>
      <c r="O141" s="58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AR141" s="15" t="s">
        <v>219</v>
      </c>
      <c r="AT141" s="15" t="s">
        <v>117</v>
      </c>
      <c r="AU141" s="15" t="s">
        <v>21</v>
      </c>
      <c r="AY141" s="15" t="s">
        <v>115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5" t="s">
        <v>21</v>
      </c>
      <c r="BK141" s="183">
        <f>ROUND(I141*H141,2)</f>
        <v>0</v>
      </c>
      <c r="BL141" s="15" t="s">
        <v>219</v>
      </c>
      <c r="BM141" s="15" t="s">
        <v>491</v>
      </c>
    </row>
    <row r="142" spans="2:65" s="1" customFormat="1" ht="11.25">
      <c r="B142" s="32"/>
      <c r="C142" s="33"/>
      <c r="D142" s="184" t="s">
        <v>124</v>
      </c>
      <c r="E142" s="33"/>
      <c r="F142" s="185" t="s">
        <v>490</v>
      </c>
      <c r="G142" s="33"/>
      <c r="H142" s="33"/>
      <c r="I142" s="101"/>
      <c r="J142" s="33"/>
      <c r="K142" s="33"/>
      <c r="L142" s="36"/>
      <c r="M142" s="186"/>
      <c r="N142" s="58"/>
      <c r="O142" s="58"/>
      <c r="P142" s="58"/>
      <c r="Q142" s="58"/>
      <c r="R142" s="58"/>
      <c r="S142" s="58"/>
      <c r="T142" s="59"/>
      <c r="AT142" s="15" t="s">
        <v>124</v>
      </c>
      <c r="AU142" s="15" t="s">
        <v>21</v>
      </c>
    </row>
    <row r="143" spans="2:65" s="1" customFormat="1" ht="16.5" customHeight="1">
      <c r="B143" s="32"/>
      <c r="C143" s="172" t="s">
        <v>72</v>
      </c>
      <c r="D143" s="172" t="s">
        <v>117</v>
      </c>
      <c r="E143" s="173" t="s">
        <v>300</v>
      </c>
      <c r="F143" s="174" t="s">
        <v>492</v>
      </c>
      <c r="G143" s="175" t="s">
        <v>142</v>
      </c>
      <c r="H143" s="176">
        <v>162</v>
      </c>
      <c r="I143" s="177"/>
      <c r="J143" s="178">
        <f>ROUND(I143*H143,2)</f>
        <v>0</v>
      </c>
      <c r="K143" s="174" t="s">
        <v>1</v>
      </c>
      <c r="L143" s="36"/>
      <c r="M143" s="179" t="s">
        <v>1</v>
      </c>
      <c r="N143" s="180" t="s">
        <v>43</v>
      </c>
      <c r="O143" s="58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AR143" s="15" t="s">
        <v>219</v>
      </c>
      <c r="AT143" s="15" t="s">
        <v>117</v>
      </c>
      <c r="AU143" s="15" t="s">
        <v>21</v>
      </c>
      <c r="AY143" s="15" t="s">
        <v>115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5" t="s">
        <v>21</v>
      </c>
      <c r="BK143" s="183">
        <f>ROUND(I143*H143,2)</f>
        <v>0</v>
      </c>
      <c r="BL143" s="15" t="s">
        <v>219</v>
      </c>
      <c r="BM143" s="15" t="s">
        <v>493</v>
      </c>
    </row>
    <row r="144" spans="2:65" s="1" customFormat="1" ht="11.25">
      <c r="B144" s="32"/>
      <c r="C144" s="33"/>
      <c r="D144" s="184" t="s">
        <v>124</v>
      </c>
      <c r="E144" s="33"/>
      <c r="F144" s="185" t="s">
        <v>492</v>
      </c>
      <c r="G144" s="33"/>
      <c r="H144" s="33"/>
      <c r="I144" s="101"/>
      <c r="J144" s="33"/>
      <c r="K144" s="33"/>
      <c r="L144" s="36"/>
      <c r="M144" s="186"/>
      <c r="N144" s="58"/>
      <c r="O144" s="58"/>
      <c r="P144" s="58"/>
      <c r="Q144" s="58"/>
      <c r="R144" s="58"/>
      <c r="S144" s="58"/>
      <c r="T144" s="59"/>
      <c r="AT144" s="15" t="s">
        <v>124</v>
      </c>
      <c r="AU144" s="15" t="s">
        <v>21</v>
      </c>
    </row>
    <row r="145" spans="2:65" s="1" customFormat="1" ht="16.5" customHeight="1">
      <c r="B145" s="32"/>
      <c r="C145" s="172" t="s">
        <v>72</v>
      </c>
      <c r="D145" s="172" t="s">
        <v>117</v>
      </c>
      <c r="E145" s="173" t="s">
        <v>305</v>
      </c>
      <c r="F145" s="174" t="s">
        <v>494</v>
      </c>
      <c r="G145" s="175" t="s">
        <v>162</v>
      </c>
      <c r="H145" s="176">
        <v>7.8</v>
      </c>
      <c r="I145" s="177"/>
      <c r="J145" s="178">
        <f>ROUND(I145*H145,2)</f>
        <v>0</v>
      </c>
      <c r="K145" s="174" t="s">
        <v>1</v>
      </c>
      <c r="L145" s="36"/>
      <c r="M145" s="179" t="s">
        <v>1</v>
      </c>
      <c r="N145" s="180" t="s">
        <v>43</v>
      </c>
      <c r="O145" s="58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AR145" s="15" t="s">
        <v>219</v>
      </c>
      <c r="AT145" s="15" t="s">
        <v>117</v>
      </c>
      <c r="AU145" s="15" t="s">
        <v>21</v>
      </c>
      <c r="AY145" s="15" t="s">
        <v>115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5" t="s">
        <v>21</v>
      </c>
      <c r="BK145" s="183">
        <f>ROUND(I145*H145,2)</f>
        <v>0</v>
      </c>
      <c r="BL145" s="15" t="s">
        <v>219</v>
      </c>
      <c r="BM145" s="15" t="s">
        <v>495</v>
      </c>
    </row>
    <row r="146" spans="2:65" s="1" customFormat="1" ht="11.25">
      <c r="B146" s="32"/>
      <c r="C146" s="33"/>
      <c r="D146" s="184" t="s">
        <v>124</v>
      </c>
      <c r="E146" s="33"/>
      <c r="F146" s="185" t="s">
        <v>494</v>
      </c>
      <c r="G146" s="33"/>
      <c r="H146" s="33"/>
      <c r="I146" s="101"/>
      <c r="J146" s="33"/>
      <c r="K146" s="33"/>
      <c r="L146" s="36"/>
      <c r="M146" s="186"/>
      <c r="N146" s="58"/>
      <c r="O146" s="58"/>
      <c r="P146" s="58"/>
      <c r="Q146" s="58"/>
      <c r="R146" s="58"/>
      <c r="S146" s="58"/>
      <c r="T146" s="59"/>
      <c r="AT146" s="15" t="s">
        <v>124</v>
      </c>
      <c r="AU146" s="15" t="s">
        <v>21</v>
      </c>
    </row>
    <row r="147" spans="2:65" s="1" customFormat="1" ht="16.5" customHeight="1">
      <c r="B147" s="32"/>
      <c r="C147" s="172" t="s">
        <v>72</v>
      </c>
      <c r="D147" s="172" t="s">
        <v>117</v>
      </c>
      <c r="E147" s="173" t="s">
        <v>311</v>
      </c>
      <c r="F147" s="174" t="s">
        <v>496</v>
      </c>
      <c r="G147" s="175" t="s">
        <v>162</v>
      </c>
      <c r="H147" s="176">
        <v>7.8</v>
      </c>
      <c r="I147" s="177"/>
      <c r="J147" s="178">
        <f>ROUND(I147*H147,2)</f>
        <v>0</v>
      </c>
      <c r="K147" s="174" t="s">
        <v>1</v>
      </c>
      <c r="L147" s="36"/>
      <c r="M147" s="179" t="s">
        <v>1</v>
      </c>
      <c r="N147" s="180" t="s">
        <v>43</v>
      </c>
      <c r="O147" s="58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AR147" s="15" t="s">
        <v>219</v>
      </c>
      <c r="AT147" s="15" t="s">
        <v>117</v>
      </c>
      <c r="AU147" s="15" t="s">
        <v>21</v>
      </c>
      <c r="AY147" s="15" t="s">
        <v>115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5" t="s">
        <v>21</v>
      </c>
      <c r="BK147" s="183">
        <f>ROUND(I147*H147,2)</f>
        <v>0</v>
      </c>
      <c r="BL147" s="15" t="s">
        <v>219</v>
      </c>
      <c r="BM147" s="15" t="s">
        <v>497</v>
      </c>
    </row>
    <row r="148" spans="2:65" s="1" customFormat="1" ht="11.25">
      <c r="B148" s="32"/>
      <c r="C148" s="33"/>
      <c r="D148" s="184" t="s">
        <v>124</v>
      </c>
      <c r="E148" s="33"/>
      <c r="F148" s="185" t="s">
        <v>496</v>
      </c>
      <c r="G148" s="33"/>
      <c r="H148" s="33"/>
      <c r="I148" s="101"/>
      <c r="J148" s="33"/>
      <c r="K148" s="33"/>
      <c r="L148" s="36"/>
      <c r="M148" s="186"/>
      <c r="N148" s="58"/>
      <c r="O148" s="58"/>
      <c r="P148" s="58"/>
      <c r="Q148" s="58"/>
      <c r="R148" s="58"/>
      <c r="S148" s="58"/>
      <c r="T148" s="59"/>
      <c r="AT148" s="15" t="s">
        <v>124</v>
      </c>
      <c r="AU148" s="15" t="s">
        <v>21</v>
      </c>
    </row>
    <row r="149" spans="2:65" s="1" customFormat="1" ht="16.5" customHeight="1">
      <c r="B149" s="32"/>
      <c r="C149" s="172" t="s">
        <v>72</v>
      </c>
      <c r="D149" s="172" t="s">
        <v>117</v>
      </c>
      <c r="E149" s="173" t="s">
        <v>319</v>
      </c>
      <c r="F149" s="174" t="s">
        <v>498</v>
      </c>
      <c r="G149" s="175" t="s">
        <v>162</v>
      </c>
      <c r="H149" s="176">
        <v>89.1</v>
      </c>
      <c r="I149" s="177"/>
      <c r="J149" s="178">
        <f>ROUND(I149*H149,2)</f>
        <v>0</v>
      </c>
      <c r="K149" s="174" t="s">
        <v>1</v>
      </c>
      <c r="L149" s="36"/>
      <c r="M149" s="179" t="s">
        <v>1</v>
      </c>
      <c r="N149" s="180" t="s">
        <v>43</v>
      </c>
      <c r="O149" s="58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AR149" s="15" t="s">
        <v>219</v>
      </c>
      <c r="AT149" s="15" t="s">
        <v>117</v>
      </c>
      <c r="AU149" s="15" t="s">
        <v>21</v>
      </c>
      <c r="AY149" s="15" t="s">
        <v>115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5" t="s">
        <v>21</v>
      </c>
      <c r="BK149" s="183">
        <f>ROUND(I149*H149,2)</f>
        <v>0</v>
      </c>
      <c r="BL149" s="15" t="s">
        <v>219</v>
      </c>
      <c r="BM149" s="15" t="s">
        <v>499</v>
      </c>
    </row>
    <row r="150" spans="2:65" s="1" customFormat="1" ht="11.25">
      <c r="B150" s="32"/>
      <c r="C150" s="33"/>
      <c r="D150" s="184" t="s">
        <v>124</v>
      </c>
      <c r="E150" s="33"/>
      <c r="F150" s="185" t="s">
        <v>498</v>
      </c>
      <c r="G150" s="33"/>
      <c r="H150" s="33"/>
      <c r="I150" s="101"/>
      <c r="J150" s="33"/>
      <c r="K150" s="33"/>
      <c r="L150" s="36"/>
      <c r="M150" s="186"/>
      <c r="N150" s="58"/>
      <c r="O150" s="58"/>
      <c r="P150" s="58"/>
      <c r="Q150" s="58"/>
      <c r="R150" s="58"/>
      <c r="S150" s="58"/>
      <c r="T150" s="59"/>
      <c r="AT150" s="15" t="s">
        <v>124</v>
      </c>
      <c r="AU150" s="15" t="s">
        <v>21</v>
      </c>
    </row>
    <row r="151" spans="2:65" s="1" customFormat="1" ht="16.5" customHeight="1">
      <c r="B151" s="32"/>
      <c r="C151" s="172" t="s">
        <v>72</v>
      </c>
      <c r="D151" s="172" t="s">
        <v>117</v>
      </c>
      <c r="E151" s="173" t="s">
        <v>326</v>
      </c>
      <c r="F151" s="174" t="s">
        <v>500</v>
      </c>
      <c r="G151" s="175" t="s">
        <v>142</v>
      </c>
      <c r="H151" s="176">
        <v>162</v>
      </c>
      <c r="I151" s="177"/>
      <c r="J151" s="178">
        <f>ROUND(I151*H151,2)</f>
        <v>0</v>
      </c>
      <c r="K151" s="174" t="s">
        <v>1</v>
      </c>
      <c r="L151" s="36"/>
      <c r="M151" s="179" t="s">
        <v>1</v>
      </c>
      <c r="N151" s="180" t="s">
        <v>43</v>
      </c>
      <c r="O151" s="58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AR151" s="15" t="s">
        <v>219</v>
      </c>
      <c r="AT151" s="15" t="s">
        <v>117</v>
      </c>
      <c r="AU151" s="15" t="s">
        <v>21</v>
      </c>
      <c r="AY151" s="15" t="s">
        <v>115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5" t="s">
        <v>21</v>
      </c>
      <c r="BK151" s="183">
        <f>ROUND(I151*H151,2)</f>
        <v>0</v>
      </c>
      <c r="BL151" s="15" t="s">
        <v>219</v>
      </c>
      <c r="BM151" s="15" t="s">
        <v>501</v>
      </c>
    </row>
    <row r="152" spans="2:65" s="1" customFormat="1" ht="11.25">
      <c r="B152" s="32"/>
      <c r="C152" s="33"/>
      <c r="D152" s="184" t="s">
        <v>124</v>
      </c>
      <c r="E152" s="33"/>
      <c r="F152" s="185" t="s">
        <v>500</v>
      </c>
      <c r="G152" s="33"/>
      <c r="H152" s="33"/>
      <c r="I152" s="101"/>
      <c r="J152" s="33"/>
      <c r="K152" s="33"/>
      <c r="L152" s="36"/>
      <c r="M152" s="186"/>
      <c r="N152" s="58"/>
      <c r="O152" s="58"/>
      <c r="P152" s="58"/>
      <c r="Q152" s="58"/>
      <c r="R152" s="58"/>
      <c r="S152" s="58"/>
      <c r="T152" s="59"/>
      <c r="AT152" s="15" t="s">
        <v>124</v>
      </c>
      <c r="AU152" s="15" t="s">
        <v>21</v>
      </c>
    </row>
    <row r="153" spans="2:65" s="1" customFormat="1" ht="16.5" customHeight="1">
      <c r="B153" s="32"/>
      <c r="C153" s="172" t="s">
        <v>72</v>
      </c>
      <c r="D153" s="172" t="s">
        <v>117</v>
      </c>
      <c r="E153" s="173" t="s">
        <v>332</v>
      </c>
      <c r="F153" s="174" t="s">
        <v>502</v>
      </c>
      <c r="G153" s="175" t="s">
        <v>162</v>
      </c>
      <c r="H153" s="176">
        <v>4.2</v>
      </c>
      <c r="I153" s="177"/>
      <c r="J153" s="178">
        <f>ROUND(I153*H153,2)</f>
        <v>0</v>
      </c>
      <c r="K153" s="174" t="s">
        <v>1</v>
      </c>
      <c r="L153" s="36"/>
      <c r="M153" s="179" t="s">
        <v>1</v>
      </c>
      <c r="N153" s="180" t="s">
        <v>43</v>
      </c>
      <c r="O153" s="58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AR153" s="15" t="s">
        <v>219</v>
      </c>
      <c r="AT153" s="15" t="s">
        <v>117</v>
      </c>
      <c r="AU153" s="15" t="s">
        <v>21</v>
      </c>
      <c r="AY153" s="15" t="s">
        <v>115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5" t="s">
        <v>21</v>
      </c>
      <c r="BK153" s="183">
        <f>ROUND(I153*H153,2)</f>
        <v>0</v>
      </c>
      <c r="BL153" s="15" t="s">
        <v>219</v>
      </c>
      <c r="BM153" s="15" t="s">
        <v>503</v>
      </c>
    </row>
    <row r="154" spans="2:65" s="1" customFormat="1" ht="11.25">
      <c r="B154" s="32"/>
      <c r="C154" s="33"/>
      <c r="D154" s="184" t="s">
        <v>124</v>
      </c>
      <c r="E154" s="33"/>
      <c r="F154" s="185" t="s">
        <v>502</v>
      </c>
      <c r="G154" s="33"/>
      <c r="H154" s="33"/>
      <c r="I154" s="101"/>
      <c r="J154" s="33"/>
      <c r="K154" s="33"/>
      <c r="L154" s="36"/>
      <c r="M154" s="186"/>
      <c r="N154" s="58"/>
      <c r="O154" s="58"/>
      <c r="P154" s="58"/>
      <c r="Q154" s="58"/>
      <c r="R154" s="58"/>
      <c r="S154" s="58"/>
      <c r="T154" s="59"/>
      <c r="AT154" s="15" t="s">
        <v>124</v>
      </c>
      <c r="AU154" s="15" t="s">
        <v>21</v>
      </c>
    </row>
    <row r="155" spans="2:65" s="10" customFormat="1" ht="25.9" customHeight="1">
      <c r="B155" s="156"/>
      <c r="C155" s="157"/>
      <c r="D155" s="158" t="s">
        <v>71</v>
      </c>
      <c r="E155" s="159" t="s">
        <v>133</v>
      </c>
      <c r="F155" s="159" t="s">
        <v>504</v>
      </c>
      <c r="G155" s="157"/>
      <c r="H155" s="157"/>
      <c r="I155" s="160"/>
      <c r="J155" s="161">
        <f>BK155</f>
        <v>0</v>
      </c>
      <c r="K155" s="157"/>
      <c r="L155" s="162"/>
      <c r="M155" s="163"/>
      <c r="N155" s="164"/>
      <c r="O155" s="164"/>
      <c r="P155" s="165">
        <f>SUM(P156:P167)</f>
        <v>0</v>
      </c>
      <c r="Q155" s="164"/>
      <c r="R155" s="165">
        <f>SUM(R156:R167)</f>
        <v>0</v>
      </c>
      <c r="S155" s="164"/>
      <c r="T155" s="166">
        <f>SUM(T156:T167)</f>
        <v>0</v>
      </c>
      <c r="AR155" s="167" t="s">
        <v>81</v>
      </c>
      <c r="AT155" s="168" t="s">
        <v>71</v>
      </c>
      <c r="AU155" s="168" t="s">
        <v>72</v>
      </c>
      <c r="AY155" s="167" t="s">
        <v>115</v>
      </c>
      <c r="BK155" s="169">
        <f>SUM(BK156:BK167)</f>
        <v>0</v>
      </c>
    </row>
    <row r="156" spans="2:65" s="1" customFormat="1" ht="16.5" customHeight="1">
      <c r="B156" s="32"/>
      <c r="C156" s="172" t="s">
        <v>72</v>
      </c>
      <c r="D156" s="172" t="s">
        <v>117</v>
      </c>
      <c r="E156" s="173" t="s">
        <v>337</v>
      </c>
      <c r="F156" s="174" t="s">
        <v>505</v>
      </c>
      <c r="G156" s="175" t="s">
        <v>461</v>
      </c>
      <c r="H156" s="176">
        <v>1</v>
      </c>
      <c r="I156" s="177"/>
      <c r="J156" s="178">
        <f>ROUND(I156*H156,2)</f>
        <v>0</v>
      </c>
      <c r="K156" s="174" t="s">
        <v>1</v>
      </c>
      <c r="L156" s="36"/>
      <c r="M156" s="179" t="s">
        <v>1</v>
      </c>
      <c r="N156" s="180" t="s">
        <v>43</v>
      </c>
      <c r="O156" s="58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AR156" s="15" t="s">
        <v>219</v>
      </c>
      <c r="AT156" s="15" t="s">
        <v>117</v>
      </c>
      <c r="AU156" s="15" t="s">
        <v>21</v>
      </c>
      <c r="AY156" s="15" t="s">
        <v>115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5" t="s">
        <v>21</v>
      </c>
      <c r="BK156" s="183">
        <f>ROUND(I156*H156,2)</f>
        <v>0</v>
      </c>
      <c r="BL156" s="15" t="s">
        <v>219</v>
      </c>
      <c r="BM156" s="15" t="s">
        <v>506</v>
      </c>
    </row>
    <row r="157" spans="2:65" s="1" customFormat="1" ht="11.25">
      <c r="B157" s="32"/>
      <c r="C157" s="33"/>
      <c r="D157" s="184" t="s">
        <v>124</v>
      </c>
      <c r="E157" s="33"/>
      <c r="F157" s="185" t="s">
        <v>505</v>
      </c>
      <c r="G157" s="33"/>
      <c r="H157" s="33"/>
      <c r="I157" s="101"/>
      <c r="J157" s="33"/>
      <c r="K157" s="33"/>
      <c r="L157" s="36"/>
      <c r="M157" s="186"/>
      <c r="N157" s="58"/>
      <c r="O157" s="58"/>
      <c r="P157" s="58"/>
      <c r="Q157" s="58"/>
      <c r="R157" s="58"/>
      <c r="S157" s="58"/>
      <c r="T157" s="59"/>
      <c r="AT157" s="15" t="s">
        <v>124</v>
      </c>
      <c r="AU157" s="15" t="s">
        <v>21</v>
      </c>
    </row>
    <row r="158" spans="2:65" s="1" customFormat="1" ht="16.5" customHeight="1">
      <c r="B158" s="32"/>
      <c r="C158" s="172" t="s">
        <v>72</v>
      </c>
      <c r="D158" s="172" t="s">
        <v>117</v>
      </c>
      <c r="E158" s="173" t="s">
        <v>344</v>
      </c>
      <c r="F158" s="174" t="s">
        <v>507</v>
      </c>
      <c r="G158" s="175" t="s">
        <v>461</v>
      </c>
      <c r="H158" s="176">
        <v>1</v>
      </c>
      <c r="I158" s="177"/>
      <c r="J158" s="178">
        <f>ROUND(I158*H158,2)</f>
        <v>0</v>
      </c>
      <c r="K158" s="174" t="s">
        <v>1</v>
      </c>
      <c r="L158" s="36"/>
      <c r="M158" s="179" t="s">
        <v>1</v>
      </c>
      <c r="N158" s="180" t="s">
        <v>43</v>
      </c>
      <c r="O158" s="58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AR158" s="15" t="s">
        <v>219</v>
      </c>
      <c r="AT158" s="15" t="s">
        <v>117</v>
      </c>
      <c r="AU158" s="15" t="s">
        <v>21</v>
      </c>
      <c r="AY158" s="15" t="s">
        <v>115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5" t="s">
        <v>21</v>
      </c>
      <c r="BK158" s="183">
        <f>ROUND(I158*H158,2)</f>
        <v>0</v>
      </c>
      <c r="BL158" s="15" t="s">
        <v>219</v>
      </c>
      <c r="BM158" s="15" t="s">
        <v>508</v>
      </c>
    </row>
    <row r="159" spans="2:65" s="1" customFormat="1" ht="11.25">
      <c r="B159" s="32"/>
      <c r="C159" s="33"/>
      <c r="D159" s="184" t="s">
        <v>124</v>
      </c>
      <c r="E159" s="33"/>
      <c r="F159" s="185" t="s">
        <v>507</v>
      </c>
      <c r="G159" s="33"/>
      <c r="H159" s="33"/>
      <c r="I159" s="101"/>
      <c r="J159" s="33"/>
      <c r="K159" s="33"/>
      <c r="L159" s="36"/>
      <c r="M159" s="186"/>
      <c r="N159" s="58"/>
      <c r="O159" s="58"/>
      <c r="P159" s="58"/>
      <c r="Q159" s="58"/>
      <c r="R159" s="58"/>
      <c r="S159" s="58"/>
      <c r="T159" s="59"/>
      <c r="AT159" s="15" t="s">
        <v>124</v>
      </c>
      <c r="AU159" s="15" t="s">
        <v>21</v>
      </c>
    </row>
    <row r="160" spans="2:65" s="1" customFormat="1" ht="16.5" customHeight="1">
      <c r="B160" s="32"/>
      <c r="C160" s="172" t="s">
        <v>72</v>
      </c>
      <c r="D160" s="172" t="s">
        <v>117</v>
      </c>
      <c r="E160" s="173" t="s">
        <v>349</v>
      </c>
      <c r="F160" s="174" t="s">
        <v>435</v>
      </c>
      <c r="G160" s="175" t="s">
        <v>461</v>
      </c>
      <c r="H160" s="176">
        <v>1</v>
      </c>
      <c r="I160" s="177"/>
      <c r="J160" s="178">
        <f>ROUND(I160*H160,2)</f>
        <v>0</v>
      </c>
      <c r="K160" s="174" t="s">
        <v>1</v>
      </c>
      <c r="L160" s="36"/>
      <c r="M160" s="179" t="s">
        <v>1</v>
      </c>
      <c r="N160" s="180" t="s">
        <v>43</v>
      </c>
      <c r="O160" s="58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AR160" s="15" t="s">
        <v>219</v>
      </c>
      <c r="AT160" s="15" t="s">
        <v>117</v>
      </c>
      <c r="AU160" s="15" t="s">
        <v>21</v>
      </c>
      <c r="AY160" s="15" t="s">
        <v>115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5" t="s">
        <v>21</v>
      </c>
      <c r="BK160" s="183">
        <f>ROUND(I160*H160,2)</f>
        <v>0</v>
      </c>
      <c r="BL160" s="15" t="s">
        <v>219</v>
      </c>
      <c r="BM160" s="15" t="s">
        <v>509</v>
      </c>
    </row>
    <row r="161" spans="2:65" s="1" customFormat="1" ht="11.25">
      <c r="B161" s="32"/>
      <c r="C161" s="33"/>
      <c r="D161" s="184" t="s">
        <v>124</v>
      </c>
      <c r="E161" s="33"/>
      <c r="F161" s="185" t="s">
        <v>435</v>
      </c>
      <c r="G161" s="33"/>
      <c r="H161" s="33"/>
      <c r="I161" s="101"/>
      <c r="J161" s="33"/>
      <c r="K161" s="33"/>
      <c r="L161" s="36"/>
      <c r="M161" s="186"/>
      <c r="N161" s="58"/>
      <c r="O161" s="58"/>
      <c r="P161" s="58"/>
      <c r="Q161" s="58"/>
      <c r="R161" s="58"/>
      <c r="S161" s="58"/>
      <c r="T161" s="59"/>
      <c r="AT161" s="15" t="s">
        <v>124</v>
      </c>
      <c r="AU161" s="15" t="s">
        <v>21</v>
      </c>
    </row>
    <row r="162" spans="2:65" s="1" customFormat="1" ht="16.5" customHeight="1">
      <c r="B162" s="32"/>
      <c r="C162" s="172" t="s">
        <v>72</v>
      </c>
      <c r="D162" s="172" t="s">
        <v>117</v>
      </c>
      <c r="E162" s="173" t="s">
        <v>356</v>
      </c>
      <c r="F162" s="174" t="s">
        <v>510</v>
      </c>
      <c r="G162" s="175" t="s">
        <v>461</v>
      </c>
      <c r="H162" s="176">
        <v>3</v>
      </c>
      <c r="I162" s="177"/>
      <c r="J162" s="178">
        <f>ROUND(I162*H162,2)</f>
        <v>0</v>
      </c>
      <c r="K162" s="174" t="s">
        <v>1</v>
      </c>
      <c r="L162" s="36"/>
      <c r="M162" s="179" t="s">
        <v>1</v>
      </c>
      <c r="N162" s="180" t="s">
        <v>43</v>
      </c>
      <c r="O162" s="58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AR162" s="15" t="s">
        <v>219</v>
      </c>
      <c r="AT162" s="15" t="s">
        <v>117</v>
      </c>
      <c r="AU162" s="15" t="s">
        <v>21</v>
      </c>
      <c r="AY162" s="15" t="s">
        <v>115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5" t="s">
        <v>21</v>
      </c>
      <c r="BK162" s="183">
        <f>ROUND(I162*H162,2)</f>
        <v>0</v>
      </c>
      <c r="BL162" s="15" t="s">
        <v>219</v>
      </c>
      <c r="BM162" s="15" t="s">
        <v>511</v>
      </c>
    </row>
    <row r="163" spans="2:65" s="1" customFormat="1" ht="11.25">
      <c r="B163" s="32"/>
      <c r="C163" s="33"/>
      <c r="D163" s="184" t="s">
        <v>124</v>
      </c>
      <c r="E163" s="33"/>
      <c r="F163" s="185" t="s">
        <v>510</v>
      </c>
      <c r="G163" s="33"/>
      <c r="H163" s="33"/>
      <c r="I163" s="101"/>
      <c r="J163" s="33"/>
      <c r="K163" s="33"/>
      <c r="L163" s="36"/>
      <c r="M163" s="186"/>
      <c r="N163" s="58"/>
      <c r="O163" s="58"/>
      <c r="P163" s="58"/>
      <c r="Q163" s="58"/>
      <c r="R163" s="58"/>
      <c r="S163" s="58"/>
      <c r="T163" s="59"/>
      <c r="AT163" s="15" t="s">
        <v>124</v>
      </c>
      <c r="AU163" s="15" t="s">
        <v>21</v>
      </c>
    </row>
    <row r="164" spans="2:65" s="1" customFormat="1" ht="16.5" customHeight="1">
      <c r="B164" s="32"/>
      <c r="C164" s="172" t="s">
        <v>72</v>
      </c>
      <c r="D164" s="172" t="s">
        <v>117</v>
      </c>
      <c r="E164" s="173" t="s">
        <v>361</v>
      </c>
      <c r="F164" s="174" t="s">
        <v>512</v>
      </c>
      <c r="G164" s="175" t="s">
        <v>461</v>
      </c>
      <c r="H164" s="176">
        <v>1</v>
      </c>
      <c r="I164" s="177"/>
      <c r="J164" s="178">
        <f>ROUND(I164*H164,2)</f>
        <v>0</v>
      </c>
      <c r="K164" s="174" t="s">
        <v>1</v>
      </c>
      <c r="L164" s="36"/>
      <c r="M164" s="179" t="s">
        <v>1</v>
      </c>
      <c r="N164" s="180" t="s">
        <v>43</v>
      </c>
      <c r="O164" s="58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AR164" s="15" t="s">
        <v>219</v>
      </c>
      <c r="AT164" s="15" t="s">
        <v>117</v>
      </c>
      <c r="AU164" s="15" t="s">
        <v>21</v>
      </c>
      <c r="AY164" s="15" t="s">
        <v>115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5" t="s">
        <v>21</v>
      </c>
      <c r="BK164" s="183">
        <f>ROUND(I164*H164,2)</f>
        <v>0</v>
      </c>
      <c r="BL164" s="15" t="s">
        <v>219</v>
      </c>
      <c r="BM164" s="15" t="s">
        <v>513</v>
      </c>
    </row>
    <row r="165" spans="2:65" s="1" customFormat="1" ht="11.25">
      <c r="B165" s="32"/>
      <c r="C165" s="33"/>
      <c r="D165" s="184" t="s">
        <v>124</v>
      </c>
      <c r="E165" s="33"/>
      <c r="F165" s="185" t="s">
        <v>512</v>
      </c>
      <c r="G165" s="33"/>
      <c r="H165" s="33"/>
      <c r="I165" s="101"/>
      <c r="J165" s="33"/>
      <c r="K165" s="33"/>
      <c r="L165" s="36"/>
      <c r="M165" s="186"/>
      <c r="N165" s="58"/>
      <c r="O165" s="58"/>
      <c r="P165" s="58"/>
      <c r="Q165" s="58"/>
      <c r="R165" s="58"/>
      <c r="S165" s="58"/>
      <c r="T165" s="59"/>
      <c r="AT165" s="15" t="s">
        <v>124</v>
      </c>
      <c r="AU165" s="15" t="s">
        <v>21</v>
      </c>
    </row>
    <row r="166" spans="2:65" s="1" customFormat="1" ht="16.5" customHeight="1">
      <c r="B166" s="32"/>
      <c r="C166" s="172" t="s">
        <v>72</v>
      </c>
      <c r="D166" s="172" t="s">
        <v>117</v>
      </c>
      <c r="E166" s="173" t="s">
        <v>367</v>
      </c>
      <c r="F166" s="174" t="s">
        <v>514</v>
      </c>
      <c r="G166" s="175" t="s">
        <v>461</v>
      </c>
      <c r="H166" s="176">
        <v>1</v>
      </c>
      <c r="I166" s="177"/>
      <c r="J166" s="178">
        <f>ROUND(I166*H166,2)</f>
        <v>0</v>
      </c>
      <c r="K166" s="174" t="s">
        <v>1</v>
      </c>
      <c r="L166" s="36"/>
      <c r="M166" s="179" t="s">
        <v>1</v>
      </c>
      <c r="N166" s="180" t="s">
        <v>43</v>
      </c>
      <c r="O166" s="58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AR166" s="15" t="s">
        <v>219</v>
      </c>
      <c r="AT166" s="15" t="s">
        <v>117</v>
      </c>
      <c r="AU166" s="15" t="s">
        <v>21</v>
      </c>
      <c r="AY166" s="15" t="s">
        <v>115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5" t="s">
        <v>21</v>
      </c>
      <c r="BK166" s="183">
        <f>ROUND(I166*H166,2)</f>
        <v>0</v>
      </c>
      <c r="BL166" s="15" t="s">
        <v>219</v>
      </c>
      <c r="BM166" s="15" t="s">
        <v>515</v>
      </c>
    </row>
    <row r="167" spans="2:65" s="1" customFormat="1" ht="11.25">
      <c r="B167" s="32"/>
      <c r="C167" s="33"/>
      <c r="D167" s="184" t="s">
        <v>124</v>
      </c>
      <c r="E167" s="33"/>
      <c r="F167" s="185" t="s">
        <v>514</v>
      </c>
      <c r="G167" s="33"/>
      <c r="H167" s="33"/>
      <c r="I167" s="101"/>
      <c r="J167" s="33"/>
      <c r="K167" s="33"/>
      <c r="L167" s="36"/>
      <c r="M167" s="229"/>
      <c r="N167" s="230"/>
      <c r="O167" s="230"/>
      <c r="P167" s="230"/>
      <c r="Q167" s="230"/>
      <c r="R167" s="230"/>
      <c r="S167" s="230"/>
      <c r="T167" s="231"/>
      <c r="AT167" s="15" t="s">
        <v>124</v>
      </c>
      <c r="AU167" s="15" t="s">
        <v>21</v>
      </c>
    </row>
    <row r="168" spans="2:65" s="1" customFormat="1" ht="6.95" customHeight="1">
      <c r="B168" s="44"/>
      <c r="C168" s="45"/>
      <c r="D168" s="45"/>
      <c r="E168" s="45"/>
      <c r="F168" s="45"/>
      <c r="G168" s="45"/>
      <c r="H168" s="45"/>
      <c r="I168" s="123"/>
      <c r="J168" s="45"/>
      <c r="K168" s="45"/>
      <c r="L168" s="36"/>
    </row>
  </sheetData>
  <sheetProtection algorithmName="SHA-512" hashValue="xaoZ/cHaAoC3VU5U03Qf/fk4iZ7sEHFbkeF2ce+jM9BrQdwLQfnN5kUAjTQ8QDeLXalES6Qc6ziCLZkw1QC6Nw==" saltValue="pLA7JBrF3Wk2wE2C6o9FR25zZH4Vpq2FyE8tlOZdkOIcRuC6j7nXS3YVPlnNRpkeiikp4YXAOxew/0p9yVNXfQ==" spinCount="100000" sheet="1" objects="1" scenarios="1" formatColumns="0" formatRows="0" autoFilter="0"/>
  <autoFilter ref="C81:K167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101 - Chodník a zpevně...</vt:lpstr>
      <vt:lpstr>SO 401 - Veřejné osvětlení</vt:lpstr>
      <vt:lpstr>'Rekapitulace stavby'!Názvy_tisku</vt:lpstr>
      <vt:lpstr>'SO 101 - Chodník a zpevně...'!Názvy_tisku</vt:lpstr>
      <vt:lpstr>'SO 401 - Veřejné osvětlení'!Názvy_tisku</vt:lpstr>
      <vt:lpstr>'Rekapitulace stavby'!Oblast_tisku</vt:lpstr>
      <vt:lpstr>'SO 101 - Chodník a zpevně...'!Oblast_tisku</vt:lpstr>
      <vt:lpstr>'SO 401 - Veřejné osvětlení'!Oblast_tisku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DESKTOP-9CP0SEB\Alena</dc:creator>
  <cp:lastModifiedBy>Uživatel systému Windows</cp:lastModifiedBy>
  <dcterms:created xsi:type="dcterms:W3CDTF">2019-08-16T18:24:59Z</dcterms:created>
  <dcterms:modified xsi:type="dcterms:W3CDTF">2019-08-16T18:26:50Z</dcterms:modified>
</cp:coreProperties>
</file>